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3.xml" ContentType="application/vnd.openxmlformats-officedocument.drawing+xml"/>
  <Override PartName="/xl/tables/table3.xml" ContentType="application/vnd.openxmlformats-officedocument.spreadsheetml.table+xml"/>
  <Override PartName="/xl/charts/chartEx1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drawings/drawing44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2.xml" ContentType="application/vnd.openxmlformats-officedocument.themeOverride+xml"/>
  <Override PartName="/xl/drawings/drawing45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3.xml" ContentType="application/vnd.openxmlformats-officedocument.themeOverride+xml"/>
  <Override PartName="/xl/drawings/drawing46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4.xml" ContentType="application/vnd.openxmlformats-officedocument.themeOverride+xml"/>
  <Override PartName="/xl/drawings/drawing47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5.xml" ContentType="application/vnd.openxmlformats-officedocument.themeOverride+xml"/>
  <Override PartName="/xl/drawings/drawing48.xml" ContentType="application/vnd.openxmlformats-officedocument.drawing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9.xml" ContentType="application/vnd.openxmlformats-officedocument.drawing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0.xml" ContentType="application/vnd.openxmlformats-officedocument.drawing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16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tables/table4.xml" ContentType="application/vnd.openxmlformats-officedocument.spreadsheetml.tab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9.xml" ContentType="application/vnd.openxmlformats-officedocument.drawing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0.xml" ContentType="application/vnd.openxmlformats-officedocument.drawing+xml"/>
  <Override PartName="/xl/charts/chartEx2.xml" ContentType="application/vnd.ms-office.chartex+xml"/>
  <Override PartName="/xl/charts/style46.xml" ContentType="application/vnd.ms-office.chartstyle+xml"/>
  <Override PartName="/xl/charts/colors46.xml" ContentType="application/vnd.ms-office.chartcolorstyle+xml"/>
  <Override PartName="/xl/drawings/drawing61.xml" ContentType="application/vnd.openxmlformats-officedocument.drawing+xml"/>
  <Override PartName="/xl/charts/chartEx3.xml" ContentType="application/vnd.ms-office.chartex+xml"/>
  <Override PartName="/xl/charts/style47.xml" ContentType="application/vnd.ms-office.chartstyle+xml"/>
  <Override PartName="/xl/charts/colors47.xml" ContentType="application/vnd.ms-office.chartcolorstyle+xml"/>
  <Override PartName="/xl/drawings/drawing62.xml" ContentType="application/vnd.openxmlformats-officedocument.drawing+xml"/>
  <Override PartName="/xl/charts/chart47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3.xml" ContentType="application/vnd.openxmlformats-officedocument.drawing+xml"/>
  <Override PartName="/xl/charts/chart48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4.xml" ContentType="application/vnd.openxmlformats-officedocument.drawing+xml"/>
  <Override PartName="/xl/charts/chart49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5.xml" ContentType="application/vnd.openxmlformats-officedocument.drawing+xml"/>
  <Override PartName="/xl/charts/chart50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6.xml" ContentType="application/vnd.openxmlformats-officedocument.drawing+xml"/>
  <Override PartName="/xl/charts/chart51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67.xml" ContentType="application/vnd.openxmlformats-officedocument.drawing+xml"/>
  <Override PartName="/xl/charts/chart52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8.xml" ContentType="application/vnd.openxmlformats-officedocument.drawing+xml"/>
  <Override PartName="/xl/charts/chart5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9.xml" ContentType="application/vnd.openxmlformats-officedocument.drawing+xml"/>
  <Override PartName="/xl/charts/chart54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70.xml" ContentType="application/vnd.openxmlformats-officedocument.drawing+xml"/>
  <Override PartName="/xl/charts/chart5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71.xml" ContentType="application/vnd.openxmlformats-officedocument.drawing+xml"/>
  <Override PartName="/xl/charts/chart5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72.xml" ContentType="application/vnd.openxmlformats-officedocument.drawing+xml"/>
  <Override PartName="/xl/charts/chart5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73.xml" ContentType="application/vnd.openxmlformats-officedocument.drawing+xml"/>
  <Override PartName="/xl/charts/chart58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4.xml" ContentType="application/vnd.openxmlformats-officedocument.drawing+xml"/>
  <Override PartName="/xl/charts/chart59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75.xml" ContentType="application/vnd.openxmlformats-officedocument.drawing+xml"/>
  <Override PartName="/xl/charts/chart60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76.xml" ContentType="application/vnd.openxmlformats-officedocument.drawing+xml"/>
  <Override PartName="/xl/charts/chart61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7.xml" ContentType="application/vnd.openxmlformats-officedocument.drawing+xml"/>
  <Override PartName="/xl/charts/chart6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8.xml" ContentType="application/vnd.openxmlformats-officedocument.drawing+xml"/>
  <Override PartName="/xl/charts/chart6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6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0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9.xml" ContentType="application/vnd.openxmlformats-officedocument.drawing+xml"/>
  <Override PartName="/xl/charts/chart71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17.xml" ContentType="application/vnd.openxmlformats-officedocument.themeOverride+xml"/>
  <Override PartName="/xl/drawings/drawing80.xml" ContentType="application/vnd.openxmlformats-officedocument.drawingml.chartshapes+xml"/>
  <Override PartName="/xl/drawings/drawing8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O:\711\15_Strukturalne_politiky\06-SPRAVA\2024\DRAFT\"/>
    </mc:Choice>
  </mc:AlternateContent>
  <xr:revisionPtr revIDLastSave="0" documentId="13_ncr:1_{44E2C7D0-4CAE-4A75-B063-A11FC8E0B8AD}" xr6:coauthVersionLast="47" xr6:coauthVersionMax="47" xr10:uidLastSave="{00000000-0000-0000-0000-000000000000}"/>
  <bookViews>
    <workbookView xWindow="-28920" yWindow="-120" windowWidth="29040" windowHeight="15840" tabRatio="857" xr2:uid="{3945E02D-82EF-498D-8EFF-811DA822D7A1}"/>
  </bookViews>
  <sheets>
    <sheet name="OBSAH" sheetId="1" r:id="rId1"/>
    <sheet name="T-1" sheetId="126" r:id="rId2"/>
    <sheet name="T-2" sheetId="104" r:id="rId3"/>
    <sheet name="T-3" sheetId="108" r:id="rId4"/>
    <sheet name="T-4" sheetId="298" r:id="rId5"/>
    <sheet name="T-5" sheetId="299" r:id="rId6"/>
    <sheet name="T-6" sheetId="300" r:id="rId7"/>
    <sheet name="T-7" sheetId="301" r:id="rId8"/>
    <sheet name="T-8" sheetId="106" r:id="rId9"/>
    <sheet name="T-9" sheetId="302" r:id="rId10"/>
    <sheet name="T-10" sheetId="303" r:id="rId11"/>
    <sheet name="T-11" sheetId="304" r:id="rId12"/>
    <sheet name="T-12" sheetId="36" r:id="rId13"/>
    <sheet name="T-13" sheetId="37" r:id="rId14"/>
    <sheet name="T-14" sheetId="118" r:id="rId15"/>
    <sheet name="T-15" sheetId="119" r:id="rId16"/>
    <sheet name="T-16" sheetId="120" r:id="rId17"/>
    <sheet name="T-17" sheetId="273" r:id="rId18"/>
    <sheet name="T-18" sheetId="200" r:id="rId19"/>
    <sheet name="T-19" sheetId="212" r:id="rId20"/>
    <sheet name="T-20" sheetId="202" r:id="rId21"/>
    <sheet name="T-21" sheetId="226" r:id="rId22"/>
    <sheet name="T-22" sheetId="123" r:id="rId23"/>
    <sheet name="T-23" sheetId="122" r:id="rId24"/>
    <sheet name="T-24" sheetId="124" r:id="rId25"/>
    <sheet name="T-25" sheetId="125" r:id="rId26"/>
    <sheet name="Box 1 T-A" sheetId="242" r:id="rId27"/>
    <sheet name="G-1" sheetId="281" r:id="rId28"/>
    <sheet name="G-2" sheetId="282" r:id="rId29"/>
    <sheet name="G-3" sheetId="283" r:id="rId30"/>
    <sheet name="G-4" sheetId="284" r:id="rId31"/>
    <sheet name="G-5" sheetId="285" r:id="rId32"/>
    <sheet name="G-6" sheetId="286" r:id="rId33"/>
    <sheet name="G-7" sheetId="287" r:id="rId34"/>
    <sheet name="G-7 old" sheetId="146" state="hidden" r:id="rId35"/>
    <sheet name="G-8" sheetId="288" r:id="rId36"/>
    <sheet name="G-9" sheetId="289" r:id="rId37"/>
    <sheet name="G-10" sheetId="290" r:id="rId38"/>
    <sheet name="G-11" sheetId="291" r:id="rId39"/>
    <sheet name="G-12" sheetId="296" r:id="rId40"/>
    <sheet name="G-13" sheetId="297" r:id="rId41"/>
    <sheet name="G-14" sheetId="294" r:id="rId42"/>
    <sheet name="G-15" sheetId="295" r:id="rId43"/>
    <sheet name="G-16" sheetId="129" r:id="rId44"/>
    <sheet name="G-17" sheetId="224" r:id="rId45"/>
    <sheet name="G-18" sheetId="232" r:id="rId46"/>
    <sheet name="G-19" sheetId="253" r:id="rId47"/>
    <sheet name="G-20" sheetId="234" r:id="rId48"/>
    <sheet name="G-21" sheetId="235" r:id="rId49"/>
    <sheet name="G-22" sheetId="236" r:id="rId50"/>
    <sheet name="G-23" sheetId="237" r:id="rId51"/>
    <sheet name="G-24" sheetId="238" r:id="rId52"/>
    <sheet name="G-25" sheetId="231" r:id="rId53"/>
    <sheet name="G-26" sheetId="225" r:id="rId54"/>
    <sheet name="G-27" sheetId="227" r:id="rId55"/>
    <sheet name="G-28" sheetId="228" r:id="rId56"/>
    <sheet name="G-29" sheetId="229" r:id="rId57"/>
    <sheet name="G-30" sheetId="317" r:id="rId58"/>
    <sheet name="G-31" sheetId="318" r:id="rId59"/>
    <sheet name="G-32" sheetId="230" r:id="rId60"/>
    <sheet name="G-33" sheetId="319" r:id="rId61"/>
    <sheet name="G-34" sheetId="307" r:id="rId62"/>
    <sheet name="G-35" sheetId="308" r:id="rId63"/>
    <sheet name="G-36" sheetId="309" r:id="rId64"/>
    <sheet name="G-37" sheetId="310" r:id="rId65"/>
    <sheet name="G-38" sheetId="305" r:id="rId66"/>
    <sheet name="G-39" sheetId="306" r:id="rId67"/>
    <sheet name="G-40" sheetId="274" r:id="rId68"/>
    <sheet name="G-41" sheetId="275" r:id="rId69"/>
    <sheet name="G-42" sheetId="276" r:id="rId70"/>
    <sheet name="G-43" sheetId="277" r:id="rId71"/>
    <sheet name="G-44" sheetId="278" r:id="rId72"/>
    <sheet name="G-45 a G-46" sheetId="280" r:id="rId73"/>
    <sheet name="G-47" sheetId="254" r:id="rId74"/>
    <sheet name="G-48" sheetId="255" r:id="rId75"/>
    <sheet name="G-49" sheetId="256" r:id="rId76"/>
    <sheet name="G-50" sheetId="257" r:id="rId77"/>
    <sheet name="G-51" sheetId="258" r:id="rId78"/>
    <sheet name="G-52" sheetId="259" r:id="rId79"/>
    <sheet name="G-53" sheetId="260" r:id="rId80"/>
    <sheet name="G-54" sheetId="261" r:id="rId81"/>
    <sheet name="G-55" sheetId="262" r:id="rId82"/>
    <sheet name="G-56" sheetId="263" r:id="rId83"/>
    <sheet name="G-57" sheetId="264" r:id="rId84"/>
    <sheet name="G-58" sheetId="265" r:id="rId85"/>
    <sheet name="G-59" sheetId="266" r:id="rId86"/>
    <sheet name="G-60" sheetId="267" r:id="rId87"/>
    <sheet name="G-61" sheetId="268" r:id="rId88"/>
    <sheet name="G-62" sheetId="269" r:id="rId89"/>
    <sheet name="G-63" sheetId="270" r:id="rId90"/>
    <sheet name="G-64" sheetId="271" r:id="rId91"/>
    <sheet name="G-65" sheetId="272" r:id="rId92"/>
    <sheet name="Box 1 G-A" sheetId="173" r:id="rId93"/>
    <sheet name="Sch-1" sheetId="220" r:id="rId94"/>
  </sheets>
  <externalReferences>
    <externalReference r:id="rId95"/>
  </externalReferences>
  <definedNames>
    <definedName name="_xlnm._FilterDatabase" localSheetId="92" hidden="1">'Box 1 G-A'!$A:$D</definedName>
    <definedName name="_xlnm._FilterDatabase" localSheetId="26" hidden="1">'Box 1 T-A'!$A:$D</definedName>
    <definedName name="_xlnm._FilterDatabase" localSheetId="52" hidden="1">'G-25'!$B$2:$W$25</definedName>
    <definedName name="_xlnm._FilterDatabase" localSheetId="67" hidden="1">'G-40'!$B$2:$G$32</definedName>
    <definedName name="_Hlk69307014" localSheetId="0">OBSAH!$E$9</definedName>
    <definedName name="_xlchart.v5.0" hidden="1">'G-33'!$A$2</definedName>
    <definedName name="_xlchart.v5.1" hidden="1">'G-33'!$A$3:$A$81</definedName>
    <definedName name="_xlchart.v5.10" hidden="1">[1]EUMapaRelative!$A$1</definedName>
    <definedName name="_xlchart.v5.11" hidden="1">[1]EUMapaRelative!$A$2:$A$38</definedName>
    <definedName name="_xlchart.v5.12" hidden="1">[1]EUMapaRelative!$E$1</definedName>
    <definedName name="_xlchart.v5.2" hidden="1">'G-33'!$D$3:$D$81</definedName>
    <definedName name="_xlchart.v5.3" hidden="1">'G-47'!$C$3</definedName>
    <definedName name="_xlchart.v5.4" hidden="1">'G-47'!$C$4:$C$40</definedName>
    <definedName name="_xlchart.v5.5" hidden="1">[1]EUMapaAbsolute!$A$1</definedName>
    <definedName name="_xlchart.v5.6" hidden="1">[1]EUMapaAbsolute!$A$2:$A$40</definedName>
    <definedName name="_xlchart.v5.7" hidden="1">[1]EUMapaAbsolute!$D$1</definedName>
    <definedName name="_xlchart.v5.8" hidden="1">'G-48'!$C$3</definedName>
    <definedName name="_xlchart.v5.9" hidden="1">'G-48'!$C$4:$C$40</definedName>
    <definedName name="BMASKeyIsInplace">FALSE</definedName>
    <definedName name="cr_bytyC_okres" localSheetId="27">#REF!</definedName>
    <definedName name="cr_bytyC_okres" localSheetId="37">#REF!</definedName>
    <definedName name="cr_bytyC_okres" localSheetId="41">#REF!</definedName>
    <definedName name="cr_bytyC_okres" localSheetId="42">#REF!</definedName>
    <definedName name="cr_bytyC_okres" localSheetId="46">#REF!</definedName>
    <definedName name="cr_bytyC_okres" localSheetId="28">#REF!</definedName>
    <definedName name="cr_bytyC_okres" localSheetId="52">#REF!</definedName>
    <definedName name="cr_bytyC_okres" localSheetId="29">#REF!</definedName>
    <definedName name="cr_bytyC_okres" localSheetId="30">#REF!</definedName>
    <definedName name="cr_bytyC_okres" localSheetId="73">#REF!</definedName>
    <definedName name="cr_bytyC_okres" localSheetId="74">#REF!</definedName>
    <definedName name="cr_bytyC_okres" localSheetId="75">#REF!</definedName>
    <definedName name="cr_bytyC_okres" localSheetId="76">#REF!</definedName>
    <definedName name="cr_bytyC_okres" localSheetId="77">#REF!</definedName>
    <definedName name="cr_bytyC_okres" localSheetId="78">#REF!</definedName>
    <definedName name="cr_bytyC_okres" localSheetId="79">#REF!</definedName>
    <definedName name="cr_bytyC_okres" localSheetId="80">#REF!</definedName>
    <definedName name="cr_bytyC_okres" localSheetId="81">#REF!</definedName>
    <definedName name="cr_bytyC_okres" localSheetId="36">#REF!</definedName>
    <definedName name="cr_bytyC_okres" localSheetId="6">#REF!</definedName>
    <definedName name="cr_bytyC_okres">#REF!</definedName>
    <definedName name="cr_bytyC_ORP" localSheetId="27">#REF!</definedName>
    <definedName name="cr_bytyC_ORP" localSheetId="37">#REF!</definedName>
    <definedName name="cr_bytyC_ORP" localSheetId="41">#REF!</definedName>
    <definedName name="cr_bytyC_ORP" localSheetId="42">#REF!</definedName>
    <definedName name="cr_bytyC_ORP" localSheetId="46">#REF!</definedName>
    <definedName name="cr_bytyC_ORP" localSheetId="28">#REF!</definedName>
    <definedName name="cr_bytyC_ORP" localSheetId="52">#REF!</definedName>
    <definedName name="cr_bytyC_ORP" localSheetId="29">#REF!</definedName>
    <definedName name="cr_bytyC_ORP" localSheetId="30">#REF!</definedName>
    <definedName name="cr_bytyC_ORP" localSheetId="73">#REF!</definedName>
    <definedName name="cr_bytyC_ORP" localSheetId="74">#REF!</definedName>
    <definedName name="cr_bytyC_ORP" localSheetId="75">#REF!</definedName>
    <definedName name="cr_bytyC_ORP" localSheetId="76">#REF!</definedName>
    <definedName name="cr_bytyC_ORP" localSheetId="77">#REF!</definedName>
    <definedName name="cr_bytyC_ORP" localSheetId="78">#REF!</definedName>
    <definedName name="cr_bytyC_ORP" localSheetId="79">#REF!</definedName>
    <definedName name="cr_bytyC_ORP" localSheetId="80">#REF!</definedName>
    <definedName name="cr_bytyC_ORP" localSheetId="81">#REF!</definedName>
    <definedName name="cr_bytyC_ORP" localSheetId="36">#REF!</definedName>
    <definedName name="cr_bytyC_ORP" localSheetId="6">#REF!</definedName>
    <definedName name="cr_bytyC_ORP">#REF!</definedName>
    <definedName name="cr_bytyRD_okres" localSheetId="27">#REF!</definedName>
    <definedName name="cr_bytyRD_okres" localSheetId="37">#REF!</definedName>
    <definedName name="cr_bytyRD_okres" localSheetId="41">#REF!</definedName>
    <definedName name="cr_bytyRD_okres" localSheetId="42">#REF!</definedName>
    <definedName name="cr_bytyRD_okres" localSheetId="46">#REF!</definedName>
    <definedName name="cr_bytyRD_okres" localSheetId="28">#REF!</definedName>
    <definedName name="cr_bytyRD_okres" localSheetId="52">#REF!</definedName>
    <definedName name="cr_bytyRD_okres" localSheetId="29">#REF!</definedName>
    <definedName name="cr_bytyRD_okres" localSheetId="30">#REF!</definedName>
    <definedName name="cr_bytyRD_okres" localSheetId="73">#REF!</definedName>
    <definedName name="cr_bytyRD_okres" localSheetId="74">#REF!</definedName>
    <definedName name="cr_bytyRD_okres" localSheetId="75">#REF!</definedName>
    <definedName name="cr_bytyRD_okres" localSheetId="76">#REF!</definedName>
    <definedName name="cr_bytyRD_okres" localSheetId="77">#REF!</definedName>
    <definedName name="cr_bytyRD_okres" localSheetId="78">#REF!</definedName>
    <definedName name="cr_bytyRD_okres" localSheetId="79">#REF!</definedName>
    <definedName name="cr_bytyRD_okres" localSheetId="80">#REF!</definedName>
    <definedName name="cr_bytyRD_okres" localSheetId="81">#REF!</definedName>
    <definedName name="cr_bytyRD_okres" localSheetId="36">#REF!</definedName>
    <definedName name="cr_bytyRD_okres" localSheetId="6">#REF!</definedName>
    <definedName name="cr_bytyRD_okres">#REF!</definedName>
    <definedName name="cr_bytyRD_ORP" localSheetId="27">#REF!</definedName>
    <definedName name="cr_bytyRD_ORP" localSheetId="37">#REF!</definedName>
    <definedName name="cr_bytyRD_ORP" localSheetId="41">#REF!</definedName>
    <definedName name="cr_bytyRD_ORP" localSheetId="42">#REF!</definedName>
    <definedName name="cr_bytyRD_ORP" localSheetId="46">#REF!</definedName>
    <definedName name="cr_bytyRD_ORP" localSheetId="28">#REF!</definedName>
    <definedName name="cr_bytyRD_ORP" localSheetId="52">#REF!</definedName>
    <definedName name="cr_bytyRD_ORP" localSheetId="29">#REF!</definedName>
    <definedName name="cr_bytyRD_ORP" localSheetId="30">#REF!</definedName>
    <definedName name="cr_bytyRD_ORP" localSheetId="73">#REF!</definedName>
    <definedName name="cr_bytyRD_ORP" localSheetId="74">#REF!</definedName>
    <definedName name="cr_bytyRD_ORP" localSheetId="75">#REF!</definedName>
    <definedName name="cr_bytyRD_ORP" localSheetId="76">#REF!</definedName>
    <definedName name="cr_bytyRD_ORP" localSheetId="77">#REF!</definedName>
    <definedName name="cr_bytyRD_ORP" localSheetId="78">#REF!</definedName>
    <definedName name="cr_bytyRD_ORP" localSheetId="79">#REF!</definedName>
    <definedName name="cr_bytyRD_ORP" localSheetId="80">#REF!</definedName>
    <definedName name="cr_bytyRD_ORP" localSheetId="81">#REF!</definedName>
    <definedName name="cr_bytyRD_ORP" localSheetId="36">#REF!</definedName>
    <definedName name="cr_bytyRD_ORP" localSheetId="6">#REF!</definedName>
    <definedName name="cr_bytyRD_ORP">#REF!</definedName>
    <definedName name="cr_ObPlC_okres" localSheetId="27">#REF!</definedName>
    <definedName name="cr_ObPlC_okres" localSheetId="37">#REF!</definedName>
    <definedName name="cr_ObPlC_okres" localSheetId="41">#REF!</definedName>
    <definedName name="cr_ObPlC_okres" localSheetId="42">#REF!</definedName>
    <definedName name="cr_ObPlC_okres" localSheetId="46">#REF!</definedName>
    <definedName name="cr_ObPlC_okres" localSheetId="28">#REF!</definedName>
    <definedName name="cr_ObPlC_okres" localSheetId="52">#REF!</definedName>
    <definedName name="cr_ObPlC_okres" localSheetId="29">#REF!</definedName>
    <definedName name="cr_ObPlC_okres" localSheetId="30">#REF!</definedName>
    <definedName name="cr_ObPlC_okres" localSheetId="73">#REF!</definedName>
    <definedName name="cr_ObPlC_okres" localSheetId="74">#REF!</definedName>
    <definedName name="cr_ObPlC_okres" localSheetId="75">#REF!</definedName>
    <definedName name="cr_ObPlC_okres" localSheetId="76">#REF!</definedName>
    <definedName name="cr_ObPlC_okres" localSheetId="77">#REF!</definedName>
    <definedName name="cr_ObPlC_okres" localSheetId="78">#REF!</definedName>
    <definedName name="cr_ObPlC_okres" localSheetId="79">#REF!</definedName>
    <definedName name="cr_ObPlC_okres" localSheetId="80">#REF!</definedName>
    <definedName name="cr_ObPlC_okres" localSheetId="81">#REF!</definedName>
    <definedName name="cr_ObPlC_okres" localSheetId="36">#REF!</definedName>
    <definedName name="cr_ObPlC_okres" localSheetId="6">#REF!</definedName>
    <definedName name="cr_ObPlC_okres">#REF!</definedName>
    <definedName name="cr_ObPlC_RD_okres" localSheetId="27">#REF!</definedName>
    <definedName name="cr_ObPlC_RD_okres" localSheetId="37">#REF!</definedName>
    <definedName name="cr_ObPlC_RD_okres" localSheetId="41">#REF!</definedName>
    <definedName name="cr_ObPlC_RD_okres" localSheetId="42">#REF!</definedName>
    <definedName name="cr_ObPlC_RD_okres" localSheetId="46">#REF!</definedName>
    <definedName name="cr_ObPlC_RD_okres" localSheetId="28">#REF!</definedName>
    <definedName name="cr_ObPlC_RD_okres" localSheetId="52">#REF!</definedName>
    <definedName name="cr_ObPlC_RD_okres" localSheetId="29">#REF!</definedName>
    <definedName name="cr_ObPlC_RD_okres" localSheetId="30">#REF!</definedName>
    <definedName name="cr_ObPlC_RD_okres" localSheetId="73">#REF!</definedName>
    <definedName name="cr_ObPlC_RD_okres" localSheetId="74">#REF!</definedName>
    <definedName name="cr_ObPlC_RD_okres" localSheetId="75">#REF!</definedName>
    <definedName name="cr_ObPlC_RD_okres" localSheetId="76">#REF!</definedName>
    <definedName name="cr_ObPlC_RD_okres" localSheetId="77">#REF!</definedName>
    <definedName name="cr_ObPlC_RD_okres" localSheetId="78">#REF!</definedName>
    <definedName name="cr_ObPlC_RD_okres" localSheetId="79">#REF!</definedName>
    <definedName name="cr_ObPlC_RD_okres" localSheetId="80">#REF!</definedName>
    <definedName name="cr_ObPlC_RD_okres" localSheetId="81">#REF!</definedName>
    <definedName name="cr_ObPlC_RD_okres" localSheetId="36">#REF!</definedName>
    <definedName name="cr_ObPlC_RD_okres" localSheetId="6">#REF!</definedName>
    <definedName name="cr_ObPlC_RD_okres">#REF!</definedName>
    <definedName name="cr_ObPlC_RD_ORP" localSheetId="27">#REF!</definedName>
    <definedName name="cr_ObPlC_RD_ORP" localSheetId="37">#REF!</definedName>
    <definedName name="cr_ObPlC_RD_ORP" localSheetId="41">#REF!</definedName>
    <definedName name="cr_ObPlC_RD_ORP" localSheetId="42">#REF!</definedName>
    <definedName name="cr_ObPlC_RD_ORP" localSheetId="46">#REF!</definedName>
    <definedName name="cr_ObPlC_RD_ORP" localSheetId="28">#REF!</definedName>
    <definedName name="cr_ObPlC_RD_ORP" localSheetId="52">#REF!</definedName>
    <definedName name="cr_ObPlC_RD_ORP" localSheetId="29">#REF!</definedName>
    <definedName name="cr_ObPlC_RD_ORP" localSheetId="30">#REF!</definedName>
    <definedName name="cr_ObPlC_RD_ORP" localSheetId="73">#REF!</definedName>
    <definedName name="cr_ObPlC_RD_ORP" localSheetId="74">#REF!</definedName>
    <definedName name="cr_ObPlC_RD_ORP" localSheetId="75">#REF!</definedName>
    <definedName name="cr_ObPlC_RD_ORP" localSheetId="76">#REF!</definedName>
    <definedName name="cr_ObPlC_RD_ORP" localSheetId="77">#REF!</definedName>
    <definedName name="cr_ObPlC_RD_ORP" localSheetId="78">#REF!</definedName>
    <definedName name="cr_ObPlC_RD_ORP" localSheetId="79">#REF!</definedName>
    <definedName name="cr_ObPlC_RD_ORP" localSheetId="80">#REF!</definedName>
    <definedName name="cr_ObPlC_RD_ORP" localSheetId="81">#REF!</definedName>
    <definedName name="cr_ObPlC_RD_ORP" localSheetId="36">#REF!</definedName>
    <definedName name="cr_ObPlC_RD_ORP" localSheetId="6">#REF!</definedName>
    <definedName name="cr_ObPlC_RD_ORP">#REF!</definedName>
    <definedName name="_xlnm.Criteria" localSheetId="92">'Box 1 G-A'!$E$1:$I$1</definedName>
    <definedName name="_xlnm.Criteria" localSheetId="26">'Box 1 T-A'!$E$1:$I$1</definedName>
    <definedName name="_xlnm.Database">#REF!</definedName>
    <definedName name="OLE_LINK1" localSheetId="26">'Box 1 T-A'!$D$4</definedName>
    <definedName name="solver_adj" localSheetId="71" hidden="1">'G-44'!#REF!</definedName>
    <definedName name="solver_adj" localSheetId="72" hidden="1">'G-45 a G-46'!#REF!</definedName>
    <definedName name="solver_cvg" localSheetId="71" hidden="1">"0,0001"</definedName>
    <definedName name="solver_cvg" localSheetId="72" hidden="1">"""""""""""""""""""""""""""""""0,0001"""""""""""""""""""""""""""""""</definedName>
    <definedName name="solver_drv" localSheetId="71" hidden="1">1</definedName>
    <definedName name="solver_drv" localSheetId="72" hidden="1">1</definedName>
    <definedName name="solver_eng" localSheetId="71" hidden="1">1</definedName>
    <definedName name="solver_eng" localSheetId="72" hidden="1">1</definedName>
    <definedName name="solver_est" localSheetId="71" hidden="1">1</definedName>
    <definedName name="solver_est" localSheetId="72" hidden="1">1</definedName>
    <definedName name="solver_itr" localSheetId="71" hidden="1">2147483647</definedName>
    <definedName name="solver_itr" localSheetId="72" hidden="1">2147483647</definedName>
    <definedName name="solver_mip" localSheetId="71" hidden="1">2147483647</definedName>
    <definedName name="solver_mip" localSheetId="72" hidden="1">2147483647</definedName>
    <definedName name="solver_mni" localSheetId="71" hidden="1">30</definedName>
    <definedName name="solver_mni" localSheetId="72" hidden="1">30</definedName>
    <definedName name="solver_mrt" localSheetId="71" hidden="1">"0,075"</definedName>
    <definedName name="solver_mrt" localSheetId="72" hidden="1">"""""""""""""""""""""""""""""""0,075"""""""""""""""""""""""""""""""</definedName>
    <definedName name="solver_msl" localSheetId="71" hidden="1">2</definedName>
    <definedName name="solver_msl" localSheetId="72" hidden="1">2</definedName>
    <definedName name="solver_neg" localSheetId="71" hidden="1">1</definedName>
    <definedName name="solver_neg" localSheetId="72" hidden="1">1</definedName>
    <definedName name="solver_nod" localSheetId="71" hidden="1">2147483647</definedName>
    <definedName name="solver_nod" localSheetId="72" hidden="1">2147483647</definedName>
    <definedName name="solver_num" localSheetId="71" hidden="1">0</definedName>
    <definedName name="solver_num" localSheetId="72" hidden="1">0</definedName>
    <definedName name="solver_nwt" localSheetId="71" hidden="1">1</definedName>
    <definedName name="solver_nwt" localSheetId="72" hidden="1">1</definedName>
    <definedName name="solver_opt" localSheetId="71" hidden="1">'G-44'!$N$14</definedName>
    <definedName name="solver_opt" localSheetId="72" hidden="1">'G-45 a G-46'!$D$5</definedName>
    <definedName name="solver_pre" localSheetId="71" hidden="1">"0,000001"</definedName>
    <definedName name="solver_pre" localSheetId="72" hidden="1">"""""""""""""""""""""""""""""""0,000001"""""""""""""""""""""""""""""""</definedName>
    <definedName name="solver_rbv" localSheetId="71" hidden="1">1</definedName>
    <definedName name="solver_rbv" localSheetId="72" hidden="1">1</definedName>
    <definedName name="solver_rlx" localSheetId="71" hidden="1">2</definedName>
    <definedName name="solver_rlx" localSheetId="72" hidden="1">2</definedName>
    <definedName name="solver_rsd" localSheetId="71" hidden="1">0</definedName>
    <definedName name="solver_rsd" localSheetId="72" hidden="1">0</definedName>
    <definedName name="solver_scl" localSheetId="71" hidden="1">1</definedName>
    <definedName name="solver_scl" localSheetId="72" hidden="1">1</definedName>
    <definedName name="solver_sho" localSheetId="71" hidden="1">2</definedName>
    <definedName name="solver_sho" localSheetId="72" hidden="1">2</definedName>
    <definedName name="solver_ssz" localSheetId="71" hidden="1">100</definedName>
    <definedName name="solver_ssz" localSheetId="72" hidden="1">100</definedName>
    <definedName name="solver_tim" localSheetId="71" hidden="1">2147483647</definedName>
    <definedName name="solver_tim" localSheetId="72" hidden="1">2147483647</definedName>
    <definedName name="solver_tol" localSheetId="71" hidden="1">0.01</definedName>
    <definedName name="solver_tol" localSheetId="72" hidden="1">0.01</definedName>
    <definedName name="solver_typ" localSheetId="71" hidden="1">3</definedName>
    <definedName name="solver_typ" localSheetId="72" hidden="1">3</definedName>
    <definedName name="solver_val" localSheetId="71" hidden="1">0</definedName>
    <definedName name="solver_val" localSheetId="72" hidden="1">60</definedName>
    <definedName name="solver_ver" localSheetId="71" hidden="1">3</definedName>
    <definedName name="solver_ver" localSheetId="72" hidden="1">3</definedName>
    <definedName name="Tabulka_Box_Mzda1" localSheetId="26">'Box 1 T-A'!$B$2</definedName>
    <definedName name="ukaz" localSheetId="27">#REF!</definedName>
    <definedName name="ukaz" localSheetId="37">#REF!</definedName>
    <definedName name="ukaz" localSheetId="46">#REF!</definedName>
    <definedName name="ukaz" localSheetId="28">#REF!</definedName>
    <definedName name="ukaz" localSheetId="52">#REF!</definedName>
    <definedName name="ukaz" localSheetId="29">#REF!</definedName>
    <definedName name="ukaz" localSheetId="30">#REF!</definedName>
    <definedName name="ukaz" localSheetId="73">#REF!</definedName>
    <definedName name="ukaz" localSheetId="74">#REF!</definedName>
    <definedName name="ukaz" localSheetId="75">#REF!</definedName>
    <definedName name="ukaz" localSheetId="76">#REF!</definedName>
    <definedName name="ukaz" localSheetId="77">#REF!</definedName>
    <definedName name="ukaz" localSheetId="78">#REF!</definedName>
    <definedName name="ukaz" localSheetId="79">#REF!</definedName>
    <definedName name="ukaz" localSheetId="80">#REF!</definedName>
    <definedName name="ukaz" localSheetId="81">#REF!</definedName>
    <definedName name="ukaz" localSheetId="36">#REF!</definedName>
    <definedName name="ukaz" localSheetId="6">#REF!</definedName>
    <definedName name="uka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319" l="1"/>
  <c r="F81" i="319"/>
  <c r="F80" i="319"/>
  <c r="G80" i="319" s="1"/>
  <c r="F79" i="319"/>
  <c r="G79" i="319" s="1"/>
  <c r="B79" i="319"/>
  <c r="G78" i="319"/>
  <c r="F78" i="319"/>
  <c r="F77" i="319"/>
  <c r="G77" i="319" s="1"/>
  <c r="F76" i="319"/>
  <c r="G76" i="319" s="1"/>
  <c r="F75" i="319"/>
  <c r="G75" i="319" s="1"/>
  <c r="F74" i="319"/>
  <c r="G74" i="319" s="1"/>
  <c r="G73" i="319"/>
  <c r="F73" i="319"/>
  <c r="F72" i="319"/>
  <c r="G72" i="319" s="1"/>
  <c r="G71" i="319"/>
  <c r="F71" i="319"/>
  <c r="G70" i="319"/>
  <c r="F70" i="319"/>
  <c r="F69" i="319"/>
  <c r="G69" i="319" s="1"/>
  <c r="F68" i="319"/>
  <c r="G68" i="319" s="1"/>
  <c r="G67" i="319"/>
  <c r="F67" i="319"/>
  <c r="F66" i="319"/>
  <c r="G66" i="319" s="1"/>
  <c r="G65" i="319"/>
  <c r="F65" i="319"/>
  <c r="F64" i="319"/>
  <c r="G64" i="319" s="1"/>
  <c r="G63" i="319"/>
  <c r="F63" i="319"/>
  <c r="G62" i="319"/>
  <c r="F62" i="319"/>
  <c r="F61" i="319"/>
  <c r="G61" i="319" s="1"/>
  <c r="F60" i="319"/>
  <c r="G60" i="319" s="1"/>
  <c r="F59" i="319"/>
  <c r="G59" i="319" s="1"/>
  <c r="F58" i="319"/>
  <c r="G58" i="319" s="1"/>
  <c r="G57" i="319"/>
  <c r="F57" i="319"/>
  <c r="F56" i="319"/>
  <c r="G56" i="319" s="1"/>
  <c r="G55" i="319"/>
  <c r="F55" i="319"/>
  <c r="G54" i="319"/>
  <c r="F54" i="319"/>
  <c r="F53" i="319"/>
  <c r="G53" i="319" s="1"/>
  <c r="F52" i="319"/>
  <c r="G52" i="319" s="1"/>
  <c r="G51" i="319"/>
  <c r="F51" i="319"/>
  <c r="F50" i="319"/>
  <c r="G50" i="319" s="1"/>
  <c r="G49" i="319"/>
  <c r="F49" i="319"/>
  <c r="G48" i="319"/>
  <c r="F48" i="319"/>
  <c r="G47" i="319"/>
  <c r="F47" i="319"/>
  <c r="G46" i="319"/>
  <c r="F46" i="319"/>
  <c r="F45" i="319"/>
  <c r="G45" i="319" s="1"/>
  <c r="F44" i="319"/>
  <c r="F43" i="319"/>
  <c r="G43" i="319" s="1"/>
  <c r="G42" i="319"/>
  <c r="F42" i="319"/>
  <c r="G41" i="319"/>
  <c r="F41" i="319"/>
  <c r="F40" i="319"/>
  <c r="G40" i="319" s="1"/>
  <c r="F39" i="319"/>
  <c r="G39" i="319" s="1"/>
  <c r="G38" i="319"/>
  <c r="F38" i="319"/>
  <c r="F37" i="319"/>
  <c r="G37" i="319" s="1"/>
  <c r="G36" i="319"/>
  <c r="F36" i="319"/>
  <c r="G35" i="319"/>
  <c r="F35" i="319"/>
  <c r="G34" i="319"/>
  <c r="F34" i="319"/>
  <c r="G33" i="319"/>
  <c r="F33" i="319"/>
  <c r="F32" i="319"/>
  <c r="G32" i="319" s="1"/>
  <c r="F31" i="319"/>
  <c r="G30" i="319"/>
  <c r="F30" i="319"/>
  <c r="G29" i="319"/>
  <c r="F29" i="319"/>
  <c r="G28" i="319"/>
  <c r="F28" i="319"/>
  <c r="F27" i="319"/>
  <c r="G27" i="319" s="1"/>
  <c r="F26" i="319"/>
  <c r="G26" i="319" s="1"/>
  <c r="F25" i="319"/>
  <c r="G25" i="319" s="1"/>
  <c r="F24" i="319"/>
  <c r="G24" i="319" s="1"/>
  <c r="F23" i="319"/>
  <c r="F22" i="319"/>
  <c r="G22" i="319" s="1"/>
  <c r="F21" i="319"/>
  <c r="G21" i="319" s="1"/>
  <c r="F20" i="319"/>
  <c r="G20" i="319" s="1"/>
  <c r="F19" i="319"/>
  <c r="G19" i="319" s="1"/>
  <c r="G18" i="319"/>
  <c r="F18" i="319"/>
  <c r="F17" i="319"/>
  <c r="G17" i="319" s="1"/>
  <c r="G16" i="319"/>
  <c r="F16" i="319"/>
  <c r="G15" i="319"/>
  <c r="F15" i="319"/>
  <c r="F14" i="319"/>
  <c r="G14" i="319" s="1"/>
  <c r="F13" i="319"/>
  <c r="G13" i="319" s="1"/>
  <c r="G12" i="319"/>
  <c r="F12" i="319"/>
  <c r="F11" i="319"/>
  <c r="G11" i="319" s="1"/>
  <c r="G10" i="319"/>
  <c r="F10" i="319"/>
  <c r="G9" i="319"/>
  <c r="F9" i="319"/>
  <c r="G8" i="319"/>
  <c r="F8" i="319"/>
  <c r="G7" i="319"/>
  <c r="F7" i="319"/>
  <c r="F6" i="319"/>
  <c r="G6" i="319" s="1"/>
  <c r="F5" i="319"/>
  <c r="G5" i="319" s="1"/>
  <c r="F4" i="319"/>
  <c r="G4" i="319" s="1"/>
  <c r="F3" i="319"/>
  <c r="G3" i="319" s="1"/>
  <c r="B39" i="319" l="1"/>
  <c r="B52" i="319"/>
  <c r="B8" i="319"/>
  <c r="B29" i="319"/>
  <c r="B68" i="319"/>
  <c r="B13" i="319"/>
  <c r="B47" i="319"/>
  <c r="B58" i="319"/>
  <c r="B19" i="319"/>
  <c r="B5" i="319"/>
  <c r="B71" i="319"/>
  <c r="B55" i="319"/>
  <c r="B37" i="319"/>
  <c r="B16" i="319"/>
  <c r="D79" i="319"/>
  <c r="C79" i="319"/>
  <c r="B11" i="319"/>
  <c r="B26" i="319"/>
  <c r="B50" i="319"/>
  <c r="B3" i="319"/>
  <c r="B66" i="319"/>
  <c r="B24" i="319"/>
  <c r="B42" i="319"/>
  <c r="B63" i="319"/>
  <c r="B77" i="319"/>
  <c r="B69" i="319"/>
  <c r="B61" i="319"/>
  <c r="B53" i="319"/>
  <c r="B45" i="319"/>
  <c r="B40" i="319"/>
  <c r="B32" i="319"/>
  <c r="B27" i="319"/>
  <c r="B22" i="319"/>
  <c r="B14" i="319"/>
  <c r="B6" i="319"/>
  <c r="B80" i="319"/>
  <c r="B72" i="319"/>
  <c r="B64" i="319"/>
  <c r="B56" i="319"/>
  <c r="B48" i="319"/>
  <c r="B43" i="319"/>
  <c r="B35" i="319"/>
  <c r="B30" i="319"/>
  <c r="B17" i="319"/>
  <c r="B9" i="319"/>
  <c r="B75" i="319"/>
  <c r="B67" i="319"/>
  <c r="B59" i="319"/>
  <c r="B51" i="319"/>
  <c r="B38" i="319"/>
  <c r="B25" i="319"/>
  <c r="B20" i="319"/>
  <c r="B12" i="319"/>
  <c r="B4" i="319"/>
  <c r="B60" i="319"/>
  <c r="B78" i="319"/>
  <c r="B70" i="319"/>
  <c r="B62" i="319"/>
  <c r="B54" i="319"/>
  <c r="B46" i="319"/>
  <c r="B41" i="319"/>
  <c r="B33" i="319"/>
  <c r="B28" i="319"/>
  <c r="B23" i="319"/>
  <c r="B15" i="319"/>
  <c r="B7" i="319"/>
  <c r="B81" i="319"/>
  <c r="B73" i="319"/>
  <c r="B65" i="319"/>
  <c r="B57" i="319"/>
  <c r="B49" i="319"/>
  <c r="B44" i="319"/>
  <c r="B36" i="319"/>
  <c r="B31" i="319"/>
  <c r="B18" i="319"/>
  <c r="B10" i="319"/>
  <c r="B76" i="319"/>
  <c r="B21" i="319"/>
  <c r="B34" i="319"/>
  <c r="B74" i="319"/>
  <c r="D74" i="319" l="1"/>
  <c r="C74" i="319"/>
  <c r="D59" i="319"/>
  <c r="C59" i="319"/>
  <c r="C63" i="319"/>
  <c r="D63" i="319"/>
  <c r="C58" i="319"/>
  <c r="D58" i="319"/>
  <c r="D34" i="319"/>
  <c r="C34" i="319"/>
  <c r="D49" i="319"/>
  <c r="C49" i="319"/>
  <c r="D28" i="319"/>
  <c r="C28" i="319"/>
  <c r="D60" i="319"/>
  <c r="C60" i="319"/>
  <c r="D67" i="319"/>
  <c r="C67" i="319"/>
  <c r="C56" i="319"/>
  <c r="D56" i="319"/>
  <c r="C32" i="319"/>
  <c r="D32" i="319"/>
  <c r="D42" i="319"/>
  <c r="C42" i="319"/>
  <c r="D47" i="319"/>
  <c r="C47" i="319"/>
  <c r="D23" i="319"/>
  <c r="C23" i="319"/>
  <c r="C48" i="319"/>
  <c r="D48" i="319"/>
  <c r="D57" i="319"/>
  <c r="C57" i="319"/>
  <c r="D33" i="319"/>
  <c r="C33" i="319"/>
  <c r="C64" i="319"/>
  <c r="D64" i="319"/>
  <c r="D40" i="319"/>
  <c r="C40" i="319"/>
  <c r="D24" i="319"/>
  <c r="C24" i="319"/>
  <c r="D16" i="319"/>
  <c r="C16" i="319"/>
  <c r="D13" i="319"/>
  <c r="C13" i="319"/>
  <c r="D44" i="319"/>
  <c r="C44" i="319"/>
  <c r="D78" i="319"/>
  <c r="C78" i="319"/>
  <c r="D21" i="319"/>
  <c r="C21" i="319"/>
  <c r="C4" i="319"/>
  <c r="D4" i="319"/>
  <c r="D75" i="319"/>
  <c r="C75" i="319"/>
  <c r="D76" i="319"/>
  <c r="C76" i="319"/>
  <c r="D65" i="319"/>
  <c r="C65" i="319"/>
  <c r="D41" i="319"/>
  <c r="C41" i="319"/>
  <c r="D12" i="319"/>
  <c r="C12" i="319"/>
  <c r="C9" i="319"/>
  <c r="D9" i="319"/>
  <c r="C72" i="319"/>
  <c r="D72" i="319"/>
  <c r="D45" i="319"/>
  <c r="C45" i="319"/>
  <c r="D66" i="319"/>
  <c r="C66" i="319"/>
  <c r="C37" i="319"/>
  <c r="D37" i="319"/>
  <c r="D68" i="319"/>
  <c r="C68" i="319"/>
  <c r="D27" i="319"/>
  <c r="C27" i="319"/>
  <c r="D10" i="319"/>
  <c r="C10" i="319"/>
  <c r="D73" i="319"/>
  <c r="C73" i="319"/>
  <c r="D46" i="319"/>
  <c r="C46" i="319"/>
  <c r="D20" i="319"/>
  <c r="C20" i="319"/>
  <c r="C17" i="319"/>
  <c r="D17" i="319"/>
  <c r="C80" i="319"/>
  <c r="D80" i="319"/>
  <c r="D53" i="319"/>
  <c r="C53" i="319"/>
  <c r="C3" i="319"/>
  <c r="C83" i="319" s="1"/>
  <c r="D3" i="319"/>
  <c r="D55" i="319"/>
  <c r="C55" i="319"/>
  <c r="D29" i="319"/>
  <c r="C29" i="319"/>
  <c r="D25" i="319"/>
  <c r="C25" i="319"/>
  <c r="C30" i="319"/>
  <c r="D30" i="319"/>
  <c r="D6" i="319"/>
  <c r="C6" i="319"/>
  <c r="D61" i="319"/>
  <c r="C61" i="319"/>
  <c r="D50" i="319"/>
  <c r="C50" i="319"/>
  <c r="D71" i="319"/>
  <c r="C71" i="319"/>
  <c r="D8" i="319"/>
  <c r="C8" i="319"/>
  <c r="D18" i="319"/>
  <c r="C18" i="319"/>
  <c r="D81" i="319"/>
  <c r="C81" i="319"/>
  <c r="D54" i="319"/>
  <c r="C54" i="319"/>
  <c r="D31" i="319"/>
  <c r="C31" i="319"/>
  <c r="D7" i="319"/>
  <c r="C7" i="319"/>
  <c r="D38" i="319"/>
  <c r="C38" i="319"/>
  <c r="C35" i="319"/>
  <c r="D35" i="319"/>
  <c r="D69" i="319"/>
  <c r="C69" i="319"/>
  <c r="D26" i="319"/>
  <c r="C26" i="319"/>
  <c r="D5" i="319"/>
  <c r="C5" i="319"/>
  <c r="D52" i="319"/>
  <c r="C52" i="319"/>
  <c r="D62" i="319"/>
  <c r="C62" i="319"/>
  <c r="D14" i="319"/>
  <c r="C14" i="319"/>
  <c r="D36" i="319"/>
  <c r="C36" i="319"/>
  <c r="D15" i="319"/>
  <c r="C15" i="319"/>
  <c r="D70" i="319"/>
  <c r="C70" i="319"/>
  <c r="D51" i="319"/>
  <c r="C51" i="319"/>
  <c r="C43" i="319"/>
  <c r="D43" i="319"/>
  <c r="C22" i="319"/>
  <c r="D22" i="319"/>
  <c r="D77" i="319"/>
  <c r="C77" i="319"/>
  <c r="D11" i="319"/>
  <c r="C11" i="319"/>
  <c r="C19" i="319"/>
  <c r="D19" i="319"/>
  <c r="D39" i="319"/>
  <c r="C39" i="319"/>
  <c r="C30" i="305" l="1"/>
  <c r="B30" i="305"/>
  <c r="C18" i="304"/>
  <c r="C17" i="304"/>
  <c r="C16" i="304"/>
  <c r="C15" i="304"/>
  <c r="C14" i="304"/>
  <c r="M13" i="304"/>
  <c r="L13" i="304"/>
  <c r="K13" i="304"/>
  <c r="J13" i="304"/>
  <c r="I13" i="304"/>
  <c r="H13" i="304"/>
  <c r="G13" i="304"/>
  <c r="F13" i="304"/>
  <c r="E13" i="304"/>
  <c r="C24" i="303"/>
  <c r="C23" i="303"/>
  <c r="C22" i="303"/>
  <c r="C21" i="303"/>
  <c r="C20" i="303"/>
  <c r="C19" i="303"/>
  <c r="C18" i="303"/>
  <c r="M17" i="303"/>
  <c r="L17" i="303"/>
  <c r="K17" i="303"/>
  <c r="J17" i="303"/>
  <c r="I17" i="303"/>
  <c r="H17" i="303"/>
  <c r="G17" i="303"/>
  <c r="F17" i="303"/>
  <c r="E17" i="303"/>
  <c r="C27" i="302"/>
  <c r="C26" i="302"/>
  <c r="C25" i="302"/>
  <c r="C24" i="302"/>
  <c r="C23" i="302"/>
  <c r="C22" i="302"/>
  <c r="C21" i="302"/>
  <c r="C20" i="302"/>
  <c r="M19" i="302"/>
  <c r="L19" i="302"/>
  <c r="K19" i="302"/>
  <c r="J19" i="302"/>
  <c r="I19" i="302"/>
  <c r="H19" i="302"/>
  <c r="G19" i="302"/>
  <c r="F19" i="302"/>
  <c r="E19" i="302"/>
  <c r="B37" i="301"/>
  <c r="B36" i="301"/>
  <c r="B35" i="301"/>
  <c r="B34" i="301"/>
  <c r="L26" i="301"/>
  <c r="K26" i="301"/>
  <c r="J26" i="301"/>
  <c r="I26" i="301"/>
  <c r="H26" i="301"/>
  <c r="G26" i="301"/>
  <c r="F26" i="301"/>
  <c r="E26" i="301"/>
  <c r="D26" i="301"/>
  <c r="B45" i="300"/>
  <c r="B44" i="300"/>
  <c r="B43" i="300"/>
  <c r="B42" i="300"/>
  <c r="B41" i="300"/>
  <c r="B40" i="300"/>
  <c r="B39" i="300"/>
  <c r="B38" i="300"/>
  <c r="B37" i="300"/>
  <c r="B36" i="300"/>
  <c r="B35" i="300"/>
  <c r="B34" i="300"/>
  <c r="B33" i="300"/>
  <c r="B32" i="300"/>
  <c r="L31" i="300"/>
  <c r="K31" i="300"/>
  <c r="J31" i="300"/>
  <c r="I31" i="300"/>
  <c r="H31" i="300"/>
  <c r="G31" i="300"/>
  <c r="F31" i="300"/>
  <c r="E31" i="300"/>
  <c r="D31" i="300"/>
  <c r="B58" i="299"/>
  <c r="B57" i="299"/>
  <c r="B56" i="299"/>
  <c r="B55" i="299"/>
  <c r="B54" i="299"/>
  <c r="B53" i="299"/>
  <c r="B52" i="299"/>
  <c r="B51" i="299"/>
  <c r="B50" i="299"/>
  <c r="B49" i="299"/>
  <c r="B48" i="299"/>
  <c r="B47" i="299"/>
  <c r="B46" i="299"/>
  <c r="B45" i="299"/>
  <c r="B44" i="299"/>
  <c r="B43" i="299"/>
  <c r="B42" i="299"/>
  <c r="B41" i="299"/>
  <c r="L40" i="299"/>
  <c r="K40" i="299"/>
  <c r="J40" i="299"/>
  <c r="I40" i="299"/>
  <c r="H40" i="299"/>
  <c r="G40" i="299"/>
  <c r="F40" i="299"/>
  <c r="E40" i="299"/>
  <c r="D40" i="299"/>
  <c r="B26" i="298"/>
  <c r="B25" i="298"/>
  <c r="B24" i="298"/>
  <c r="B23" i="298"/>
  <c r="L22" i="298"/>
  <c r="K22" i="298"/>
  <c r="J22" i="298"/>
  <c r="I22" i="298"/>
  <c r="H22" i="298"/>
  <c r="G22" i="298"/>
  <c r="F22" i="298"/>
  <c r="E22" i="298"/>
  <c r="D22" i="298"/>
  <c r="I5" i="294"/>
  <c r="H5" i="294"/>
  <c r="G5" i="294"/>
  <c r="B6" i="120" l="1"/>
  <c r="B8" i="120" s="1"/>
  <c r="B10" i="120" s="1"/>
  <c r="B12" i="120" s="1"/>
  <c r="B14" i="120" s="1"/>
  <c r="C6" i="120"/>
  <c r="C8" i="120" s="1"/>
  <c r="C10" i="120" s="1"/>
  <c r="C12" i="120" s="1"/>
  <c r="C14" i="120" s="1"/>
  <c r="B6" i="118"/>
  <c r="B8" i="118" s="1"/>
  <c r="D13" i="118"/>
  <c r="E13" i="118"/>
  <c r="F13" i="118"/>
  <c r="G13" i="118"/>
  <c r="H13" i="118"/>
  <c r="I13" i="118"/>
  <c r="J13" i="118"/>
  <c r="B14" i="118"/>
  <c r="B15" i="118"/>
  <c r="B16" i="118"/>
  <c r="B17" i="118"/>
  <c r="B18" i="118"/>
  <c r="B6" i="37"/>
  <c r="B8" i="37" s="1"/>
  <c r="B10" i="37" s="1"/>
  <c r="B12" i="37" s="1"/>
  <c r="B14" i="37" s="1"/>
  <c r="D15" i="37"/>
  <c r="E15" i="37"/>
  <c r="F15" i="37"/>
  <c r="G15" i="37"/>
  <c r="H15" i="37"/>
  <c r="I15" i="37"/>
  <c r="J15" i="37"/>
  <c r="K15" i="37"/>
  <c r="B16" i="37"/>
  <c r="B17" i="37"/>
  <c r="B18" i="37"/>
  <c r="B12" i="36"/>
  <c r="D13" i="36"/>
  <c r="E13" i="36"/>
  <c r="F13" i="36"/>
  <c r="G13" i="36"/>
  <c r="H13" i="36"/>
  <c r="I13" i="36"/>
  <c r="B14" i="36"/>
  <c r="B15" i="36"/>
  <c r="B16" i="36"/>
  <c r="B17" i="36"/>
  <c r="B18" i="36"/>
  <c r="J13" i="36"/>
  <c r="B10" i="118" l="1"/>
  <c r="B12" i="118" s="1"/>
  <c r="C1" i="280" l="1"/>
  <c r="D1" i="280" s="1"/>
  <c r="E1" i="280" s="1"/>
  <c r="F1" i="280" s="1"/>
  <c r="G1" i="280" s="1"/>
  <c r="H1" i="280" s="1"/>
  <c r="I1" i="280" s="1"/>
  <c r="J1" i="280" s="1"/>
  <c r="K1" i="280" s="1"/>
  <c r="L1" i="280" s="1"/>
  <c r="M1" i="280" s="1"/>
  <c r="N1" i="280" s="1"/>
  <c r="O1" i="280" s="1"/>
  <c r="P1" i="280" s="1"/>
  <c r="Q1" i="280" s="1"/>
  <c r="R1" i="280" s="1"/>
  <c r="S1" i="280" s="1"/>
  <c r="T1" i="280" s="1"/>
  <c r="U1" i="280" s="1"/>
  <c r="V1" i="280" s="1"/>
  <c r="W1" i="280" s="1"/>
  <c r="X1" i="280" s="1"/>
  <c r="Y1" i="280" s="1"/>
  <c r="Z1" i="280" s="1"/>
  <c r="AA1" i="280" s="1"/>
  <c r="AB1" i="280" s="1"/>
  <c r="AC1" i="280" s="1"/>
  <c r="AD1" i="280" s="1"/>
  <c r="AE1" i="280" s="1"/>
  <c r="AF1" i="280" s="1"/>
  <c r="AG1" i="280" s="1"/>
  <c r="AH1" i="280" s="1"/>
  <c r="AI1" i="280" s="1"/>
  <c r="AJ1" i="280" s="1"/>
  <c r="AK1" i="280" s="1"/>
  <c r="AL1" i="280" s="1"/>
  <c r="AM1" i="280" s="1"/>
  <c r="AN1" i="280" s="1"/>
  <c r="AO1" i="280" s="1"/>
  <c r="AP1" i="280" s="1"/>
  <c r="AQ1" i="280" s="1"/>
  <c r="AR1" i="280" s="1"/>
  <c r="AS1" i="280" s="1"/>
  <c r="AT1" i="280" s="1"/>
  <c r="AU1" i="280" s="1"/>
  <c r="AV1" i="280" s="1"/>
  <c r="AW1" i="280" s="1"/>
  <c r="AX1" i="280" s="1"/>
  <c r="C1" i="278"/>
  <c r="D1" i="278" s="1"/>
  <c r="E1" i="278" s="1"/>
  <c r="F1" i="278" s="1"/>
  <c r="G1" i="278" s="1"/>
  <c r="H1" i="278" s="1"/>
  <c r="I1" i="278" s="1"/>
  <c r="J1" i="278" s="1"/>
  <c r="K1" i="278" s="1"/>
  <c r="L1" i="278" s="1"/>
  <c r="M1" i="278" s="1"/>
  <c r="N1" i="278" s="1"/>
  <c r="O1" i="278" s="1"/>
  <c r="P1" i="278" s="1"/>
  <c r="Q1" i="278" s="1"/>
  <c r="R1" i="278" s="1"/>
  <c r="S1" i="278" s="1"/>
  <c r="T1" i="278" s="1"/>
  <c r="U1" i="278" s="1"/>
  <c r="V1" i="278" s="1"/>
  <c r="W1" i="278" s="1"/>
  <c r="X1" i="278" s="1"/>
  <c r="Y1" i="278" s="1"/>
  <c r="Z1" i="278" s="1"/>
  <c r="AA1" i="278" s="1"/>
  <c r="AB1" i="278" s="1"/>
  <c r="AC1" i="278" s="1"/>
  <c r="AD1" i="278" s="1"/>
  <c r="AE1" i="278" s="1"/>
  <c r="AF1" i="278" s="1"/>
  <c r="AG1" i="278" s="1"/>
  <c r="AH1" i="278" s="1"/>
  <c r="AI1" i="278" s="1"/>
  <c r="AJ1" i="278" s="1"/>
  <c r="AK1" i="278" s="1"/>
  <c r="AL1" i="278" s="1"/>
  <c r="AM1" i="278" s="1"/>
  <c r="AN1" i="278" s="1"/>
  <c r="AO1" i="278" s="1"/>
  <c r="AP1" i="278" s="1"/>
  <c r="AQ1" i="278" s="1"/>
  <c r="AR1" i="278" s="1"/>
  <c r="AS1" i="278" s="1"/>
  <c r="AT1" i="278" s="1"/>
  <c r="AU1" i="278" s="1"/>
  <c r="AV1" i="278" s="1"/>
  <c r="AW1" i="278" s="1"/>
  <c r="AX1" i="278" s="1"/>
  <c r="E292" i="272" l="1"/>
  <c r="E291" i="272"/>
  <c r="E290" i="272"/>
  <c r="E289" i="272"/>
  <c r="E288" i="272"/>
  <c r="E287" i="272"/>
  <c r="E286" i="272"/>
  <c r="E285" i="272"/>
  <c r="E284" i="272"/>
  <c r="E283" i="272"/>
  <c r="E282" i="272"/>
  <c r="E281" i="272"/>
  <c r="E280" i="272"/>
  <c r="E279" i="272"/>
  <c r="E278" i="272"/>
  <c r="E277" i="272"/>
  <c r="E276" i="272"/>
  <c r="E275" i="272"/>
  <c r="E274" i="272"/>
  <c r="E273" i="272"/>
  <c r="E272" i="272"/>
  <c r="E271" i="272"/>
  <c r="E270" i="272"/>
  <c r="E269" i="272"/>
  <c r="E268" i="272"/>
  <c r="E267" i="272"/>
  <c r="E266" i="272"/>
  <c r="E265" i="272"/>
  <c r="E264" i="272"/>
  <c r="E263" i="272"/>
  <c r="E262" i="272"/>
  <c r="E261" i="272"/>
  <c r="E260" i="272"/>
  <c r="E259" i="272"/>
  <c r="E258" i="272"/>
  <c r="E257" i="272"/>
  <c r="E256" i="272"/>
  <c r="E255" i="272"/>
  <c r="E254" i="272"/>
  <c r="E253" i="272"/>
  <c r="E252" i="272"/>
  <c r="E251" i="272"/>
  <c r="E250" i="272"/>
  <c r="E249" i="272"/>
  <c r="E248" i="272"/>
  <c r="E247" i="272"/>
  <c r="E246" i="272"/>
  <c r="E245" i="272"/>
  <c r="E244" i="272"/>
  <c r="E243" i="272"/>
  <c r="E242" i="272"/>
  <c r="E241" i="272"/>
  <c r="E240" i="272"/>
  <c r="E239" i="272"/>
  <c r="E238" i="272"/>
  <c r="E237" i="272"/>
  <c r="E236" i="272"/>
  <c r="E235" i="272"/>
  <c r="E234" i="272"/>
  <c r="E233" i="272"/>
  <c r="E232" i="272"/>
  <c r="E231" i="272"/>
  <c r="E230" i="272"/>
  <c r="E229" i="272"/>
  <c r="E228" i="272"/>
  <c r="E227" i="272"/>
  <c r="E226" i="272"/>
  <c r="E225" i="272"/>
  <c r="I10" i="271"/>
  <c r="H10" i="271"/>
  <c r="G10" i="271"/>
  <c r="F10" i="271"/>
  <c r="E10" i="271"/>
  <c r="I9" i="271"/>
  <c r="H9" i="271"/>
  <c r="G9" i="271"/>
  <c r="F9" i="271"/>
  <c r="E9" i="271"/>
  <c r="I8" i="271"/>
  <c r="H8" i="271"/>
  <c r="G8" i="271"/>
  <c r="F8" i="271"/>
  <c r="E8" i="271"/>
  <c r="I7" i="271"/>
  <c r="H7" i="271"/>
  <c r="G7" i="271"/>
  <c r="F7" i="271"/>
  <c r="E7" i="271"/>
  <c r="T10" i="235"/>
  <c r="S10" i="235"/>
  <c r="R10" i="235"/>
  <c r="Q10" i="235"/>
  <c r="P10" i="235"/>
  <c r="O10" i="235"/>
  <c r="N10" i="235"/>
  <c r="M10" i="235"/>
  <c r="T9" i="235"/>
  <c r="S9" i="235"/>
  <c r="R9" i="235"/>
  <c r="Q9" i="235"/>
  <c r="P9" i="235"/>
  <c r="O9" i="235"/>
  <c r="N9" i="235"/>
  <c r="M9" i="235"/>
  <c r="T8" i="235"/>
  <c r="S8" i="235"/>
  <c r="R8" i="235"/>
  <c r="Q8" i="235"/>
  <c r="P8" i="235"/>
  <c r="O8" i="235"/>
  <c r="N8" i="235"/>
  <c r="M8" i="235"/>
  <c r="T7" i="235"/>
  <c r="S7" i="235"/>
  <c r="R7" i="235"/>
  <c r="Q7" i="235"/>
  <c r="P7" i="235"/>
  <c r="O7" i="235"/>
  <c r="N7" i="235"/>
  <c r="M7" i="235"/>
  <c r="T6" i="235"/>
  <c r="S6" i="235"/>
  <c r="R6" i="235"/>
  <c r="Q6" i="235"/>
  <c r="P6" i="235"/>
  <c r="O6" i="235"/>
  <c r="N6" i="235"/>
  <c r="M6" i="235"/>
  <c r="T5" i="235"/>
  <c r="S5" i="235"/>
  <c r="R5" i="235"/>
  <c r="Q5" i="235"/>
  <c r="P5" i="235"/>
  <c r="O5" i="235"/>
  <c r="N5" i="235"/>
  <c r="M5" i="235"/>
  <c r="T4" i="235"/>
  <c r="S4" i="235"/>
  <c r="R4" i="235"/>
  <c r="Q4" i="235"/>
  <c r="P4" i="235"/>
  <c r="O4" i="235"/>
  <c r="N4" i="235"/>
  <c r="M4" i="235"/>
  <c r="T3" i="235"/>
  <c r="S3" i="235"/>
  <c r="R3" i="235"/>
  <c r="Q3" i="235"/>
  <c r="P3" i="235"/>
  <c r="O3" i="235"/>
  <c r="N3" i="235"/>
  <c r="M3" i="235"/>
  <c r="E25" i="234"/>
  <c r="E24" i="234"/>
  <c r="E23" i="234"/>
  <c r="E22" i="234"/>
  <c r="E21" i="234"/>
  <c r="E20" i="234"/>
  <c r="E19" i="234"/>
  <c r="E18" i="234"/>
  <c r="E17" i="234"/>
  <c r="E16" i="234"/>
  <c r="E15" i="234"/>
  <c r="E14" i="234"/>
  <c r="E13" i="234"/>
  <c r="E12" i="234"/>
  <c r="E11" i="234"/>
  <c r="E10" i="234"/>
  <c r="E9" i="234"/>
  <c r="E8" i="234"/>
  <c r="E7" i="234"/>
  <c r="E6" i="234"/>
  <c r="E5" i="234"/>
  <c r="E4" i="234"/>
  <c r="B18" i="226" l="1"/>
  <c r="B17" i="226"/>
  <c r="B16" i="226"/>
  <c r="B15" i="226"/>
  <c r="B14" i="226"/>
  <c r="L13" i="226"/>
  <c r="J13" i="226"/>
  <c r="I13" i="226"/>
  <c r="H13" i="226"/>
  <c r="G13" i="226"/>
  <c r="F13" i="226"/>
  <c r="E13" i="226"/>
  <c r="D13" i="226"/>
  <c r="B39" i="202"/>
  <c r="B38" i="202"/>
  <c r="B37" i="202"/>
  <c r="B36" i="202"/>
  <c r="B35" i="202"/>
  <c r="B34" i="202"/>
  <c r="B33" i="202"/>
  <c r="B32" i="202"/>
  <c r="B31" i="202"/>
  <c r="B30" i="202"/>
  <c r="B29" i="202"/>
  <c r="B28" i="202"/>
  <c r="L27" i="202"/>
  <c r="J27" i="202"/>
  <c r="I27" i="202"/>
  <c r="H27" i="202"/>
  <c r="G27" i="202"/>
  <c r="F27" i="202"/>
  <c r="E27" i="202"/>
  <c r="D27" i="202"/>
  <c r="B30" i="212"/>
  <c r="B29" i="212"/>
  <c r="B28" i="212"/>
  <c r="B27" i="212"/>
  <c r="B26" i="212"/>
  <c r="B25" i="212"/>
  <c r="B24" i="212"/>
  <c r="B23" i="212"/>
  <c r="B22" i="212"/>
  <c r="L21" i="212"/>
  <c r="J21" i="212"/>
  <c r="I21" i="212"/>
  <c r="H21" i="212"/>
  <c r="G21" i="212"/>
  <c r="F21" i="212"/>
  <c r="E21" i="212"/>
  <c r="D21" i="212"/>
  <c r="B17" i="200"/>
  <c r="B14" i="200"/>
  <c r="B24" i="120" l="1"/>
  <c r="B23" i="120"/>
  <c r="B22" i="120"/>
  <c r="B21" i="120"/>
  <c r="B20" i="120"/>
  <c r="B19" i="120"/>
  <c r="B18" i="120"/>
  <c r="K17" i="120"/>
  <c r="J17" i="120"/>
  <c r="I17" i="120"/>
  <c r="H17" i="120"/>
  <c r="G17" i="120"/>
  <c r="F17" i="120"/>
  <c r="E17" i="120"/>
  <c r="C16" i="120"/>
  <c r="B16" i="120"/>
  <c r="B15" i="119"/>
  <c r="B14" i="119"/>
  <c r="B13" i="119"/>
  <c r="B12" i="119"/>
  <c r="L11" i="119"/>
  <c r="K11" i="119"/>
  <c r="J11" i="119"/>
  <c r="I11" i="119"/>
  <c r="H11" i="119"/>
  <c r="G11" i="119"/>
  <c r="E11" i="119"/>
  <c r="B6" i="119"/>
  <c r="B8" i="119" s="1"/>
  <c r="B10" i="119" s="1"/>
  <c r="B21" i="37"/>
  <c r="B20" i="37"/>
  <c r="B19" i="37"/>
  <c r="K13" i="36"/>
  <c r="C6" i="108"/>
  <c r="C8" i="108" s="1"/>
  <c r="C10" i="108" s="1"/>
  <c r="C12" i="108" s="1"/>
  <c r="C14" i="108" s="1"/>
  <c r="C16" i="108" s="1"/>
  <c r="C18" i="108" s="1"/>
  <c r="B6" i="108"/>
  <c r="B8" i="108" s="1"/>
  <c r="B10" i="108" s="1"/>
  <c r="B12" i="108" s="1"/>
  <c r="B14" i="108" s="1"/>
  <c r="B16" i="108" s="1"/>
  <c r="B18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Branislav Reľovský</author>
  </authors>
  <commentList>
    <comment ref="D2" authorId="0" shapeId="0" xr:uid="{F8663B61-308C-4B12-B560-B61AA1B6E5ED}">
      <text>
        <r>
          <rPr>
            <b/>
            <sz val="9"/>
            <color indexed="81"/>
            <rFont val="Tahoma"/>
            <family val="2"/>
            <charset val="238"/>
          </rPr>
          <t xml:space="preserve">Aby poradie premennych medzi sebou bolo rovnomerne rozdelene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<sst xmlns="http://schemas.openxmlformats.org/spreadsheetml/2006/main" count="3627" uniqueCount="1371">
  <si>
    <t>Oznacenie</t>
  </si>
  <si>
    <t>Názov tabulky</t>
  </si>
  <si>
    <t>Názov grafu</t>
  </si>
  <si>
    <t>Spat na OBSAH</t>
  </si>
  <si>
    <t>Riziko chudoby podľa typu domácnosti</t>
  </si>
  <si>
    <t>Výdavky na sociálnu inklúziu</t>
  </si>
  <si>
    <t>Príjmová nerovnosť</t>
  </si>
  <si>
    <t>Rozdiel v príjme pohlaví</t>
  </si>
  <si>
    <t>OECD</t>
  </si>
  <si>
    <t>G-2</t>
  </si>
  <si>
    <t>G-3</t>
  </si>
  <si>
    <t>G-4</t>
  </si>
  <si>
    <t>G-5</t>
  </si>
  <si>
    <t>G-6</t>
  </si>
  <si>
    <t>G-7</t>
  </si>
  <si>
    <t>G-8</t>
  </si>
  <si>
    <t>G-9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</si>
  <si>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</si>
  <si>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</si>
  <si>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</si>
  <si>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</si>
  <si>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</si>
  <si>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</si>
  <si>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</si>
  <si>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</si>
  <si>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</si>
  <si>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</si>
  <si>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</si>
  <si>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</si>
  <si>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</si>
  <si>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</si>
  <si>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</si>
  <si>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</si>
  <si>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G-1</t>
  </si>
  <si>
    <t>G-10</t>
  </si>
  <si>
    <t>G-11</t>
  </si>
  <si>
    <t>G-12</t>
  </si>
  <si>
    <t>G-29</t>
  </si>
  <si>
    <t>G-30</t>
  </si>
  <si>
    <t>G-31</t>
  </si>
  <si>
    <t>G-32</t>
  </si>
  <si>
    <t>G-33</t>
  </si>
  <si>
    <t>G-34</t>
  </si>
  <si>
    <t>G-35</t>
  </si>
  <si>
    <t>G-36</t>
  </si>
  <si>
    <t>T-19</t>
  </si>
  <si>
    <t>G-37</t>
  </si>
  <si>
    <t>G-38</t>
  </si>
  <si>
    <t>G-39</t>
  </si>
  <si>
    <t>G-40</t>
  </si>
  <si>
    <t>G-41</t>
  </si>
  <si>
    <t>T-14</t>
  </si>
  <si>
    <t>T-15</t>
  </si>
  <si>
    <t>T-16</t>
  </si>
  <si>
    <t>T-17</t>
  </si>
  <si>
    <t>T-18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</si>
  <si>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</si>
  <si>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</si>
  <si>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</si>
  <si>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</si>
  <si>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</si>
  <si>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</si>
  <si>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</si>
  <si>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</si>
  <si>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</si>
  <si>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</si>
  <si>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</si>
  <si>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</si>
  <si>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</si>
  <si>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Charakteristiky trhu práce</t>
  </si>
  <si>
    <t>PISA – Program medzinárodného hodnotenia žiakov</t>
  </si>
  <si>
    <t>Kvalita ľudského kapitálu</t>
  </si>
  <si>
    <t>Vnútorná rovnováha</t>
  </si>
  <si>
    <t>Vonkajšia rovnováha</t>
  </si>
  <si>
    <t>Fiškálna udržateľnosť</t>
  </si>
  <si>
    <t>T-20</t>
  </si>
  <si>
    <t>T-21</t>
  </si>
  <si>
    <t>T-22</t>
  </si>
  <si>
    <t>T-23</t>
  </si>
  <si>
    <t>T-24</t>
  </si>
  <si>
    <t>T-25</t>
  </si>
  <si>
    <t>Výsledkové indikátory zdravia</t>
  </si>
  <si>
    <t>Zdroje zdravotného systému</t>
  </si>
  <si>
    <t>Vybrané indikátory kvality zdravotnej starostlivosti</t>
  </si>
  <si>
    <t>Indikátory klimatickej neutrality</t>
  </si>
  <si>
    <t>Indikátory znečistenia</t>
  </si>
  <si>
    <t>Indikátory tvorby odpadov</t>
  </si>
  <si>
    <t>Indikátory environmentálnej politiky</t>
  </si>
  <si>
    <t>Skóre výsledkových ukazovateľov oproti benchmarku</t>
  </si>
  <si>
    <t>S2</t>
  </si>
  <si>
    <t>Vybrané ukazovatele slovenských regiónov</t>
  </si>
  <si>
    <t>Vybrané ukazovatele miery zamestnanosti</t>
  </si>
  <si>
    <t>Vývoj reálneho efektívneho výmenného kurzu (dec. 2019 =100)</t>
  </si>
  <si>
    <t>Box 1 G-A</t>
  </si>
  <si>
    <t>G-42</t>
  </si>
  <si>
    <t>EÚ27</t>
  </si>
  <si>
    <t>SR</t>
  </si>
  <si>
    <t>ZS</t>
  </si>
  <si>
    <t>Sch-1</t>
  </si>
  <si>
    <t xml:space="preserve"> </t>
  </si>
  <si>
    <t xml:space="preserve">Indikátor </t>
  </si>
  <si>
    <t>Miera zamestnanosti</t>
  </si>
  <si>
    <t>SK</t>
  </si>
  <si>
    <t>percent, Eurostat</t>
  </si>
  <si>
    <t>EÚ 27</t>
  </si>
  <si>
    <t>Zamestnanosť vekovej skupiny 15 – 24 rokov</t>
  </si>
  <si>
    <t>Zamestnanosť vekovej skupiny 55 – 64 rokov</t>
  </si>
  <si>
    <t>Zamestnanosť na čiastočný úväzok</t>
  </si>
  <si>
    <t>Zamestnanosť na dobu určitú</t>
  </si>
  <si>
    <t>Zamestnanosť – nižšie stredné vzdelanie</t>
  </si>
  <si>
    <t>Zamestnanosť – vysokoškolské vzdelanie</t>
  </si>
  <si>
    <t>Mladí, ktorí nepracujú ani sa nevzdelávajú</t>
  </si>
  <si>
    <t>IT</t>
  </si>
  <si>
    <t>GR</t>
  </si>
  <si>
    <t>RO</t>
  </si>
  <si>
    <t>ES</t>
  </si>
  <si>
    <t>HR</t>
  </si>
  <si>
    <t>BE</t>
  </si>
  <si>
    <t>FR</t>
  </si>
  <si>
    <t>LU</t>
  </si>
  <si>
    <t>BG</t>
  </si>
  <si>
    <t>LV</t>
  </si>
  <si>
    <t>PL</t>
  </si>
  <si>
    <t>PT</t>
  </si>
  <si>
    <t>SI</t>
  </si>
  <si>
    <t>LT</t>
  </si>
  <si>
    <t>FI</t>
  </si>
  <si>
    <t>IE</t>
  </si>
  <si>
    <t>AT</t>
  </si>
  <si>
    <t>CY</t>
  </si>
  <si>
    <t>HU</t>
  </si>
  <si>
    <t>CZ</t>
  </si>
  <si>
    <t>EE</t>
  </si>
  <si>
    <t>DK</t>
  </si>
  <si>
    <t>DE</t>
  </si>
  <si>
    <t>SE</t>
  </si>
  <si>
    <t>MT</t>
  </si>
  <si>
    <t>NL</t>
  </si>
  <si>
    <t>Riziko chudoby - populácia</t>
  </si>
  <si>
    <t>priemer krajín EÚ</t>
  </si>
  <si>
    <t>Riziko chudoby - zamestnaní</t>
  </si>
  <si>
    <t>Riziko chudoby - bez zamestnania</t>
  </si>
  <si>
    <t>Riziko chudoby - dôchodcovia</t>
  </si>
  <si>
    <t>Materiálna deprivácia</t>
  </si>
  <si>
    <t>Skóre</t>
  </si>
  <si>
    <t>Riziko chudoby - 1 dospelý mladší ako 65 rokov</t>
  </si>
  <si>
    <t>Riziko chudoby - 1 dospelý starší ako 65 rokov</t>
  </si>
  <si>
    <t>Riziko chudoby - 1 dospelý so závislým dieťaťom</t>
  </si>
  <si>
    <t>Riziko chudoby - 2 dospelí s 1 závislým dieťaťom</t>
  </si>
  <si>
    <t>Riziko chudoby - 2 dospelí s 2 závislými deťmi</t>
  </si>
  <si>
    <t>Riziko chudoby - 2 dospelí s 3 a viac závislými deťmi</t>
  </si>
  <si>
    <t>Výdavky na sociálnu ochranu</t>
  </si>
  <si>
    <t>percent HDP, Eurostat</t>
  </si>
  <si>
    <t>Výdavky na starobu</t>
  </si>
  <si>
    <t>Výdavky na ŤZP</t>
  </si>
  <si>
    <t>Výdavky na rodinnú politiku</t>
  </si>
  <si>
    <t>Výdavky na nezamestnanosť</t>
  </si>
  <si>
    <t>GINI koeficient</t>
  </si>
  <si>
    <t>koeficient, Eurostat</t>
  </si>
  <si>
    <t>Podiel príjmu 80/20 percentilu</t>
  </si>
  <si>
    <t>Podiel príjmu 80/50 percentilu</t>
  </si>
  <si>
    <t>Podiel príjmu 50/20 percentilu</t>
  </si>
  <si>
    <t>Rozdiel v príjme pohlaví  - 25 - 34 rokov</t>
  </si>
  <si>
    <t>Rozdiel v príjme pohlaví  - 35 - 44 rokov</t>
  </si>
  <si>
    <t>Rozdiel v príjme pohlaví  - 45 - 54 rokov</t>
  </si>
  <si>
    <t>Rozdiel v príjme pohlaví  - 55 - 64 rokov</t>
  </si>
  <si>
    <t>Rozdiel v príjme pohlaví  - viac ako 65 rokov</t>
  </si>
  <si>
    <t>Rozdiel v príjme pohlaví  - menej ako 25 rokov</t>
  </si>
  <si>
    <t>TIME</t>
  </si>
  <si>
    <t>Inflácia 2022</t>
  </si>
  <si>
    <t>Zvýšenie materiálnej deprívácie 2023</t>
  </si>
  <si>
    <t>Riziko chudoby</t>
  </si>
  <si>
    <t>Rozdiel</t>
  </si>
  <si>
    <t>Jeden dospelý so závislým dieťaťom</t>
  </si>
  <si>
    <t>Dvaja dospelí s 3 a viac závislými deťmi</t>
  </si>
  <si>
    <t>Jeden dospelý mladší ako 65 rokov</t>
  </si>
  <si>
    <t>Jeden dospelý starší ako 65 rokov</t>
  </si>
  <si>
    <t>Dvaja dospelí s 1 závislým dieťaťom</t>
  </si>
  <si>
    <t>Dvaja dospelí s 2 závislými deťmi</t>
  </si>
  <si>
    <t>Dekompozícia prognózy vývoja populácie na narodenia a úmrtia (tis. obyv.)</t>
  </si>
  <si>
    <t>Populácia (ľavá os)</t>
  </si>
  <si>
    <t>Narodenia</t>
  </si>
  <si>
    <t>Deaths</t>
  </si>
  <si>
    <t>Úmrtia</t>
  </si>
  <si>
    <t>2022</t>
  </si>
  <si>
    <t>2023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</si>
  <si>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</si>
  <si>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</si>
  <si>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</si>
  <si>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</si>
  <si>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</si>
  <si>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</si>
  <si>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</si>
  <si>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</si>
  <si>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</si>
  <si>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</si>
  <si>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2075</t>
  </si>
  <si>
    <t>2080</t>
  </si>
  <si>
    <t>2085</t>
  </si>
  <si>
    <t>2090</t>
  </si>
  <si>
    <t>2095</t>
  </si>
  <si>
    <t>2100</t>
  </si>
  <si>
    <t>Slovakia</t>
  </si>
  <si>
    <t/>
  </si>
  <si>
    <t>Births - aux</t>
  </si>
  <si>
    <t>Očakávaná dĺžka dožitia a pôrodnosť na Slovensku a v krajinách EÚ 27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</si>
  <si>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</si>
  <si>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</si>
  <si>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</si>
  <si>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</si>
  <si>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</si>
  <si>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</si>
  <si>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</si>
  <si>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</si>
  <si>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</si>
  <si>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</si>
  <si>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</si>
  <si>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</si>
  <si>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</si>
  <si>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</si>
  <si>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</si>
  <si>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</si>
  <si>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</si>
  <si>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</si>
  <si>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</si>
  <si>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</si>
  <si>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</si>
  <si>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</si>
  <si>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2024</t>
  </si>
  <si>
    <t>2026</t>
  </si>
  <si>
    <t>2027</t>
  </si>
  <si>
    <t>2028</t>
  </si>
  <si>
    <t>2029</t>
  </si>
  <si>
    <t>2031</t>
  </si>
  <si>
    <t>2032</t>
  </si>
  <si>
    <t>2033</t>
  </si>
  <si>
    <t>2034</t>
  </si>
  <si>
    <t>2036</t>
  </si>
  <si>
    <t>2037</t>
  </si>
  <si>
    <t>2038</t>
  </si>
  <si>
    <t>2039</t>
  </si>
  <si>
    <t>2041</t>
  </si>
  <si>
    <t>2042</t>
  </si>
  <si>
    <t>2043</t>
  </si>
  <si>
    <t>2044</t>
  </si>
  <si>
    <t>2046</t>
  </si>
  <si>
    <t>2047</t>
  </si>
  <si>
    <t>2048</t>
  </si>
  <si>
    <t>2049</t>
  </si>
  <si>
    <t>2051</t>
  </si>
  <si>
    <t>2052</t>
  </si>
  <si>
    <t>2053</t>
  </si>
  <si>
    <t>2054</t>
  </si>
  <si>
    <t>2056</t>
  </si>
  <si>
    <t>2057</t>
  </si>
  <si>
    <t>2058</t>
  </si>
  <si>
    <t>2059</t>
  </si>
  <si>
    <t>2061</t>
  </si>
  <si>
    <t>2062</t>
  </si>
  <si>
    <t>2063</t>
  </si>
  <si>
    <t>2064</t>
  </si>
  <si>
    <t>2066</t>
  </si>
  <si>
    <t>2067</t>
  </si>
  <si>
    <t>2068</t>
  </si>
  <si>
    <t>2069</t>
  </si>
  <si>
    <t>2071</t>
  </si>
  <si>
    <t>2072</t>
  </si>
  <si>
    <t>2073</t>
  </si>
  <si>
    <t>2074</t>
  </si>
  <si>
    <t>2076</t>
  </si>
  <si>
    <t>2077</t>
  </si>
  <si>
    <t>2078</t>
  </si>
  <si>
    <t>2079</t>
  </si>
  <si>
    <t>2081</t>
  </si>
  <si>
    <t>2082</t>
  </si>
  <si>
    <t>2083</t>
  </si>
  <si>
    <t>2084</t>
  </si>
  <si>
    <t>2086</t>
  </si>
  <si>
    <t>2087</t>
  </si>
  <si>
    <t>2088</t>
  </si>
  <si>
    <t>2089</t>
  </si>
  <si>
    <t>2091</t>
  </si>
  <si>
    <t>2092</t>
  </si>
  <si>
    <t>2093</t>
  </si>
  <si>
    <t>2094</t>
  </si>
  <si>
    <t>2096</t>
  </si>
  <si>
    <t>2097</t>
  </si>
  <si>
    <t>2098</t>
  </si>
  <si>
    <t>2099</t>
  </si>
  <si>
    <t>Seniori (65+ rokov)</t>
  </si>
  <si>
    <t>Miera závislosti (pravá os)</t>
  </si>
  <si>
    <t>AU</t>
  </si>
  <si>
    <t>15 - 64</t>
  </si>
  <si>
    <t>15 - 24</t>
  </si>
  <si>
    <t>65 - 74</t>
  </si>
  <si>
    <t>Vývoj populácie a miery ekonomickej závislosti na Slovensku</t>
  </si>
  <si>
    <t>Zmena miery ekonomickej závislosti medzi rokmi 2022 a 2070</t>
  </si>
  <si>
    <t>Sweden</t>
  </si>
  <si>
    <t>Finland</t>
  </si>
  <si>
    <t>Slovenia</t>
  </si>
  <si>
    <t>Romania</t>
  </si>
  <si>
    <t>Portugal</t>
  </si>
  <si>
    <t>Poland</t>
  </si>
  <si>
    <t>Austria</t>
  </si>
  <si>
    <t>Netherlands</t>
  </si>
  <si>
    <t>Hungary</t>
  </si>
  <si>
    <t>EU 27</t>
  </si>
  <si>
    <t>Lithuania</t>
  </si>
  <si>
    <t>Latvia</t>
  </si>
  <si>
    <t>Cyprus</t>
  </si>
  <si>
    <t>Italy</t>
  </si>
  <si>
    <t>Croatia</t>
  </si>
  <si>
    <t>France</t>
  </si>
  <si>
    <t>Spain</t>
  </si>
  <si>
    <t>Greece</t>
  </si>
  <si>
    <t>Ireland</t>
  </si>
  <si>
    <t>Estonia</t>
  </si>
  <si>
    <t>Germany</t>
  </si>
  <si>
    <t>Denmark</t>
  </si>
  <si>
    <t>Bulgaria</t>
  </si>
  <si>
    <t>Belgium</t>
  </si>
  <si>
    <t>Nárast</t>
  </si>
  <si>
    <t>BA</t>
  </si>
  <si>
    <t>TT</t>
  </si>
  <si>
    <t>TN</t>
  </si>
  <si>
    <t>NR</t>
  </si>
  <si>
    <t>ZA</t>
  </si>
  <si>
    <t>BB</t>
  </si>
  <si>
    <t>PO</t>
  </si>
  <si>
    <t>KE</t>
  </si>
  <si>
    <t>0 - 14</t>
  </si>
  <si>
    <t>65 a viac</t>
  </si>
  <si>
    <t>Celkom</t>
  </si>
  <si>
    <t>Zmena počtu obyvateľov vo vekových skupinách (2011 - 2021)</t>
  </si>
  <si>
    <t>Premenna</t>
  </si>
  <si>
    <t>ROK</t>
  </si>
  <si>
    <t>Pomocny oddelovač</t>
  </si>
  <si>
    <t>MIN</t>
  </si>
  <si>
    <t>MAX</t>
  </si>
  <si>
    <t>Difference /formula/</t>
  </si>
  <si>
    <t>Left label</t>
  </si>
  <si>
    <t>right Label</t>
  </si>
  <si>
    <t>Y label</t>
  </si>
  <si>
    <t>SK priemer</t>
  </si>
  <si>
    <t>Min+1</t>
  </si>
  <si>
    <t>Min+1 label</t>
  </si>
  <si>
    <t>Min+2</t>
  </si>
  <si>
    <t>Min+2 label</t>
  </si>
  <si>
    <t>SS</t>
  </si>
  <si>
    <t>VS</t>
  </si>
  <si>
    <t>LEFT region</t>
  </si>
  <si>
    <t>RIGHT region</t>
  </si>
  <si>
    <t>Life expectancy</t>
  </si>
  <si>
    <t>Stredná dĺžka života</t>
  </si>
  <si>
    <t>VS 76.4</t>
  </si>
  <si>
    <t>BA 79.1</t>
  </si>
  <si>
    <t>Infant mortality rate</t>
  </si>
  <si>
    <t>Dojčenská úmrtnosť</t>
  </si>
  <si>
    <t>BA 2.5</t>
  </si>
  <si>
    <t>VS 9.7</t>
  </si>
  <si>
    <t>Disposable income per capita (SK=100)</t>
  </si>
  <si>
    <t>Disponibilný príjem na obyvateľa v PPS (SK=100)</t>
  </si>
  <si>
    <t>GDP per capita in PPP (SK=100)</t>
  </si>
  <si>
    <t>HDP na obyvateľa v PPS (SK=100)</t>
  </si>
  <si>
    <t>Employment rate  (%)</t>
  </si>
  <si>
    <t>Miera zamestnanosti  (%)</t>
  </si>
  <si>
    <t>Unemployment rate (%)</t>
  </si>
  <si>
    <t>Miera nezamestnanosti (%)</t>
  </si>
  <si>
    <t>Early school living (%)</t>
  </si>
  <si>
    <t>Predčasné ukončenie vzdelania (%)</t>
  </si>
  <si>
    <t>ZS 5.9</t>
  </si>
  <si>
    <t>VS 10.4</t>
  </si>
  <si>
    <t>Young people neither in employment nor in education or training (%)</t>
  </si>
  <si>
    <t>Mladí ľudia bez práce a mimo formálneho vzdelávania (%)</t>
  </si>
  <si>
    <t>ZS 5.3</t>
  </si>
  <si>
    <t>VS 15.0</t>
  </si>
  <si>
    <t>Share of people do not using internet regularly (%)</t>
  </si>
  <si>
    <t>Podiel ľudí ktorí nepoužívajú pravidelne internet (%)</t>
  </si>
  <si>
    <t>BA 3.0</t>
  </si>
  <si>
    <t>ZS 10.9</t>
  </si>
  <si>
    <t>Inequality of income distribution (income quintile share ratio S80/S20)</t>
  </si>
  <si>
    <t>Nerovnomernosť príjmového rozdelenia (S80/S20)</t>
  </si>
  <si>
    <t>ZS 2.7</t>
  </si>
  <si>
    <t>VS 4.2</t>
  </si>
  <si>
    <t>Severe material deprivation</t>
  </si>
  <si>
    <t>Závažná materiálna deprivácia</t>
  </si>
  <si>
    <t>BA 1.7</t>
  </si>
  <si>
    <t>VS 11.5</t>
  </si>
  <si>
    <t>Bratislavský kraj (BA)</t>
  </si>
  <si>
    <t>Západné Slovensko (ZS)</t>
  </si>
  <si>
    <t>Stredné Slovensko (SS)</t>
  </si>
  <si>
    <t>Východné Slovensko (VS)</t>
  </si>
  <si>
    <t>SK - pôrodnosť (pravá os)</t>
  </si>
  <si>
    <t>SK - očakávaná dĺžka života (ľavá os)</t>
  </si>
  <si>
    <t>EU 27 - pôrodnosť (pravá os)</t>
  </si>
  <si>
    <t>EU 27- očakávaná dĺžka života (ľavá os)</t>
  </si>
  <si>
    <t>Očakávaná dĺžka života pri narodení</t>
  </si>
  <si>
    <t>v rokoch, Eurostat</t>
  </si>
  <si>
    <t>Úmrtnosť odvrátiteľná prevenciou</t>
  </si>
  <si>
    <t>počet na 100 tis. obyv., Eurostat</t>
  </si>
  <si>
    <t>Úmrtnosť odvrátiteľná zdravotnou starostlivosťou</t>
  </si>
  <si>
    <t>na tisíc živých pôrodov, Eurostat</t>
  </si>
  <si>
    <t>Podiel novorodencov s nízkou hmotnosťou</t>
  </si>
  <si>
    <t>%, OECD</t>
  </si>
  <si>
    <t>priemer krajín OECD</t>
  </si>
  <si>
    <t xml:space="preserve">Výdavky na zdrav. starostlivosť </t>
  </si>
  <si>
    <t xml:space="preserve"> % HDP, Eurostat</t>
  </si>
  <si>
    <t>Výdavky na zdrav. starostlivosť na obyv.</t>
  </si>
  <si>
    <t>eur v PKS, Eurostat</t>
  </si>
  <si>
    <t>Počet obyvateľov na nemocničné lôžko</t>
  </si>
  <si>
    <t>Eurostat</t>
  </si>
  <si>
    <t>Počet obyvateľov na lekára</t>
  </si>
  <si>
    <t>Počet obyvateľov na zdravotnú sestru</t>
  </si>
  <si>
    <t>Počet vyšetrení CT</t>
  </si>
  <si>
    <t>na 1000 obyvateľov, OECD</t>
  </si>
  <si>
    <t>Počet vyšetrení MRI</t>
  </si>
  <si>
    <t>Počet vyšetrení na jeden CT skener</t>
  </si>
  <si>
    <t>Počet vyšetrení na jeden MRI skener</t>
  </si>
  <si>
    <t>Reportovaná nenaplnená potreba ZS</t>
  </si>
  <si>
    <t>% , Eurostat</t>
  </si>
  <si>
    <t>30-denná úmrtnosť po prijatí do nemocnice na infarkt</t>
  </si>
  <si>
    <t>na 100 pacientov, OECD</t>
  </si>
  <si>
    <t>30-denná úmrtnosť po prijatí do nemocnice na ischemickú mozgovú príhodu</t>
  </si>
  <si>
    <t xml:space="preserve">30-denná úmrtnosť po prijatí do nemocnice na hemoragickú mozgovú príhodu </t>
  </si>
  <si>
    <t>5-ročná pravdepodobnosť prežitia rakoviny prsníka *</t>
  </si>
  <si>
    <t>5-ročná pravdepodobnosť prežitia rakoviny pľúc *</t>
  </si>
  <si>
    <t>Očkovanie detí na osýpky</t>
  </si>
  <si>
    <t>Očkovanie detí na hepatitídu B</t>
  </si>
  <si>
    <t>Očkovanie ľudí nad 65 rokov na chrípku</t>
  </si>
  <si>
    <t>Preventívne prehliadky na rakovinu prsníka</t>
  </si>
  <si>
    <t>% žien vo veku 50 - 69 rokov, OECD</t>
  </si>
  <si>
    <t>Preventívne prehliadky na rakovinu krčka maternice</t>
  </si>
  <si>
    <t>% žien vo veku 20 - 69 rokov, OECD</t>
  </si>
  <si>
    <t>* Hodnota za rok 2015 predstavuje obdobie 2010 - 2014. Za rok 2010 bola použitá hodnota za obdobie 2005-2009.</t>
  </si>
  <si>
    <t>Predčasné úmrtia v dôsledku znečisteniu vzduchu</t>
  </si>
  <si>
    <t>na mil. obyvateľov, OECD</t>
  </si>
  <si>
    <t>Podiel hotovostných výdavkov</t>
  </si>
  <si>
    <t>%, Eurostat</t>
  </si>
  <si>
    <t>Podiel fajčiaceho obyvateľstva*</t>
  </si>
  <si>
    <t>Miera obezity podľa BMI**</t>
  </si>
  <si>
    <t>Spotreba alkoholu</t>
  </si>
  <si>
    <t>v litroch na obyvateľa (15+), OECD</t>
  </si>
  <si>
    <t>* Namiesto roku 2010 je uvedená hodnota za rok 2009.</t>
  </si>
  <si>
    <t>** Namiesto roku 2010 je uvedená hodnota za rok 2008.</t>
  </si>
  <si>
    <t>Kategória</t>
  </si>
  <si>
    <t>Výsledkové indikátory</t>
  </si>
  <si>
    <t xml:space="preserve">Zmena skleníkových plynov </t>
  </si>
  <si>
    <t>1990 = 100, Eurostat</t>
  </si>
  <si>
    <t>Skleníkové plyny na obyvateľa</t>
  </si>
  <si>
    <t>tony na obyvateľa, Eurostat</t>
  </si>
  <si>
    <t>Doplnkové indikátory</t>
  </si>
  <si>
    <t>Energetická produktivita hospodárstva</t>
  </si>
  <si>
    <t>PKS na kilogram ropného ekvivalentu, Eurostat</t>
  </si>
  <si>
    <t>Konečná spotreba energie</t>
  </si>
  <si>
    <t>2000 = 100, Eurostat</t>
  </si>
  <si>
    <t>Podiel obnoviteľných zdrojov v energetickom mixe</t>
  </si>
  <si>
    <t>Podiel tuhých fosílnych palív na finálnej spotrebe energie</t>
  </si>
  <si>
    <t>Priemerné CO2 emisie na km nových osobných áut</t>
  </si>
  <si>
    <t>g CO2 na km, Eurostat</t>
  </si>
  <si>
    <t>Efektivita materiálovej spotreby</t>
  </si>
  <si>
    <t>PKS na kg, Eurostat</t>
  </si>
  <si>
    <t>Podiel autobusov a vlakov na osobnej preprave</t>
  </si>
  <si>
    <t>Podiel vlakov na nákladnej preprave</t>
  </si>
  <si>
    <t>Výsledkový indikátor</t>
  </si>
  <si>
    <t>Vystavenie časticiam PM2,5</t>
  </si>
  <si>
    <r>
      <t>µg/m</t>
    </r>
    <r>
      <rPr>
        <i/>
        <vertAlign val="superscript"/>
        <sz val="9"/>
        <color rgb="FF000000"/>
        <rFont val="Cambria"/>
        <family val="1"/>
        <charset val="238"/>
      </rPr>
      <t>3</t>
    </r>
    <r>
      <rPr>
        <i/>
        <sz val="9"/>
        <color rgb="FF000000"/>
        <rFont val="Cambria"/>
        <family val="1"/>
        <charset val="238"/>
      </rPr>
      <t>, OECD</t>
    </r>
  </si>
  <si>
    <t>Dusičnany
v podzemnej vode</t>
  </si>
  <si>
    <t>mg na liter, Eurostat</t>
  </si>
  <si>
    <t>Fosfáty v riekach</t>
  </si>
  <si>
    <t>Podiel priemyslu na HDP</t>
  </si>
  <si>
    <t>Pripojenie
k čističkám odpadových vôd</t>
  </si>
  <si>
    <t>Tvorba komunálneho odpadu na obyvateľa</t>
  </si>
  <si>
    <t>kg na obyv., Eurostat</t>
  </si>
  <si>
    <t>Miera recyklácie komunálneho odpadu</t>
  </si>
  <si>
    <t>Recyklácia obalov</t>
  </si>
  <si>
    <t>Zhodnotenie obalových odpadov</t>
  </si>
  <si>
    <t>Miera skládkovania</t>
  </si>
  <si>
    <t>Výsledkové indikátor</t>
  </si>
  <si>
    <t>Implicitné zdanenie energie*</t>
  </si>
  <si>
    <t>eur na tonu ropného ekvivalentu, Eurostat</t>
  </si>
  <si>
    <t>Príjem z environmentálnych daní*</t>
  </si>
  <si>
    <t>% HDP, Eurostat</t>
  </si>
  <si>
    <t>Podiel environmentálnych daní na príjmoch verejnej správy*</t>
  </si>
  <si>
    <t>Investície do ochrany životného prostredia</t>
  </si>
  <si>
    <t>Národné výdavky na ochranu životného prostredia</t>
  </si>
  <si>
    <t>Implicitné zdanenie energie</t>
  </si>
  <si>
    <t>Príjem z environmentálnych daní</t>
  </si>
  <si>
    <t>Podiel environmentálnych daní na príjmoch verejnej správy</t>
  </si>
  <si>
    <t>* Namiesto roku 2010 je uvedená hodnota za rok 2011.</t>
  </si>
  <si>
    <t>V poproduktívnom veku (65+ rokov)</t>
  </si>
  <si>
    <t>V produktívnom veku (15-64 rokov)</t>
  </si>
  <si>
    <t>V predproduktívnom veku (0 - 14 rokov)</t>
  </si>
  <si>
    <t>Osýpky</t>
  </si>
  <si>
    <t>Záškrt, tetanus, čierny kašeľ</t>
  </si>
  <si>
    <t>CR</t>
  </si>
  <si>
    <t>GB</t>
  </si>
  <si>
    <t>CL</t>
  </si>
  <si>
    <t>IS</t>
  </si>
  <si>
    <t>NO</t>
  </si>
  <si>
    <t>KR</t>
  </si>
  <si>
    <t>NZ</t>
  </si>
  <si>
    <t>CO</t>
  </si>
  <si>
    <t>MX</t>
  </si>
  <si>
    <t>USS KE</t>
  </si>
  <si>
    <t>USS KE - FE</t>
  </si>
  <si>
    <t>Duslo</t>
  </si>
  <si>
    <t>Slovalco</t>
  </si>
  <si>
    <t>SPP Kompres. St. Trakovice</t>
  </si>
  <si>
    <t>Novaky</t>
  </si>
  <si>
    <t>Vojany</t>
  </si>
  <si>
    <t>OFZ</t>
  </si>
  <si>
    <t>PPC Energy</t>
  </si>
  <si>
    <t>Kompres. St. Velke Kapusany</t>
  </si>
  <si>
    <t>Danucem Rohoznik</t>
  </si>
  <si>
    <t>Carmeuse Košice</t>
  </si>
  <si>
    <t>Danucem Turna n/ Bodvou</t>
  </si>
  <si>
    <t>Veolia</t>
  </si>
  <si>
    <t>Bukocel</t>
  </si>
  <si>
    <t>Ostatné</t>
  </si>
  <si>
    <t>Spolu</t>
  </si>
  <si>
    <t>Investície do budovanie odolnosti voči fyzickému riziku</t>
  </si>
  <si>
    <t>Očakávané dopady zmeny klímy - fyzické riziko (veľký + menší vplyv)</t>
  </si>
  <si>
    <t>EU</t>
  </si>
  <si>
    <t>US</t>
  </si>
  <si>
    <t>Line</t>
  </si>
  <si>
    <t>Riziko</t>
  </si>
  <si>
    <t>Príležitosť</t>
  </si>
  <si>
    <t>Rozdiel priemerného rastu HDP na obyv. voči EÚ 27 (diferencia 5 ročných kĺzavých priemerov, v p. b.)</t>
  </si>
  <si>
    <t>HDP na obyvateľa SR (% EÚ 27)</t>
  </si>
  <si>
    <t>Indikátory ekonomickej konvergencie (% EÚ 27, PKS)</t>
  </si>
  <si>
    <t>Postavenie krajín V4 v rebríčkoch konkurencieschopnosti a inovatívnosti</t>
  </si>
  <si>
    <t>IMD –  svetový rebríček konkurencieschopnosti</t>
  </si>
  <si>
    <t xml:space="preserve"> Slovensko </t>
  </si>
  <si>
    <t xml:space="preserve"> - </t>
  </si>
  <si>
    <t xml:space="preserve"> Česká republika </t>
  </si>
  <si>
    <t xml:space="preserve"> Maďarsko </t>
  </si>
  <si>
    <t xml:space="preserve"> Poľsko </t>
  </si>
  <si>
    <t>EIS – európsky rebríček inovácií</t>
  </si>
  <si>
    <t>-</t>
  </si>
  <si>
    <t>Príspevky k reálnemu rastu HDP V4 a EÚ 27 (priemerný rast, 2020 – 2023)</t>
  </si>
  <si>
    <t>Miera zamestnanosti v krajinách EÚ 27 ( %)</t>
  </si>
  <si>
    <t>rast HDP na obyvateľa v stálych cenách (%)</t>
  </si>
  <si>
    <t>Príspevky k reálnemu rastu HDP v SR (%, p. b.)</t>
  </si>
  <si>
    <t>Nárast produktivity medzi rokmi 2019 až 2023 v krajinách EÚ (%)</t>
  </si>
  <si>
    <t>Priemerný rast produktivity práce na odpracovanú hodinu a zamestnanca (%)</t>
  </si>
  <si>
    <t>Vývoj na bežnom účte (% HDP)</t>
  </si>
  <si>
    <t xml:space="preserve">Dekompozícia indikátora udržateľnosti verejných financií S2 (2023)                                   </t>
  </si>
  <si>
    <t>Zmena indikátora S2 medzi rokmi 2022 a 2023</t>
  </si>
  <si>
    <t>Zmena miery materiálnej deprivácie a inflácia v krajinách EÚ 27</t>
  </si>
  <si>
    <t>Podiel priemerných hodinových miezd žien a mužov (%)</t>
  </si>
  <si>
    <t>Box 1 T-A</t>
  </si>
  <si>
    <t>Socioekonomické a inštitucionálne faktory hodinových mzdových medzier žien a mužov</t>
  </si>
  <si>
    <t>Reportovaná nenaplnená potreba zdravotnej starostlivosti (%)</t>
  </si>
  <si>
    <t>Dojčenská úmrtnosť (počet na 1000 živých narodených)</t>
  </si>
  <si>
    <t>Porovnanie zaočkovanosti na osýpky a záškrt, tetanus a čierny kašeľ (%)</t>
  </si>
  <si>
    <t>Vývoj odovzdaných emisných povoleniek vo vybraných krajinách (2015 = 100)</t>
  </si>
  <si>
    <t>Zloženie odovzdaných emisných povoleniek podľa znečisťujúcich firiem (eur/tona)</t>
  </si>
  <si>
    <t>Fyzické riziko spojené so zmenou klímy: budovania odolnosti voči týmto rizikám a očakávané straty spôsobené týmito rizikami, t.j. veľký + malý dopad (%)</t>
  </si>
  <si>
    <t>Vnímanie dopadov prechodu na striktnejšie klimatické štandardy v priebehu nasledujúcich piatich rokov ako príležitosť vs. riziko (%)</t>
  </si>
  <si>
    <t>Miera aktivity mužov podľa veku na Slovensku (%)</t>
  </si>
  <si>
    <t>Miera aktivity žien podľa veku na Slovensku (%)</t>
  </si>
  <si>
    <t>Miera aktivity mužov podľa veku (%, 2023)</t>
  </si>
  <si>
    <t>Slovensko</t>
  </si>
  <si>
    <t>Bratislavský kraj</t>
  </si>
  <si>
    <t>Západné Slovensko</t>
  </si>
  <si>
    <t>Stredné Slovensko</t>
  </si>
  <si>
    <t>Východné Slovensko</t>
  </si>
  <si>
    <t>country</t>
  </si>
  <si>
    <t>code</t>
  </si>
  <si>
    <t>Absolútna mobilita</t>
  </si>
  <si>
    <t>Albania</t>
  </si>
  <si>
    <t>ALB</t>
  </si>
  <si>
    <t>AUT</t>
  </si>
  <si>
    <t>BEL</t>
  </si>
  <si>
    <t>BGR</t>
  </si>
  <si>
    <t>Bosnia and Herzegovina</t>
  </si>
  <si>
    <t>BIH</t>
  </si>
  <si>
    <t>Switzerland</t>
  </si>
  <si>
    <t>CHE</t>
  </si>
  <si>
    <t>CYP</t>
  </si>
  <si>
    <t>Czech Republic</t>
  </si>
  <si>
    <t>CZE</t>
  </si>
  <si>
    <t>DEU</t>
  </si>
  <si>
    <t>DNK</t>
  </si>
  <si>
    <t>ESP</t>
  </si>
  <si>
    <t>EST</t>
  </si>
  <si>
    <t>FIN</t>
  </si>
  <si>
    <t>FRA</t>
  </si>
  <si>
    <t>United Kingdom</t>
  </si>
  <si>
    <t>GBR</t>
  </si>
  <si>
    <t>GRC</t>
  </si>
  <si>
    <t>HRV</t>
  </si>
  <si>
    <t>HUN</t>
  </si>
  <si>
    <t>IRL</t>
  </si>
  <si>
    <t>Iceland</t>
  </si>
  <si>
    <t>ISL</t>
  </si>
  <si>
    <t>ITA</t>
  </si>
  <si>
    <t>LTU</t>
  </si>
  <si>
    <t>LVA</t>
  </si>
  <si>
    <t>Moldova</t>
  </si>
  <si>
    <t>MDA</t>
  </si>
  <si>
    <t>North Macedonia</t>
  </si>
  <si>
    <t>MKD</t>
  </si>
  <si>
    <t>Montenegro</t>
  </si>
  <si>
    <t>MNE</t>
  </si>
  <si>
    <t>NLD</t>
  </si>
  <si>
    <t>Norway</t>
  </si>
  <si>
    <t>NOR</t>
  </si>
  <si>
    <t>POL</t>
  </si>
  <si>
    <t>PRT</t>
  </si>
  <si>
    <t>ROU</t>
  </si>
  <si>
    <t>Serbia</t>
  </si>
  <si>
    <t>SRB</t>
  </si>
  <si>
    <t>Slovak Republic</t>
  </si>
  <si>
    <t>SVK</t>
  </si>
  <si>
    <t>SVN</t>
  </si>
  <si>
    <t>SWE</t>
  </si>
  <si>
    <t>Turkey</t>
  </si>
  <si>
    <t>TUR</t>
  </si>
  <si>
    <t>Ukraine</t>
  </si>
  <si>
    <t>UKR</t>
  </si>
  <si>
    <t>Relatívna mobilita</t>
  </si>
  <si>
    <t>Absolute</t>
  </si>
  <si>
    <t>Krajiny bývalého východného bloku</t>
  </si>
  <si>
    <t>Krajiny západnej Európy</t>
  </si>
  <si>
    <t>Relative</t>
  </si>
  <si>
    <t>cohort</t>
  </si>
  <si>
    <t>CAT2</t>
  </si>
  <si>
    <t>1-COR</t>
  </si>
  <si>
    <t>ISCED</t>
  </si>
  <si>
    <t>3-4</t>
  </si>
  <si>
    <t>5-8</t>
  </si>
  <si>
    <t>Q1</t>
  </si>
  <si>
    <t>Q2</t>
  </si>
  <si>
    <t>Q3</t>
  </si>
  <si>
    <t>Q4</t>
  </si>
  <si>
    <t>Q1+Q2</t>
  </si>
  <si>
    <t>parent</t>
  </si>
  <si>
    <t>child</t>
  </si>
  <si>
    <t>CAT</t>
  </si>
  <si>
    <t>otec-dcéra</t>
  </si>
  <si>
    <t>dad</t>
  </si>
  <si>
    <t>daughter</t>
  </si>
  <si>
    <t>otec-syn</t>
  </si>
  <si>
    <t>son</t>
  </si>
  <si>
    <t>matka-dcéra</t>
  </si>
  <si>
    <t>mom</t>
  </si>
  <si>
    <t>matka-syn</t>
  </si>
  <si>
    <t>COR</t>
  </si>
  <si>
    <t>dcéra (východný blok)</t>
  </si>
  <si>
    <t>dcéra (západná Európa)</t>
  </si>
  <si>
    <t>syn (východný blok)</t>
  </si>
  <si>
    <t>syn (západná Európa)</t>
  </si>
  <si>
    <t>Parents</t>
  </si>
  <si>
    <t>Children</t>
  </si>
  <si>
    <t>1960</t>
  </si>
  <si>
    <t>1970</t>
  </si>
  <si>
    <t>1980</t>
  </si>
  <si>
    <t>1990</t>
  </si>
  <si>
    <t>age</t>
  </si>
  <si>
    <t>Miera aktivity žien podľa veku na (%, 2023)</t>
  </si>
  <si>
    <t>G-43</t>
  </si>
  <si>
    <t>G-44</t>
  </si>
  <si>
    <t>G-45</t>
  </si>
  <si>
    <t>G-46</t>
  </si>
  <si>
    <t>G-47</t>
  </si>
  <si>
    <t>G-48</t>
  </si>
  <si>
    <t>G-49</t>
  </si>
  <si>
    <t>G-50</t>
  </si>
  <si>
    <t>G-51</t>
  </si>
  <si>
    <t>G-52</t>
  </si>
  <si>
    <t>G-53</t>
  </si>
  <si>
    <t>G-54</t>
  </si>
  <si>
    <t>G-55</t>
  </si>
  <si>
    <t>G-56</t>
  </si>
  <si>
    <t>G-57</t>
  </si>
  <si>
    <t>G-58</t>
  </si>
  <si>
    <t>G-59</t>
  </si>
  <si>
    <t>G-60</t>
  </si>
  <si>
    <t>G-61</t>
  </si>
  <si>
    <t>G-62</t>
  </si>
  <si>
    <t>G-63</t>
  </si>
  <si>
    <t>G-64</t>
  </si>
  <si>
    <t>Kanály vplyvu starnutia obyvateľstva na produktivitu a ich predpokladaný smer</t>
  </si>
  <si>
    <t>Počiatočná úroveň produktivity a priemerný ročný rast produktivity práce ( 1995-2008)</t>
  </si>
  <si>
    <t>Počiatočná úroveň produktivity a priemerný ročný rast produktivity práce (2010-2019)</t>
  </si>
  <si>
    <t>Zmena nákladov citlivých na starnutie medzi rokmi 2022 a 2070 (% HDP)</t>
  </si>
  <si>
    <t>Krytie deficitného hospodárenia Sociálnej poisťovne (mil. eur a % HDP)</t>
  </si>
  <si>
    <t>Štrukturálna primárna bilancia v roku 2025</t>
  </si>
  <si>
    <t>Projekcia verejného dlh do roku 2070  pri základnom scenári nákladov starnutia populácie (AWG 2024) a strednodobej makroekoonmickej a fiškálnej prognóze prognóze EK (jar 2024)</t>
  </si>
  <si>
    <t>Štruktúra medziročnej zmeny verejného dlhu Slovenska do roku 2070  (p. b.)</t>
  </si>
  <si>
    <t xml:space="preserve">Verejný dlh v konsolidačných scenároch     </t>
  </si>
  <si>
    <t>Štrukturálna primárna bilancia vrátane vplyvu nákladov starnutia populácie</t>
  </si>
  <si>
    <t>Absolútna mobilita v Európe: kohorta 1980 (%)</t>
  </si>
  <si>
    <t>Relatívna mobilita v Európe: kohorta 1980</t>
  </si>
  <si>
    <t>Korelácia relatívnej a absolútnej mobility</t>
  </si>
  <si>
    <t>Absolútna mobilita pre kohorty od 1950 po 1980 (%)</t>
  </si>
  <si>
    <t>Relatívna mobilita pre kohorty od 1950 po 1980</t>
  </si>
  <si>
    <t>Relatívna mobilita pre kohorty od 1950 po 1980  </t>
  </si>
  <si>
    <t>Absolútna mobilita podľa ISCED úrovne vzdelania rodičov na Slovensku (%)</t>
  </si>
  <si>
    <t>Absolútna mobilita podľa ISCED úrovne vzdelania rodičov vo Francúzsku (%)</t>
  </si>
  <si>
    <t>Pravdepodobnosť, že dieťa zo najvyššieho kvartálu distribúcie podľa vzdelania v kohorte 1980, na Slovensku, zostane v najvyššom kvartáli (Q4) a že sa prepadne do spodnej polovice distribúcie (Q1+Q2), (%)</t>
  </si>
  <si>
    <t>Absolútna medzigeneračná mobilita podľa kombinácií pohlavia páru rodič-dieťa na Slovensku (%)</t>
  </si>
  <si>
    <t>Relatívna medzigeneračná mobilita podľa kombinácií pohlavia páru rodič-dieťa na Slovensku</t>
  </si>
  <si>
    <t>Absolútna medzigeneračná mobilita podľa pohlavia dieťaťa v krajinách západnej Európy krajinách vs. bývalý východný blok (%)</t>
  </si>
  <si>
    <t>Relatívna medzigeneračná mobilita podľa pohlavia dieťaťa v západných demokratických krajinách vs. bývalý východný blok</t>
  </si>
  <si>
    <t>Úroveň vzdelania rodičov podľa kohorty narodenia ich detí (ISCED klasifikácia, %)</t>
  </si>
  <si>
    <t>Úroveň vzdelania detí podľa kohorty ich narodenia (ISCED klasifikácia, %)</t>
  </si>
  <si>
    <t>Kohortné profily mediánových reálnych miezd VŠ vzdelaných</t>
  </si>
  <si>
    <t xml:space="preserve">Indikátor  </t>
  </si>
  <si>
    <t xml:space="preserve"> SK </t>
  </si>
  <si>
    <t>jednotky PKS, Eurostat, vlastné výpočty</t>
  </si>
  <si>
    <t>ročný rast, Ameco</t>
  </si>
  <si>
    <t>ročný rast, DG ECFIN Ameco</t>
  </si>
  <si>
    <t>ročný rast, Eurostat</t>
  </si>
  <si>
    <t>podiel na HDP v %, OECD</t>
  </si>
  <si>
    <t xml:space="preserve"> priemer krajín OECD </t>
  </si>
  <si>
    <t xml:space="preserve"> Skóre </t>
  </si>
  <si>
    <t xml:space="preserve">Faktory ekonomického rastu </t>
  </si>
  <si>
    <t>skóre (od -2,5 do +2,5), Svetová banka</t>
  </si>
  <si>
    <t>normovaný index (EÚ2016=100), EIS</t>
  </si>
  <si>
    <t>% domácností, EK</t>
  </si>
  <si>
    <t>-0,56</t>
  </si>
  <si>
    <t>-0,50</t>
  </si>
  <si>
    <t>-0,75</t>
  </si>
  <si>
    <t>-0,79</t>
  </si>
  <si>
    <t>-0,88</t>
  </si>
  <si>
    <t>-1,01</t>
  </si>
  <si>
    <t>Kvalita inštitúcii, inovačná kapacita a technológie</t>
  </si>
  <si>
    <t>počet hodín/rok, OECD</t>
  </si>
  <si>
    <t>miera v %, Eurostat</t>
  </si>
  <si>
    <t>% podnikov, EK</t>
  </si>
  <si>
    <t>0,04</t>
  </si>
  <si>
    <t>-0,02</t>
  </si>
  <si>
    <t>-0,18</t>
  </si>
  <si>
    <t>-0,24</t>
  </si>
  <si>
    <t>-0,72</t>
  </si>
  <si>
    <t>roky, UNDP</t>
  </si>
  <si>
    <t>USD v stálych cenách (parita kúpnej sily) na hlavu, OECD</t>
  </si>
  <si>
    <t>% jednotlivcov, Európska komisia</t>
  </si>
  <si>
    <t>0,15</t>
  </si>
  <si>
    <t>-0,28</t>
  </si>
  <si>
    <t>-1,04</t>
  </si>
  <si>
    <t>-0,25</t>
  </si>
  <si>
    <t xml:space="preserve"> Čitateľská gramotnosť  </t>
  </si>
  <si>
    <t>skóre, OECD</t>
  </si>
  <si>
    <t xml:space="preserve"> Prírodovedná gramotnosť </t>
  </si>
  <si>
    <t xml:space="preserve"> Matematická gramotnosť </t>
  </si>
  <si>
    <t>-1,29</t>
  </si>
  <si>
    <t>% pot. HDP, Ameco</t>
  </si>
  <si>
    <t>% HDP za posledné 3 roky, Eurostat</t>
  </si>
  <si>
    <t>pomer aktív k vlastnému imaniu, Eurostat</t>
  </si>
  <si>
    <t>% HDP, ECB, vlastné výpočty</t>
  </si>
  <si>
    <t>%, ECB</t>
  </si>
  <si>
    <t>3-ročný rast v % , ECB</t>
  </si>
  <si>
    <t>3-ročný rast v % , Eurostat</t>
  </si>
  <si>
    <t>5-ročná zmena v %, Eurostat</t>
  </si>
  <si>
    <t>3-ročný priemer v %, Eurostat</t>
  </si>
  <si>
    <t>% HDP , EK</t>
  </si>
  <si>
    <t>% HDP, ECB</t>
  </si>
  <si>
    <t>Riziko chudoby a sociálneho vylúčenia podľa ekonomickej aktivity a riziko materiálnej deprivácie</t>
  </si>
  <si>
    <t>Blinder-Oaxaca dekompozícia hodinových mzdových medzier slovenských žien a mužov</t>
  </si>
  <si>
    <t>Indikátory životného štýlu a iných faktorov</t>
  </si>
  <si>
    <t>Ch 22-70</t>
  </si>
  <si>
    <t>Celkové náklady starnutia</t>
  </si>
  <si>
    <t>Vzdelávanie</t>
  </si>
  <si>
    <t>Dlhodobá starostlivosť</t>
  </si>
  <si>
    <t>Zdravotná starostlivosť</t>
  </si>
  <si>
    <t>Dôchodky</t>
  </si>
  <si>
    <t>EA</t>
  </si>
  <si>
    <t>EL</t>
  </si>
  <si>
    <t>Krytie deficitu zo ŠR</t>
  </si>
  <si>
    <t>II. Pilier</t>
  </si>
  <si>
    <t>Priemer</t>
  </si>
  <si>
    <t>1% HDP</t>
  </si>
  <si>
    <t>1,5% HDP</t>
  </si>
  <si>
    <t>2024 R</t>
  </si>
  <si>
    <t>2025 R</t>
  </si>
  <si>
    <t>2026 R</t>
  </si>
  <si>
    <t>Row</t>
  </si>
  <si>
    <t>Štrukturálna primárna bilancia verejného rozpočtu v r. 2025</t>
  </si>
  <si>
    <t>dlh v 2026</t>
  </si>
  <si>
    <t>zmena dlhu (2030-2026)</t>
  </si>
  <si>
    <t>zmena dlhu (2050-2030)</t>
  </si>
  <si>
    <t>zmena dlhu (2070-2050)</t>
  </si>
  <si>
    <t>dlh v 2070</t>
  </si>
  <si>
    <t>Total cost of ageing</t>
  </si>
  <si>
    <t>Štruktúra zmeny verejného dlhu Slovenska do roku 2070</t>
  </si>
  <si>
    <t>'Gross domestic product at current prices'</t>
  </si>
  <si>
    <t>Penzijné výdavky</t>
  </si>
  <si>
    <t>Východisková štrukturálna primárna bilancia rozpočtu</t>
  </si>
  <si>
    <t>Úrokovo-rastový diferenciál</t>
  </si>
  <si>
    <t>Scenár bez konsolidácie (jarná prognoza EK, 2024)</t>
  </si>
  <si>
    <t>Verejný dlh v konsolidačných scenároch</t>
  </si>
  <si>
    <t>Štrukturálny primárna bilancia vrátane vplyvu nákladov starnutia populácie</t>
  </si>
  <si>
    <t>Závislá premenná: hodinové mzdy žien / hod. mzdy mužov</t>
  </si>
  <si>
    <t>Celá ekonomika</t>
  </si>
  <si>
    <t>Priemyselné odvetvia</t>
  </si>
  <si>
    <t>Služby</t>
  </si>
  <si>
    <t>Nemanuálne profesie</t>
  </si>
  <si>
    <t>Manuálne profesie</t>
  </si>
  <si>
    <t>Roky (základ: 2006)</t>
  </si>
  <si>
    <t xml:space="preserve"> 1.906**</t>
  </si>
  <si>
    <t xml:space="preserve"> 2.072***</t>
  </si>
  <si>
    <t xml:space="preserve"> 5.598***</t>
  </si>
  <si>
    <t xml:space="preserve"> 3.368***</t>
  </si>
  <si>
    <t xml:space="preserve"> 0.574</t>
  </si>
  <si>
    <t xml:space="preserve"> 3.316***</t>
  </si>
  <si>
    <t xml:space="preserve"> 3.719***</t>
  </si>
  <si>
    <t xml:space="preserve"> 7.050***</t>
  </si>
  <si>
    <t xml:space="preserve"> 4.899***</t>
  </si>
  <si>
    <t xml:space="preserve"> 2.318**</t>
  </si>
  <si>
    <t xml:space="preserve"> 4.424**</t>
  </si>
  <si>
    <t xml:space="preserve"> 5.081***</t>
  </si>
  <si>
    <t xml:space="preserve"> 8.486***</t>
  </si>
  <si>
    <t xml:space="preserve"> 6.082***</t>
  </si>
  <si>
    <t xml:space="preserve"> 3.327**</t>
  </si>
  <si>
    <t>Rozdiel v % participácie ž-m</t>
  </si>
  <si>
    <t>-0.630***</t>
  </si>
  <si>
    <t>-0.165</t>
  </si>
  <si>
    <t>-0.263**</t>
  </si>
  <si>
    <t>-0.599***</t>
  </si>
  <si>
    <t>-0.295**</t>
  </si>
  <si>
    <t>Rozdiel v % VŠ vzdelania ž-m</t>
  </si>
  <si>
    <t xml:space="preserve"> 0.313*</t>
  </si>
  <si>
    <t xml:space="preserve"> 0.089</t>
  </si>
  <si>
    <t xml:space="preserve"> 0.220</t>
  </si>
  <si>
    <t xml:space="preserve"> 0.373**</t>
  </si>
  <si>
    <t xml:space="preserve"> 0.028</t>
  </si>
  <si>
    <t>Dĺžka platenej rodičovskej dovolenky &gt;120 dní</t>
  </si>
  <si>
    <t>-0.829</t>
  </si>
  <si>
    <t>-2.102</t>
  </si>
  <si>
    <t xml:space="preserve"> 0.419</t>
  </si>
  <si>
    <t>-0.951</t>
  </si>
  <si>
    <t>-0.347</t>
  </si>
  <si>
    <t>% podiel detí vo veku 0-3 rokov navštevujúce jasle</t>
  </si>
  <si>
    <t xml:space="preserve"> 0.116</t>
  </si>
  <si>
    <t xml:space="preserve"> 0.181***</t>
  </si>
  <si>
    <t xml:space="preserve"> 0.030</t>
  </si>
  <si>
    <t xml:space="preserve"> 0.140***</t>
  </si>
  <si>
    <t xml:space="preserve"> 0.144***</t>
  </si>
  <si>
    <t>Pokrytie zamestnancov kolektívnymi zmluvami  &gt;16%</t>
  </si>
  <si>
    <t xml:space="preserve"> 4.276**</t>
  </si>
  <si>
    <t xml:space="preserve"> 3.526*</t>
  </si>
  <si>
    <t xml:space="preserve"> 3.163</t>
  </si>
  <si>
    <t xml:space="preserve"> 4.318**</t>
  </si>
  <si>
    <t xml:space="preserve"> 2.475</t>
  </si>
  <si>
    <r>
      <t>R</t>
    </r>
    <r>
      <rPr>
        <vertAlign val="superscript"/>
        <sz val="10"/>
        <color theme="1"/>
        <rFont val="Calibri"/>
        <family val="2"/>
        <charset val="238"/>
      </rPr>
      <t>2</t>
    </r>
  </si>
  <si>
    <t>0.376</t>
  </si>
  <si>
    <t>0.397</t>
  </si>
  <si>
    <t>0.289</t>
  </si>
  <si>
    <t>0.474</t>
  </si>
  <si>
    <t>0.336</t>
  </si>
  <si>
    <t>Počet pozorovaní</t>
  </si>
  <si>
    <t>Počet krajín</t>
  </si>
  <si>
    <t>Rok zisťovania:</t>
  </si>
  <si>
    <t>Medzera v logaritme miezd ženy-muži</t>
  </si>
  <si>
    <t>-0.315***</t>
  </si>
  <si>
    <t>-0.292***</t>
  </si>
  <si>
    <t>-0.211***</t>
  </si>
  <si>
    <t>-0.215***</t>
  </si>
  <si>
    <t>-0.222***</t>
  </si>
  <si>
    <t>Vysvetlená medzera</t>
  </si>
  <si>
    <t>-0.074***</t>
  </si>
  <si>
    <t>-0.041***</t>
  </si>
  <si>
    <t xml:space="preserve"> 0.003***</t>
  </si>
  <si>
    <t>-0.007***</t>
  </si>
  <si>
    <t>-0.023***</t>
  </si>
  <si>
    <t>Nevysvetlená medzera</t>
  </si>
  <si>
    <t>-0.241***</t>
  </si>
  <si>
    <t>-0.251***</t>
  </si>
  <si>
    <t>-0.214***</t>
  </si>
  <si>
    <t>-0.208***</t>
  </si>
  <si>
    <t>-0.199***</t>
  </si>
  <si>
    <t>Rozklad nevysvetlenej medzery:</t>
  </si>
  <si>
    <t>Vlastnosti zamestnávateľa:</t>
  </si>
  <si>
    <t>Veľkosť podniku &gt;49, &lt;250 zamestn.</t>
  </si>
  <si>
    <t>-0.003**</t>
  </si>
  <si>
    <t>-0.003***</t>
  </si>
  <si>
    <t>-0.010***</t>
  </si>
  <si>
    <t>-0.012***</t>
  </si>
  <si>
    <t>-0.011***</t>
  </si>
  <si>
    <t>Veľkosť podniku &gt;249 zamestnancov</t>
  </si>
  <si>
    <t>-0.089***</t>
  </si>
  <si>
    <t>-0.036***</t>
  </si>
  <si>
    <t>-0.057***</t>
  </si>
  <si>
    <t>-0.046***</t>
  </si>
  <si>
    <t>-0.037***</t>
  </si>
  <si>
    <t>Súkromné vlastníctvo podniku</t>
  </si>
  <si>
    <t xml:space="preserve"> 0.038***</t>
  </si>
  <si>
    <t>-0.009***</t>
  </si>
  <si>
    <t>-0.032***</t>
  </si>
  <si>
    <t>-0.047***</t>
  </si>
  <si>
    <t>-0.040***</t>
  </si>
  <si>
    <t>-0.043***</t>
  </si>
  <si>
    <t>-0.018***</t>
  </si>
  <si>
    <t xml:space="preserve"> 0.005***</t>
  </si>
  <si>
    <t>-0.004***</t>
  </si>
  <si>
    <t>Služby náročné na pracovnú silu</t>
  </si>
  <si>
    <t>-0.002***</t>
  </si>
  <si>
    <t xml:space="preserve"> 0.004***</t>
  </si>
  <si>
    <t xml:space="preserve"> 0.009***</t>
  </si>
  <si>
    <t>Profesionálne služby</t>
  </si>
  <si>
    <t>-0.014***</t>
  </si>
  <si>
    <t xml:space="preserve"> 0.008***</t>
  </si>
  <si>
    <t xml:space="preserve"> 0.007***</t>
  </si>
  <si>
    <t>Verejné služby</t>
  </si>
  <si>
    <t xml:space="preserve"> 0.001***</t>
  </si>
  <si>
    <t>-0.026***</t>
  </si>
  <si>
    <t>-0.044***</t>
  </si>
  <si>
    <t>-0.017***</t>
  </si>
  <si>
    <t>Kolektívna zmluva na úrovni odvetvia</t>
  </si>
  <si>
    <t xml:space="preserve"> 0.024***</t>
  </si>
  <si>
    <t xml:space="preserve"> 0.011***</t>
  </si>
  <si>
    <t xml:space="preserve"> 0.010***</t>
  </si>
  <si>
    <t xml:space="preserve"> 0.022***</t>
  </si>
  <si>
    <t>Kolektívna zmluva na úrovni podniku</t>
  </si>
  <si>
    <t xml:space="preserve"> 0.067***</t>
  </si>
  <si>
    <t>Typ profesie:</t>
  </si>
  <si>
    <t>Vysoko kvalifikované profesie</t>
  </si>
  <si>
    <t xml:space="preserve"> 0.021***</t>
  </si>
  <si>
    <t xml:space="preserve"> 0.001</t>
  </si>
  <si>
    <t xml:space="preserve"> 0.012***</t>
  </si>
  <si>
    <t>Stredne kvalif. profesie, biely golier</t>
  </si>
  <si>
    <t xml:space="preserve"> 0.014***</t>
  </si>
  <si>
    <t>Stredne kvalif. profesie, modrý golier</t>
  </si>
  <si>
    <t>-0.024***</t>
  </si>
  <si>
    <t>-0.021***</t>
  </si>
  <si>
    <t>-0.008***</t>
  </si>
  <si>
    <t>-0.005***</t>
  </si>
  <si>
    <t>Nízko kvalifikované profesie</t>
  </si>
  <si>
    <t xml:space="preserve"> 0.002***</t>
  </si>
  <si>
    <t>-0.001***</t>
  </si>
  <si>
    <t>-0.000*</t>
  </si>
  <si>
    <t>Vlastnosti pracovného miesta:</t>
  </si>
  <si>
    <t>Počet rokov zamestnania v podniku</t>
  </si>
  <si>
    <t>-0.030***</t>
  </si>
  <si>
    <t>-0.035***</t>
  </si>
  <si>
    <t>Čiastočný úväzok</t>
  </si>
  <si>
    <t xml:space="preserve"> 0.006***</t>
  </si>
  <si>
    <t>Zmluva na dobu určitú</t>
  </si>
  <si>
    <t>Vlastnosti jednotlivcov:</t>
  </si>
  <si>
    <t>Vek respondenta: 20-29 rokov</t>
  </si>
  <si>
    <t>-0.013***</t>
  </si>
  <si>
    <t>Vek respondenta: 30-39 rokov</t>
  </si>
  <si>
    <t>-0.039***</t>
  </si>
  <si>
    <t>-0.042***</t>
  </si>
  <si>
    <t>-0.022***</t>
  </si>
  <si>
    <t>Vek respondenta: 40-49 rokov</t>
  </si>
  <si>
    <t>-0.028***</t>
  </si>
  <si>
    <t>Vek respondenta: 50-59 rokov</t>
  </si>
  <si>
    <t>-0.019***</t>
  </si>
  <si>
    <t>Vek respondenta: &gt;59 rokov</t>
  </si>
  <si>
    <t>-0.000**</t>
  </si>
  <si>
    <t>-0.000</t>
  </si>
  <si>
    <t>Základné vzdelanie</t>
  </si>
  <si>
    <t>-0.001</t>
  </si>
  <si>
    <t>Stredné odborné vzdelanie</t>
  </si>
  <si>
    <t>-0.004**</t>
  </si>
  <si>
    <t xml:space="preserve"> 0.002</t>
  </si>
  <si>
    <t>-0.025***</t>
  </si>
  <si>
    <t>VŠ vzdelanie, 1. stupeň</t>
  </si>
  <si>
    <t>-0.000***</t>
  </si>
  <si>
    <t>VŠ vzdelanie, 2. a 3. stupeň</t>
  </si>
  <si>
    <t>Konštanta</t>
  </si>
  <si>
    <t>-0.119***</t>
  </si>
  <si>
    <t xml:space="preserve"> 0.036***</t>
  </si>
  <si>
    <t xml:space="preserve"> 0.075***</t>
  </si>
  <si>
    <t xml:space="preserve"> 0.041***</t>
  </si>
  <si>
    <t>benchmark</t>
  </si>
  <si>
    <t>Produktivita</t>
  </si>
  <si>
    <t>Trh práce</t>
  </si>
  <si>
    <t>Zraniteľnosť</t>
  </si>
  <si>
    <t>Sociálna inklúzia</t>
  </si>
  <si>
    <t>Zdravie</t>
  </si>
  <si>
    <t>Životné prostredie</t>
  </si>
  <si>
    <t>2023 (pravá os)</t>
  </si>
  <si>
    <t>priemer 2020 - 2023</t>
  </si>
  <si>
    <t>Vývoj reálneho HDP na obyvateľa z úrovne PKS 2016</t>
  </si>
  <si>
    <t>Parita kúpnej sily</t>
  </si>
  <si>
    <t>Bežné ceny v eurách</t>
  </si>
  <si>
    <t>Optimistický odhad z Hlaváč (2023)</t>
  </si>
  <si>
    <t>2010 - 2015</t>
  </si>
  <si>
    <t>2016 - 2019</t>
  </si>
  <si>
    <t>Celková populácia</t>
  </si>
  <si>
    <t>Podiel populácie v produktívnom veku</t>
  </si>
  <si>
    <t>Zamestnaní (ESA) na populácii v produktívnom veku</t>
  </si>
  <si>
    <t>Odpracované hodiny na zamestnanca</t>
  </si>
  <si>
    <t>Hodinová produktivita práce</t>
  </si>
  <si>
    <t>Hrubý domáci produkt (%)</t>
  </si>
  <si>
    <t xml:space="preserve">SK </t>
  </si>
  <si>
    <t>na odpracovanú hodinu</t>
  </si>
  <si>
    <t>na zamestnanca</t>
  </si>
  <si>
    <t>2010-2015</t>
  </si>
  <si>
    <t>2016-2019</t>
  </si>
  <si>
    <t>2020-23</t>
  </si>
  <si>
    <t>hod.</t>
  </si>
  <si>
    <t>zam.</t>
  </si>
  <si>
    <t>prírodovedná gramotnosť</t>
  </si>
  <si>
    <t>čitateľská gramotnosť</t>
  </si>
  <si>
    <t>matematická gramotnosť</t>
  </si>
  <si>
    <t xml:space="preserve">PISA – rozdiel vo výsledkoch slovenských žiakov voči priemeru OECD </t>
  </si>
  <si>
    <t>Európsky prehľad inovácií EIS (EU 2016 = 100)</t>
  </si>
  <si>
    <t>EÚ 2016</t>
  </si>
  <si>
    <t>EÚ 2023</t>
  </si>
  <si>
    <t>SK 2016</t>
  </si>
  <si>
    <t>SK 2023</t>
  </si>
  <si>
    <t>Ľudské zdroje</t>
  </si>
  <si>
    <t>Atraktivita výskumného systému</t>
  </si>
  <si>
    <t>Digitalizácia</t>
  </si>
  <si>
    <t>Financovanie a podpora</t>
  </si>
  <si>
    <t>Podnikové investície</t>
  </si>
  <si>
    <t>IT technológie</t>
  </si>
  <si>
    <t>Inovátori z radov MSP</t>
  </si>
  <si>
    <t>Prepojenia</t>
  </si>
  <si>
    <t>Intelektuálne aktíva</t>
  </si>
  <si>
    <t>Environmentálna udržateľnosť</t>
  </si>
  <si>
    <t>Bežný účet</t>
  </si>
  <si>
    <t>Tovary a služby</t>
  </si>
  <si>
    <t>Dôchodkové účty</t>
  </si>
  <si>
    <t>Deflovaný indexom spotrebiteľských cien</t>
  </si>
  <si>
    <t>Deflovaný indexom produkčných cien</t>
  </si>
  <si>
    <t>Deflovaný indexom produkčných cien v priemyselnej výrobe</t>
  </si>
  <si>
    <t>Dec. 2019</t>
  </si>
  <si>
    <t>Jan. 2020</t>
  </si>
  <si>
    <t>Feb. 2020</t>
  </si>
  <si>
    <t>Mar. 2020</t>
  </si>
  <si>
    <t>Apr. 2020</t>
  </si>
  <si>
    <t>Máj 2020</t>
  </si>
  <si>
    <t>Jún 2020</t>
  </si>
  <si>
    <t>Júl 2020</t>
  </si>
  <si>
    <t>Aug. 2020</t>
  </si>
  <si>
    <t>Sep. 2020</t>
  </si>
  <si>
    <t>Okt. 2020</t>
  </si>
  <si>
    <t>Nov. 2020</t>
  </si>
  <si>
    <t>Dec. 2020</t>
  </si>
  <si>
    <t>Jan. 2021</t>
  </si>
  <si>
    <t>Feb. 2021</t>
  </si>
  <si>
    <t>Mar. 2021</t>
  </si>
  <si>
    <t>Apr. 2021</t>
  </si>
  <si>
    <t>Máj 2021</t>
  </si>
  <si>
    <t>Jún 2021</t>
  </si>
  <si>
    <t>Júl 2021</t>
  </si>
  <si>
    <t>Aug. 2021</t>
  </si>
  <si>
    <t>Sep. 2021</t>
  </si>
  <si>
    <t>Okt. 2021</t>
  </si>
  <si>
    <t>Nov. 2021</t>
  </si>
  <si>
    <t>Dec. 2021</t>
  </si>
  <si>
    <t>Jan. 2022</t>
  </si>
  <si>
    <t>Feb. 2022</t>
  </si>
  <si>
    <t>Mar. 2022</t>
  </si>
  <si>
    <t>Apr. 2022</t>
  </si>
  <si>
    <t>Máj 2022</t>
  </si>
  <si>
    <t>Jún 2022</t>
  </si>
  <si>
    <t>Júl 2022</t>
  </si>
  <si>
    <t>Aug. 2022</t>
  </si>
  <si>
    <t>Sep. 2022</t>
  </si>
  <si>
    <t>Okt. 2022</t>
  </si>
  <si>
    <t>Nov. 2022</t>
  </si>
  <si>
    <t>Dec. 2022</t>
  </si>
  <si>
    <t>Jan. 2023</t>
  </si>
  <si>
    <t>Feb. 2023</t>
  </si>
  <si>
    <t>Mar. 2023</t>
  </si>
  <si>
    <t>Apr. 2023</t>
  </si>
  <si>
    <t>Máj 2023</t>
  </si>
  <si>
    <t>Jún 2023</t>
  </si>
  <si>
    <t>Júl 2023</t>
  </si>
  <si>
    <t>Aug. 2023</t>
  </si>
  <si>
    <t>Sep. 2023</t>
  </si>
  <si>
    <t>Okt. 2023</t>
  </si>
  <si>
    <t>Nov. 2023</t>
  </si>
  <si>
    <t>Dec. 2023</t>
  </si>
  <si>
    <t>Jan. 2024</t>
  </si>
  <si>
    <t>Feb. 2024</t>
  </si>
  <si>
    <t>Mar. 2024</t>
  </si>
  <si>
    <t>Apr. 2024</t>
  </si>
  <si>
    <t>Začiatočná rozpočtová pozícia</t>
  </si>
  <si>
    <t>CoA</t>
  </si>
  <si>
    <t>Penzie</t>
  </si>
  <si>
    <t>Iné</t>
  </si>
  <si>
    <t xml:space="preserve">HDP na obyvateľa </t>
  </si>
  <si>
    <t xml:space="preserve">Hrubý upravený disponibilný príjem na obyvateľa </t>
  </si>
  <si>
    <t>Skutočná individuálna spotreba na obyvateľa</t>
  </si>
  <si>
    <t xml:space="preserve">Kompenzácie na zamestnanca </t>
  </si>
  <si>
    <t>Hodinové kompenzácie na zamestnanca</t>
  </si>
  <si>
    <t>Všeobecná porovnateľná cenová úroveň – HDP</t>
  </si>
  <si>
    <t xml:space="preserve">Porovnateľná cenová úroveň skutočnej individuálnej spotreby </t>
  </si>
  <si>
    <t>Porovnateľná cenová úroveň konečnej spotreby domácností</t>
  </si>
  <si>
    <t>HDP na odpracovanú hodinu</t>
  </si>
  <si>
    <t>Celková produktivita faktorov</t>
  </si>
  <si>
    <t>Zásoba kapitálu na zamestnaného</t>
  </si>
  <si>
    <t>Tvorba fixného kapitálu</t>
  </si>
  <si>
    <t>Exportná výkonnosť</t>
  </si>
  <si>
    <t>podiel exportu na HDP v %, Eurostat</t>
  </si>
  <si>
    <t>Prílev priamych zahraničných investícií</t>
  </si>
  <si>
    <t>Zahraničná pridaná hodnota obsiahnutá v domácom exporte</t>
  </si>
  <si>
    <t>Domáca pridaná hodnota exportovaná cez GVC</t>
  </si>
  <si>
    <t>Reexport medziproduktov</t>
  </si>
  <si>
    <t>Sloboda prejavu, združovania, médií</t>
  </si>
  <si>
    <t>Politická stabilita</t>
  </si>
  <si>
    <t>Kvalita verejných služieb</t>
  </si>
  <si>
    <t>Vymožiteľnosť práva</t>
  </si>
  <si>
    <t>Kontrola korupcie</t>
  </si>
  <si>
    <t>Kvalita regulácie biznis prostredia</t>
  </si>
  <si>
    <t xml:space="preserve">Výdavky na vedu a výskum v biznis sektore </t>
  </si>
  <si>
    <t>Výdavky na vedu a výskum verejného sektora</t>
  </si>
  <si>
    <t>Inovátorské firmy</t>
  </si>
  <si>
    <t>Atraktivita vedeckého prostredia</t>
  </si>
  <si>
    <t>Export vedomostne náročných služieb</t>
  </si>
  <si>
    <t>Export technologicky náročnejších produktov</t>
  </si>
  <si>
    <t>Intelektuálne aktíva (patenty a pod.)</t>
  </si>
  <si>
    <t>Spolupráca vo vedeckom prostredí</t>
  </si>
  <si>
    <t>Vedecké publikácie medzi 10 % najviac citovanými</t>
  </si>
  <si>
    <t>Širokopásmové pripojenie (aspoň 100 Mbps)</t>
  </si>
  <si>
    <t>Širokopásmové pripojenie (aspoň 1 Gbps)</t>
  </si>
  <si>
    <t>Pokrytie 5G</t>
  </si>
  <si>
    <t>Miera participácie</t>
  </si>
  <si>
    <t>Miera zamestnanosti širšej vek. skupiny 15-74</t>
  </si>
  <si>
    <t>Miera zamestnanosti starších, 55-64 r.</t>
  </si>
  <si>
    <t>Miera zamestnanosti žien, 15-39r.</t>
  </si>
  <si>
    <t>Čiastočné úväzky</t>
  </si>
  <si>
    <t>Miera zamestnanosti mladých, 15 – 24 r.</t>
  </si>
  <si>
    <t>Mladí, ktorí nepracujú ani sa nevzdelávajú (veková skupina 15 – 24 rokov)</t>
  </si>
  <si>
    <t>Miera zamestnanosti obyvateľstva so vzdelaním nedosahujúcim vyššiu strednú úroveň</t>
  </si>
  <si>
    <t>Dlhodobá nezamestnanosť</t>
  </si>
  <si>
    <t>Miera participácie 65+</t>
  </si>
  <si>
    <t>Podniky ponúkajúce IKT kurzy zamestnacom</t>
  </si>
  <si>
    <t>Vzdelávanie dospelých</t>
  </si>
  <si>
    <t xml:space="preserve">Dĺžka vzdelávania </t>
  </si>
  <si>
    <t>Predčasné ukončenie vzdelávania</t>
  </si>
  <si>
    <t>Účasť na vzdelávaní v ranom detstve</t>
  </si>
  <si>
    <t>Populácia s minimálne vyšším stredným vzdelaním</t>
  </si>
  <si>
    <t>Populácia s VŠ vzdelaním</t>
  </si>
  <si>
    <t>Prekvalifikovaní na pracovnom mieste</t>
  </si>
  <si>
    <t>Miera zamestnanosti čerstvých absolventov</t>
  </si>
  <si>
    <t>Verejné výdavky na vzdelanie a starostlivosť v ranom detstve</t>
  </si>
  <si>
    <t>Pripojenie na internet, všetky domácnosti</t>
  </si>
  <si>
    <t>Pripojenie na internet, domácnosti s deťmi</t>
  </si>
  <si>
    <t>Využívanie internetu</t>
  </si>
  <si>
    <t>Produkčná medzera</t>
  </si>
  <si>
    <t>Dlh súkromného sektora</t>
  </si>
  <si>
    <t>Zlyhané úvery</t>
  </si>
  <si>
    <t>Nový dlh súkromnému sektoru</t>
  </si>
  <si>
    <t>3-ročný reálny rast cien nehnuteľností</t>
  </si>
  <si>
    <t>Finančná páka bankového sektora</t>
  </si>
  <si>
    <t>Vystavenie bankového sektora voči domácemu vládnemu dlhu</t>
  </si>
  <si>
    <t>Ziskovosť bankového sektora (ROE)</t>
  </si>
  <si>
    <t>Poznámka: V prípade produkčnej medzery bolo skóre vypočítané z jej absolútnej hodnoty. Ukazovatele za bankový sektor zahŕňajú aj pobočky zahraničných bánk.</t>
  </si>
  <si>
    <t>Reálny efektívny kurz (PPI deflovaný)</t>
  </si>
  <si>
    <t>Nominálne jednotkové náklady práce</t>
  </si>
  <si>
    <t>Trhové podiely vývozu</t>
  </si>
  <si>
    <t xml:space="preserve">Výmenné relácie </t>
  </si>
  <si>
    <t>Bilancia bežného účtu</t>
  </si>
  <si>
    <t>Čistá investičná pozícia</t>
  </si>
  <si>
    <t>Čistý zahraničný dlh</t>
  </si>
  <si>
    <t>Poznámka: Pozitívna hodnota rastu reálneho efektívnu kurzu vyjadruje posilňovanie kurzu.</t>
  </si>
  <si>
    <t>Udržateľnosť verejných financií (S2)</t>
  </si>
  <si>
    <t>Verejný dlh</t>
  </si>
  <si>
    <t>Verejný dlh so splatnosťou kratšou ako jeden rok</t>
  </si>
  <si>
    <t>Verejný dlh so splatnosťou 1 - 5 rokov</t>
  </si>
  <si>
    <t xml:space="preserve">Výnosy 10-ročných vládnych dlhopisov </t>
  </si>
  <si>
    <t>Začiatočná produktivita</t>
  </si>
  <si>
    <t>Priemerný rast produtivity</t>
  </si>
  <si>
    <t>Frontier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</si>
  <si>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</si>
  <si>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</si>
  <si>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</si>
  <si>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</si>
  <si>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</si>
  <si>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</si>
  <si>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</si>
  <si>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</si>
  <si>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CH</t>
  </si>
  <si>
    <t>UK</t>
  </si>
  <si>
    <t>Zmena miery materiálnej deprivácie a rizika chudoby na Slovensku podľa typov domácností (p.b.,2022-2023)</t>
  </si>
  <si>
    <t>Scenáre migrácie (dodatočné migračné saldo - počet osôb)</t>
  </si>
  <si>
    <t>Scenáre migrácie (dodatočné migračné saldo - % populácie)</t>
  </si>
  <si>
    <t>Rast populácie v okresoch SR (%, 2023 – 2013)</t>
  </si>
  <si>
    <t>Pravdepodobnosť, že dieťa zo spodnej polovice distribúcie v kohorte 1980 skončí v jednom z kvartilov distribúcie (%)</t>
  </si>
  <si>
    <t>Pravdepodobnosť, že dieťa zo spodnej polovice distribúcie na Slovensku skončí v jednom z kvartálov distribúcie podľa kohorty narodenia (%)</t>
  </si>
  <si>
    <t>G-65</t>
  </si>
  <si>
    <t>2000 - 2009</t>
  </si>
  <si>
    <t>2000-2009</t>
  </si>
  <si>
    <t>VS 86,5</t>
  </si>
  <si>
    <t>BA 152,4</t>
  </si>
  <si>
    <t>VS 73</t>
  </si>
  <si>
    <t>BA 206</t>
  </si>
  <si>
    <t>VS 65,7</t>
  </si>
  <si>
    <t>BA 80,4</t>
  </si>
  <si>
    <t>BA 2,3</t>
  </si>
  <si>
    <t>VS 10,4</t>
  </si>
  <si>
    <t>dependency ratio (65+/15-64)</t>
  </si>
  <si>
    <t>dependency ratio (65+/15-64) - fix 2023</t>
  </si>
  <si>
    <t>65+</t>
  </si>
  <si>
    <t>15-64</t>
  </si>
  <si>
    <t>diff</t>
  </si>
  <si>
    <t>% Pop</t>
  </si>
  <si>
    <t>S1 - zachovanie miery závislosti 65+ na úrovni roka 2023</t>
  </si>
  <si>
    <t>S2 - zachovanie počtu ľudí v produktívnom veku 15 - 64 na úrovni roka 2023</t>
  </si>
  <si>
    <t>Okres</t>
  </si>
  <si>
    <t>Hodnota</t>
  </si>
  <si>
    <t>Column1</t>
  </si>
  <si>
    <t>ADJ</t>
  </si>
  <si>
    <t>2023-2013</t>
  </si>
  <si>
    <t>2023-2013 - %</t>
  </si>
  <si>
    <t>Medzilaborce</t>
  </si>
  <si>
    <t>Okres Bratislava I</t>
  </si>
  <si>
    <t>Snina</t>
  </si>
  <si>
    <t>Okres Bratislava II</t>
  </si>
  <si>
    <t>Poltár</t>
  </si>
  <si>
    <t>Okres Bratislava III</t>
  </si>
  <si>
    <t>Veľký Krtíš</t>
  </si>
  <si>
    <t>Okres Bratislava IV</t>
  </si>
  <si>
    <t>Žiar nad Hronom</t>
  </si>
  <si>
    <t>Okres Bratislava V</t>
  </si>
  <si>
    <t>Humenné</t>
  </si>
  <si>
    <t>Okres Malacky</t>
  </si>
  <si>
    <t>Myjava</t>
  </si>
  <si>
    <t>Okres Pezinok</t>
  </si>
  <si>
    <t>Brezno</t>
  </si>
  <si>
    <t>Okres Senec</t>
  </si>
  <si>
    <t>Žarnovica</t>
  </si>
  <si>
    <t>Okres Dunajská Streda</t>
  </si>
  <si>
    <t>Rožňava</t>
  </si>
  <si>
    <t>Okres Galanta</t>
  </si>
  <si>
    <t>Košice I</t>
  </si>
  <si>
    <t>Okres Hlohovec</t>
  </si>
  <si>
    <t>Lučenec</t>
  </si>
  <si>
    <t>Okres Piešťany</t>
  </si>
  <si>
    <t>Košice III</t>
  </si>
  <si>
    <t>Okres Senica</t>
  </si>
  <si>
    <t>Partizánske</t>
  </si>
  <si>
    <t>Okres Skalica</t>
  </si>
  <si>
    <t>Detva</t>
  </si>
  <si>
    <t>Okres Trnava</t>
  </si>
  <si>
    <t>Krupina</t>
  </si>
  <si>
    <t>Okres Bánovce nad Bebravou</t>
  </si>
  <si>
    <t>Banská Štiavnica</t>
  </si>
  <si>
    <t>Okres Ilava</t>
  </si>
  <si>
    <t>Revúca</t>
  </si>
  <si>
    <t>Okres Myjava</t>
  </si>
  <si>
    <t>Rimavská Sobota</t>
  </si>
  <si>
    <t>Okres Nové Mesto nad Váhom</t>
  </si>
  <si>
    <t>Svidník</t>
  </si>
  <si>
    <t>Okres Partizánske</t>
  </si>
  <si>
    <t>Prievidza</t>
  </si>
  <si>
    <t>Okres Považská Bystrica</t>
  </si>
  <si>
    <t>Povazská Bystrica</t>
  </si>
  <si>
    <t>Ilava</t>
  </si>
  <si>
    <t>Okres Prievidza</t>
  </si>
  <si>
    <t>Stropkov</t>
  </si>
  <si>
    <t>Okres Púchov</t>
  </si>
  <si>
    <t>Nové Zámky</t>
  </si>
  <si>
    <t>Okres Trenčín</t>
  </si>
  <si>
    <t>Košice IV</t>
  </si>
  <si>
    <t>Okres Komárno</t>
  </si>
  <si>
    <t>Hlohovec</t>
  </si>
  <si>
    <t>Okres Levice</t>
  </si>
  <si>
    <t>Levice</t>
  </si>
  <si>
    <t>Okres Nitra</t>
  </si>
  <si>
    <t>Košice II</t>
  </si>
  <si>
    <t>Okres Nové Zámky</t>
  </si>
  <si>
    <t>Šala</t>
  </si>
  <si>
    <t>Okres Šaľa</t>
  </si>
  <si>
    <t>Bánovce nad Bebravou</t>
  </si>
  <si>
    <t>Okres Topoľčany</t>
  </si>
  <si>
    <t>Zvolen</t>
  </si>
  <si>
    <t>Okres Zlaté Moravce</t>
  </si>
  <si>
    <t>Čadca</t>
  </si>
  <si>
    <t>Okres Tvrdošín</t>
  </si>
  <si>
    <t>Komárno</t>
  </si>
  <si>
    <t>Okres Žilina</t>
  </si>
  <si>
    <t>Martin</t>
  </si>
  <si>
    <t>Okres Bytča</t>
  </si>
  <si>
    <t>Okres Čadca</t>
  </si>
  <si>
    <t>Banská Bystrica</t>
  </si>
  <si>
    <t>Okres Dolný Kubín</t>
  </si>
  <si>
    <t>Turcianske Teplice</t>
  </si>
  <si>
    <t>Okres Kysucké Nové Mesto</t>
  </si>
  <si>
    <t>Topoľčany</t>
  </si>
  <si>
    <t>Okres Liptovský Mikuláš</t>
  </si>
  <si>
    <t>Bardejov</t>
  </si>
  <si>
    <t>Okres Martin</t>
  </si>
  <si>
    <t>Trebišov</t>
  </si>
  <si>
    <t>Okres Námestovo</t>
  </si>
  <si>
    <t>Senica</t>
  </si>
  <si>
    <t>Okres Ružomberok</t>
  </si>
  <si>
    <t>Michalovce</t>
  </si>
  <si>
    <t>Okres Turčianske Teplice</t>
  </si>
  <si>
    <t>Kysucké Nové Mesto</t>
  </si>
  <si>
    <t>Okres Veľký Krtíš</t>
  </si>
  <si>
    <t>Sobrance</t>
  </si>
  <si>
    <t>Okres Zvolen</t>
  </si>
  <si>
    <t>Poprad</t>
  </si>
  <si>
    <t>Okres Žarnovica</t>
  </si>
  <si>
    <t>Nové Mesto nad Váhom</t>
  </si>
  <si>
    <t>Okres Žiar nad Hronom</t>
  </si>
  <si>
    <t>Ružomberok</t>
  </si>
  <si>
    <t>Okres Banská Bystrica</t>
  </si>
  <si>
    <t>Dolný Kubín</t>
  </si>
  <si>
    <t>Okres Banská Štiavnica</t>
  </si>
  <si>
    <t>Púchov</t>
  </si>
  <si>
    <t>Okres Brezno</t>
  </si>
  <si>
    <t>Liptovský Mikuláš</t>
  </si>
  <si>
    <t>Okres Detva</t>
  </si>
  <si>
    <t>Zlaté Moravce</t>
  </si>
  <si>
    <t>Okres Krupina</t>
  </si>
  <si>
    <t>Piešťany</t>
  </si>
  <si>
    <t>Okres Lučenec</t>
  </si>
  <si>
    <t>Vranov nad Topľou</t>
  </si>
  <si>
    <t>Okres Poltár</t>
  </si>
  <si>
    <t>Tvrdošín</t>
  </si>
  <si>
    <t>Okres Revúca</t>
  </si>
  <si>
    <t>Levoča</t>
  </si>
  <si>
    <t>Okres Rimavská Sobota</t>
  </si>
  <si>
    <t>Stará Ľubovňa</t>
  </si>
  <si>
    <t>Okres Stará Ľubovňa</t>
  </si>
  <si>
    <t>Trenčín</t>
  </si>
  <si>
    <t>Okres Stropkov</t>
  </si>
  <si>
    <t>Spišská Nová Ves</t>
  </si>
  <si>
    <t>Okres Svidník</t>
  </si>
  <si>
    <t>Skalica</t>
  </si>
  <si>
    <t>Okres Vranov nad Topľou</t>
  </si>
  <si>
    <t>Gelnica</t>
  </si>
  <si>
    <t>Okres Bardejov</t>
  </si>
  <si>
    <t>Galanta</t>
  </si>
  <si>
    <t>Okres Humenné</t>
  </si>
  <si>
    <t>Prešov</t>
  </si>
  <si>
    <t>Okres Kežmarok</t>
  </si>
  <si>
    <t>Bytča</t>
  </si>
  <si>
    <t>Okres Levoča</t>
  </si>
  <si>
    <t>Trnava</t>
  </si>
  <si>
    <t>Okres Medzilaborce</t>
  </si>
  <si>
    <t>Nitra</t>
  </si>
  <si>
    <t>Okres Poprad</t>
  </si>
  <si>
    <t>Žilina</t>
  </si>
  <si>
    <t>Okres Prešov</t>
  </si>
  <si>
    <t>Sabinov</t>
  </si>
  <si>
    <t>Okres Sabinov</t>
  </si>
  <si>
    <t>Kežmarok</t>
  </si>
  <si>
    <t>Okres Snina</t>
  </si>
  <si>
    <t>Námestovo</t>
  </si>
  <si>
    <t>Okres Spišská Nová Ves</t>
  </si>
  <si>
    <t>Dunajská Streda</t>
  </si>
  <si>
    <t>Okres Trebišov</t>
  </si>
  <si>
    <t>Košice - okolie</t>
  </si>
  <si>
    <t>Okres Gelnica</t>
  </si>
  <si>
    <t>Bratislava V</t>
  </si>
  <si>
    <t>Okres Košice I</t>
  </si>
  <si>
    <t>Bratislava IV</t>
  </si>
  <si>
    <t>Okres Košice II</t>
  </si>
  <si>
    <t>Bratislava II</t>
  </si>
  <si>
    <t>Okres Košice III</t>
  </si>
  <si>
    <t>Malacky</t>
  </si>
  <si>
    <t>Okres Košice IV</t>
  </si>
  <si>
    <t>Pezinok</t>
  </si>
  <si>
    <t>Okres Košice - okolie</t>
  </si>
  <si>
    <t>Bratislava I</t>
  </si>
  <si>
    <t>Okres Michalovce</t>
  </si>
  <si>
    <t>Bratislava III</t>
  </si>
  <si>
    <t>Okres Rožňava</t>
  </si>
  <si>
    <t>Senec</t>
  </si>
  <si>
    <t>Okres Sobrance</t>
  </si>
  <si>
    <t>SC3 - dvojrýchlostná konsolidácia, cieľ dlhu 60%</t>
  </si>
  <si>
    <t>SC2 - pomalšia konslidácia 0,5 p. b. až na SPB = 0%)</t>
  </si>
  <si>
    <t>SC1 - rýchlejšia konsolidácia 1 p. b., cieľ dlhu 60%</t>
  </si>
  <si>
    <t>%</t>
  </si>
  <si>
    <t xml:space="preserve">Vplyv inovácií na zamestnanosť </t>
  </si>
  <si>
    <t xml:space="preserve">Očkovanie detí na záškrt, tetanus a čierny kašeľ </t>
  </si>
  <si>
    <t>Vplyv inovácií na predaje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</si>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</sst>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* #,##0_-;\-* #,##0_-;_-* &quot;-&quot;??_-;_-@_-"/>
    <numFmt numFmtId="167" formatCode="#,##0.0"/>
    <numFmt numFmtId="168" formatCode="0.000000000000000%"/>
    <numFmt numFmtId="169" formatCode="_-* #,##0.0000_-;\-* #,##0.0000_-;_-* &quot;-&quot;??_-;_-@_-"/>
    <numFmt numFmtId="170" formatCode="0.0%"/>
    <numFmt numFmtId="171" formatCode="0.000000"/>
    <numFmt numFmtId="172" formatCode="#,##0.##########"/>
  </numFmts>
  <fonts count="89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Verdana"/>
      <family val="2"/>
      <charset val="238"/>
    </font>
    <font>
      <sz val="11"/>
      <color theme="1"/>
      <name val="Calibri"/>
      <family val="2"/>
      <scheme val="minor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161"/>
      <scheme val="minor"/>
    </font>
    <font>
      <sz val="12"/>
      <color theme="1"/>
      <name val="Cambria"/>
      <family val="2"/>
      <charset val="238"/>
    </font>
    <font>
      <u/>
      <sz val="12"/>
      <color theme="10"/>
      <name val="Cambria"/>
      <family val="2"/>
      <charset val="238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u/>
      <sz val="11"/>
      <color rgb="FFFFFFFF"/>
      <name val="Cambria"/>
      <family val="1"/>
      <charset val="238"/>
    </font>
    <font>
      <sz val="10"/>
      <color rgb="FF00000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theme="0"/>
      <name val="Cambria"/>
      <family val="1"/>
      <charset val="238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rgb="FFFFFFFF"/>
      <name val="Cambria"/>
      <family val="1"/>
      <charset val="238"/>
    </font>
    <font>
      <sz val="9"/>
      <color rgb="FF000000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i/>
      <sz val="8"/>
      <color theme="1"/>
      <name val="Cambria"/>
      <family val="1"/>
      <charset val="238"/>
    </font>
    <font>
      <sz val="11"/>
      <color theme="1"/>
      <name val="Calibri"/>
      <family val="2"/>
    </font>
    <font>
      <i/>
      <vertAlign val="superscript"/>
      <sz val="9"/>
      <color rgb="FF000000"/>
      <name val="Cambria"/>
      <family val="1"/>
      <charset val="238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9"/>
      <color rgb="FF000000"/>
      <name val="Cambria"/>
      <family val="1"/>
      <charset val="238"/>
    </font>
    <font>
      <sz val="10"/>
      <name val="Times New Roman"/>
      <family val="1"/>
      <charset val="238"/>
    </font>
    <font>
      <sz val="8"/>
      <name val="Verdana"/>
      <family val="2"/>
    </font>
    <font>
      <sz val="10"/>
      <name val="Arial CE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b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mbria"/>
      <family val="1"/>
      <charset val="238"/>
    </font>
    <font>
      <b/>
      <sz val="10"/>
      <name val="Verdan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B9BD5"/>
        <bgColor rgb="FF5B9BD5"/>
      </patternFill>
    </fill>
    <fill>
      <patternFill patternType="solid">
        <fgColor rgb="FFD9D9D9"/>
        <bgColor rgb="FFD9D9D9"/>
      </patternFill>
    </fill>
    <fill>
      <patternFill patternType="solid">
        <fgColor rgb="FF0067A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16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6639"/>
        <bgColor indexed="64"/>
      </patternFill>
    </fill>
    <fill>
      <patternFill patternType="solid">
        <fgColor rgb="FFFF7542"/>
        <bgColor indexed="64"/>
      </patternFill>
    </fill>
    <fill>
      <patternFill patternType="solid">
        <fgColor rgb="FFFF1B0F"/>
        <bgColor indexed="64"/>
      </patternFill>
    </fill>
    <fill>
      <patternFill patternType="solid">
        <fgColor rgb="FFEBE37C"/>
        <bgColor indexed="64"/>
      </patternFill>
    </fill>
    <fill>
      <patternFill patternType="solid">
        <fgColor rgb="FFF9E982"/>
        <bgColor indexed="64"/>
      </patternFill>
    </fill>
    <fill>
      <patternFill patternType="solid">
        <fgColor rgb="FFFFA95F"/>
        <bgColor indexed="64"/>
      </patternFill>
    </fill>
    <fill>
      <patternFill patternType="solid">
        <fgColor rgb="FFFFC16C"/>
        <bgColor indexed="64"/>
      </patternFill>
    </fill>
    <fill>
      <patternFill patternType="solid">
        <fgColor rgb="FFFFB364"/>
        <bgColor indexed="64"/>
      </patternFill>
    </fill>
    <fill>
      <patternFill patternType="solid">
        <fgColor rgb="FFFF3A21"/>
        <bgColor indexed="64"/>
      </patternFill>
    </fill>
    <fill>
      <patternFill patternType="solid">
        <fgColor rgb="FFFF311B"/>
        <bgColor indexed="64"/>
      </patternFill>
    </fill>
    <fill>
      <patternFill patternType="solid">
        <fgColor rgb="FFFF4124"/>
        <bgColor indexed="64"/>
      </patternFill>
    </fill>
    <fill>
      <patternFill patternType="solid">
        <fgColor rgb="FFFFC06C"/>
        <bgColor indexed="64"/>
      </patternFill>
    </fill>
    <fill>
      <patternFill patternType="solid">
        <fgColor rgb="FFFFE58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0070C0"/>
        <bgColor rgb="FF5B9BD5"/>
      </patternFill>
    </fill>
    <fill>
      <patternFill patternType="solid">
        <fgColor rgb="FFFFFFFF"/>
        <bgColor rgb="FF000000"/>
      </patternFill>
    </fill>
  </fills>
  <borders count="2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theme="8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theme="8"/>
      </bottom>
      <diagonal/>
    </border>
    <border>
      <left/>
      <right style="thin">
        <color theme="8"/>
      </right>
      <top style="thick">
        <color auto="1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ck">
        <color auto="1"/>
      </top>
      <bottom style="thin">
        <color theme="8"/>
      </bottom>
      <diagonal/>
    </border>
    <border>
      <left/>
      <right style="medium">
        <color indexed="64"/>
      </right>
      <top style="thick">
        <color auto="1"/>
      </top>
      <bottom style="thin">
        <color theme="8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medium">
        <color indexed="64"/>
      </bottom>
      <diagonal/>
    </border>
    <border>
      <left style="medium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medium">
        <color indexed="64"/>
      </right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rgb="FF4472C4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/>
      <bottom/>
      <diagonal/>
    </border>
    <border>
      <left style="thin">
        <color rgb="FF9BC2E6"/>
      </left>
      <right/>
      <top/>
      <bottom/>
      <diagonal/>
    </border>
    <border>
      <left style="thin">
        <color rgb="FF9BC2E6"/>
      </left>
      <right style="thin">
        <color rgb="FF9BC2E6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/>
      <right style="thick">
        <color auto="1"/>
      </right>
      <top style="thin">
        <color rgb="FF9BC2E6"/>
      </top>
      <bottom/>
      <diagonal/>
    </border>
    <border>
      <left style="thin">
        <color auto="1"/>
      </left>
      <right/>
      <top style="thin">
        <color rgb="FF9BC2E6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 style="thin">
        <color rgb="FF9BC2E6"/>
      </left>
      <right/>
      <top style="thin">
        <color rgb="FF9BC2E6"/>
      </top>
      <bottom style="thick">
        <color auto="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n">
        <color rgb="FF9BC2E6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4472C4"/>
      </bottom>
      <diagonal/>
    </border>
    <border>
      <left/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/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 style="thick">
        <color auto="1"/>
      </bottom>
      <diagonal/>
    </border>
    <border>
      <left/>
      <right style="thin">
        <color rgb="FF4472C4"/>
      </right>
      <top style="thin">
        <color rgb="FF4472C4"/>
      </top>
      <bottom style="thick">
        <color auto="1"/>
      </bottom>
      <diagonal/>
    </border>
    <border>
      <left style="thin">
        <color rgb="FF4472C4"/>
      </left>
      <right style="thin">
        <color rgb="FF4472C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rgb="FF9BC2E6"/>
      </left>
      <right style="thin">
        <color rgb="FF00B0F0"/>
      </right>
      <top style="thick">
        <color auto="1"/>
      </top>
      <bottom style="thin">
        <color rgb="FF9BC2E6"/>
      </bottom>
      <diagonal/>
    </border>
    <border>
      <left style="thin">
        <color rgb="FF00B0F0"/>
      </left>
      <right style="thin">
        <color rgb="FF00B0F0"/>
      </right>
      <top style="thick">
        <color auto="1"/>
      </top>
      <bottom style="thin">
        <color rgb="FF9BC2E6"/>
      </bottom>
      <diagonal/>
    </border>
    <border>
      <left/>
      <right style="thick">
        <color auto="1"/>
      </right>
      <top style="thick">
        <color auto="1"/>
      </top>
      <bottom style="thin">
        <color rgb="FF9BC2E6"/>
      </bottom>
      <diagonal/>
    </border>
    <border>
      <left/>
      <right style="thick">
        <color auto="1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00B0F0"/>
      </right>
      <top style="thin">
        <color rgb="FF9BC2E6"/>
      </top>
      <bottom style="thick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9BC2E6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rgb="FF4472C4"/>
      </bottom>
      <diagonal/>
    </border>
    <border>
      <left style="thin">
        <color theme="4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/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 style="thin">
        <color theme="4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theme="4"/>
      </right>
      <top style="thin">
        <color rgb="FF4472C4"/>
      </top>
      <bottom style="thin">
        <color rgb="FF4472C4"/>
      </bottom>
      <diagonal/>
    </border>
    <border>
      <left style="thin">
        <color theme="4"/>
      </left>
      <right style="thick">
        <color auto="1"/>
      </right>
      <top style="thin">
        <color rgb="FF4472C4"/>
      </top>
      <bottom style="thick">
        <color auto="1"/>
      </bottom>
      <diagonal/>
    </border>
    <border>
      <left style="thin">
        <color rgb="FF00B0F0"/>
      </left>
      <right style="thick">
        <color auto="1"/>
      </right>
      <top style="thick">
        <color auto="1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thin">
        <color rgb="FF00B0F0"/>
      </left>
      <right style="thick">
        <color auto="1"/>
      </right>
      <top style="thin">
        <color rgb="FF9BC2E6"/>
      </top>
      <bottom style="thin">
        <color rgb="FF9BC2E6"/>
      </bottom>
      <diagonal/>
    </border>
    <border>
      <left style="thin">
        <color rgb="FF00B0F0"/>
      </left>
      <right style="thick">
        <color theme="1"/>
      </right>
      <top style="thin">
        <color rgb="FF9BC2E6"/>
      </top>
      <bottom/>
      <diagonal/>
    </border>
    <border>
      <left style="thin">
        <color rgb="FF00B0F0"/>
      </left>
      <right style="thick">
        <color theme="1"/>
      </right>
      <top style="thin">
        <color rgb="FF9BC2E6"/>
      </top>
      <bottom style="thin">
        <color rgb="FF9BC2E6"/>
      </bottom>
      <diagonal/>
    </border>
    <border>
      <left style="thin">
        <color rgb="FF00B0F0"/>
      </left>
      <right style="thick">
        <color auto="1"/>
      </right>
      <top style="thin">
        <color rgb="FF9BC2E6"/>
      </top>
      <bottom/>
      <diagonal/>
    </border>
    <border>
      <left/>
      <right/>
      <top style="thin">
        <color rgb="FF9BC2E6"/>
      </top>
      <bottom style="thick">
        <color auto="1"/>
      </bottom>
      <diagonal/>
    </border>
    <border>
      <left style="thin">
        <color rgb="FF00B0F0"/>
      </left>
      <right style="thick">
        <color auto="1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B0F0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rgb="FF00B0F0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/>
      <diagonal/>
    </border>
    <border>
      <left style="thin">
        <color rgb="FF00B0F0"/>
      </left>
      <right style="thick">
        <color auto="1"/>
      </right>
      <top style="thin">
        <color rgb="FF4472C4"/>
      </top>
      <bottom style="thin">
        <color rgb="FF00B0F0"/>
      </bottom>
      <diagonal/>
    </border>
    <border>
      <left/>
      <right/>
      <top/>
      <bottom style="thin">
        <color rgb="FF4472C4"/>
      </bottom>
      <diagonal/>
    </border>
    <border>
      <left style="thin">
        <color rgb="FF00B0F0"/>
      </left>
      <right style="thick">
        <color auto="1"/>
      </right>
      <top/>
      <bottom style="thin">
        <color rgb="FF4472C4"/>
      </bottom>
      <diagonal/>
    </border>
    <border>
      <left style="thin">
        <color rgb="FF00B0F0"/>
      </left>
      <right style="thick">
        <color auto="1"/>
      </right>
      <top style="thin">
        <color rgb="FF4472C4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00B0F0"/>
      </left>
      <right style="thick">
        <color auto="1"/>
      </right>
      <top style="thick">
        <color auto="1"/>
      </top>
      <bottom/>
      <diagonal/>
    </border>
    <border>
      <left style="thin">
        <color rgb="FF0070C0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rgb="FF0070C0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rgb="FF0070C0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rgb="FF9BC2E6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9BC2E6"/>
      </right>
      <top style="thin">
        <color rgb="FF9BC2E6"/>
      </top>
      <bottom/>
      <diagonal/>
    </border>
    <border>
      <left style="thin">
        <color auto="1"/>
      </left>
      <right style="thin">
        <color auto="1"/>
      </right>
      <top/>
      <bottom style="thin">
        <color rgb="FF5B9BD5"/>
      </bottom>
      <diagonal/>
    </border>
    <border>
      <left style="thin">
        <color auto="1"/>
      </left>
      <right style="thin">
        <color auto="1"/>
      </right>
      <top style="thin">
        <color rgb="FF5B9BD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9BC2E6"/>
      </right>
      <top style="thin">
        <color rgb="FF9BC2E6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rgb="FF4472C4"/>
      </top>
      <bottom style="thick">
        <color theme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5B9BD5"/>
      </bottom>
      <diagonal/>
    </border>
    <border>
      <left style="thin">
        <color rgb="FF9BC2E6"/>
      </left>
      <right style="thin">
        <color rgb="FF9BC2E6"/>
      </right>
      <top style="thick">
        <color auto="1"/>
      </top>
      <bottom style="thin">
        <color rgb="FF9BC2E6"/>
      </bottom>
      <diagonal/>
    </border>
    <border>
      <left style="thin">
        <color rgb="FF9BC2E6"/>
      </left>
      <right style="thick">
        <color auto="1"/>
      </right>
      <top style="thick">
        <color auto="1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ck">
        <color auto="1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/>
      <bottom style="thick">
        <color auto="1"/>
      </bottom>
      <diagonal/>
    </border>
    <border>
      <left style="thin">
        <color rgb="FF9BC2E6"/>
      </left>
      <right style="thick">
        <color auto="1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/>
      <bottom style="thin">
        <color rgb="FF4472C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73253E"/>
      </left>
      <right style="medium">
        <color rgb="FF33ADFF"/>
      </right>
      <top/>
      <bottom/>
      <diagonal/>
    </border>
    <border>
      <left style="medium">
        <color rgb="FF33ADFF"/>
      </left>
      <right/>
      <top/>
      <bottom/>
      <diagonal/>
    </border>
    <border>
      <left style="medium">
        <color rgb="FF33ADFF"/>
      </left>
      <right style="medium">
        <color rgb="FF33ADFF"/>
      </right>
      <top/>
      <bottom/>
      <diagonal/>
    </border>
    <border>
      <left/>
      <right style="medium">
        <color rgb="FF33ADFF"/>
      </right>
      <top/>
      <bottom/>
      <diagonal/>
    </border>
    <border>
      <left style="medium">
        <color indexed="64"/>
      </left>
      <right/>
      <top style="medium">
        <color rgb="FF33ADFF"/>
      </top>
      <bottom/>
      <diagonal/>
    </border>
    <border>
      <left style="medium">
        <color rgb="FF73253E"/>
      </left>
      <right style="medium">
        <color rgb="FF33ADFF"/>
      </right>
      <top style="medium">
        <color rgb="FF33ADFF"/>
      </top>
      <bottom/>
      <diagonal/>
    </border>
    <border>
      <left/>
      <right/>
      <top style="medium">
        <color rgb="FF33ADFF"/>
      </top>
      <bottom/>
      <diagonal/>
    </border>
    <border>
      <left style="medium">
        <color rgb="FF33ADFF"/>
      </left>
      <right/>
      <top style="medium">
        <color rgb="FF33ADFF"/>
      </top>
      <bottom/>
      <diagonal/>
    </border>
    <border>
      <left style="medium">
        <color rgb="FF33ADFF"/>
      </left>
      <right style="medium">
        <color rgb="FF33ADFF"/>
      </right>
      <top style="medium">
        <color rgb="FF33ADFF"/>
      </top>
      <bottom/>
      <diagonal/>
    </border>
    <border>
      <left/>
      <right style="medium">
        <color rgb="FF33ADFF"/>
      </right>
      <top style="medium">
        <color rgb="FF33ADFF"/>
      </top>
      <bottom/>
      <diagonal/>
    </border>
    <border>
      <left/>
      <right style="medium">
        <color indexed="64"/>
      </right>
      <top style="medium">
        <color rgb="FF33ADFF"/>
      </top>
      <bottom/>
      <diagonal/>
    </border>
    <border>
      <left style="medium">
        <color indexed="64"/>
      </left>
      <right/>
      <top style="medium">
        <color rgb="FF33ADFF"/>
      </top>
      <bottom style="medium">
        <color indexed="64"/>
      </bottom>
      <diagonal/>
    </border>
    <border>
      <left style="medium">
        <color rgb="FF73253E"/>
      </left>
      <right style="medium">
        <color rgb="FF33ADFF"/>
      </right>
      <top style="medium">
        <color rgb="FF33ADFF"/>
      </top>
      <bottom style="medium">
        <color indexed="64"/>
      </bottom>
      <diagonal/>
    </border>
    <border>
      <left/>
      <right/>
      <top style="medium">
        <color rgb="FF33ADFF"/>
      </top>
      <bottom style="medium">
        <color indexed="64"/>
      </bottom>
      <diagonal/>
    </border>
    <border>
      <left style="medium">
        <color rgb="FF33ADFF"/>
      </left>
      <right/>
      <top style="medium">
        <color rgb="FF33ADFF"/>
      </top>
      <bottom style="medium">
        <color indexed="64"/>
      </bottom>
      <diagonal/>
    </border>
    <border>
      <left style="medium">
        <color rgb="FF33ADFF"/>
      </left>
      <right style="medium">
        <color rgb="FF33ADFF"/>
      </right>
      <top style="medium">
        <color rgb="FF33ADFF"/>
      </top>
      <bottom style="medium">
        <color indexed="64"/>
      </bottom>
      <diagonal/>
    </border>
    <border>
      <left/>
      <right style="medium">
        <color rgb="FF33ADFF"/>
      </right>
      <top style="medium">
        <color rgb="FF33ADFF"/>
      </top>
      <bottom style="medium">
        <color indexed="64"/>
      </bottom>
      <diagonal/>
    </border>
    <border>
      <left/>
      <right style="medium">
        <color indexed="64"/>
      </right>
      <top style="medium">
        <color rgb="FF33ADFF"/>
      </top>
      <bottom style="medium">
        <color indexed="64"/>
      </bottom>
      <diagonal/>
    </border>
    <border>
      <left style="medium">
        <color rgb="FF8EA9DB"/>
      </left>
      <right/>
      <top/>
      <bottom/>
      <diagonal/>
    </border>
    <border>
      <left/>
      <right/>
      <top style="medium">
        <color rgb="FF8EA9DB"/>
      </top>
      <bottom/>
      <diagonal/>
    </border>
    <border>
      <left style="medium">
        <color rgb="FF8EA9DB"/>
      </left>
      <right/>
      <top style="medium">
        <color rgb="FF8EA9DB"/>
      </top>
      <bottom/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rgb="FF00B0F0"/>
      </right>
      <top/>
      <bottom/>
      <diagonal/>
    </border>
    <border>
      <left/>
      <right style="medium">
        <color rgb="FF8EA9DB"/>
      </right>
      <top/>
      <bottom/>
      <diagonal/>
    </border>
    <border>
      <left/>
      <right style="medium">
        <color rgb="FF8EA9DB"/>
      </right>
      <top style="medium">
        <color rgb="FF8EA9DB"/>
      </top>
      <bottom/>
      <diagonal/>
    </border>
    <border>
      <left style="medium">
        <color indexed="64"/>
      </left>
      <right style="medium">
        <color rgb="FF00B0F0"/>
      </right>
      <top style="medium">
        <color rgb="FF8EA9DB"/>
      </top>
      <bottom/>
      <diagonal/>
    </border>
    <border>
      <left style="medium">
        <color indexed="64"/>
      </left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indexed="64"/>
      </left>
      <right style="medium">
        <color rgb="FF00B0F0"/>
      </right>
      <top/>
      <bottom style="medium">
        <color indexed="64"/>
      </bottom>
      <diagonal/>
    </border>
    <border>
      <left/>
      <right style="medium">
        <color rgb="FF00B0F0"/>
      </right>
      <top/>
      <bottom style="medium">
        <color indexed="64"/>
      </bottom>
      <diagonal/>
    </border>
    <border>
      <left/>
      <right style="medium">
        <color rgb="FF4472C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rgb="FF00B0F0"/>
      </bottom>
      <diagonal/>
    </border>
    <border>
      <left/>
      <right style="medium">
        <color rgb="FF00B0F0"/>
      </right>
      <top style="thick">
        <color indexed="64"/>
      </top>
      <bottom style="medium">
        <color rgb="FF00B0F0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rgb="FF4472C4"/>
      </left>
      <right style="medium">
        <color indexed="64"/>
      </right>
      <top/>
      <bottom/>
      <diagonal/>
    </border>
    <border>
      <left style="medium">
        <color rgb="FF4472C4"/>
      </left>
      <right style="medium">
        <color indexed="64"/>
      </right>
      <top style="medium">
        <color rgb="FF8EA9DB"/>
      </top>
      <bottom/>
      <diagonal/>
    </border>
    <border>
      <left style="medium">
        <color rgb="FF4472C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4472C4"/>
      </left>
      <right style="medium">
        <color indexed="64"/>
      </right>
      <top/>
      <bottom style="medium">
        <color rgb="FF4472C4"/>
      </bottom>
      <diagonal/>
    </border>
    <border>
      <left style="medium">
        <color rgb="FF4472C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medium">
        <color indexed="64"/>
      </top>
      <bottom style="thin">
        <color rgb="FF00B0F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B0F0"/>
      </left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auto="1"/>
      </bottom>
      <diagonal/>
    </border>
    <border>
      <left style="thin">
        <color rgb="FF00B0F0"/>
      </left>
      <right style="medium">
        <color auto="1"/>
      </right>
      <top style="thin">
        <color rgb="FF00B0F0"/>
      </top>
      <bottom style="medium">
        <color auto="1"/>
      </bottom>
      <diagonal/>
    </border>
    <border>
      <left style="thin">
        <color auto="1"/>
      </left>
      <right style="thin">
        <color theme="4"/>
      </right>
      <top/>
      <bottom/>
      <diagonal/>
    </border>
    <border>
      <left style="thin">
        <color theme="4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/>
      <bottom style="thin">
        <color theme="8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n">
        <color theme="8"/>
      </bottom>
      <diagonal/>
    </border>
    <border>
      <left style="thin">
        <color rgb="FF9BC2E6"/>
      </left>
      <right/>
      <top style="thin">
        <color rgb="FF9BC2E6"/>
      </top>
      <bottom style="thin">
        <color theme="8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theme="8"/>
      </bottom>
      <diagonal/>
    </border>
    <border>
      <left/>
      <right style="thick">
        <color auto="1"/>
      </right>
      <top style="thin">
        <color rgb="FF9BC2E6"/>
      </top>
      <bottom style="thin">
        <color theme="8"/>
      </bottom>
      <diagonal/>
    </border>
    <border>
      <left style="thin">
        <color rgb="FF00B0F0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4506668294322"/>
      </right>
      <top/>
      <bottom/>
      <diagonal/>
    </border>
    <border>
      <left style="thin">
        <color rgb="FF00B0F0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 style="thick">
        <color auto="1"/>
      </right>
      <top style="thin">
        <color rgb="FF4472C4"/>
      </top>
      <bottom/>
      <diagonal/>
    </border>
    <border>
      <left style="thin">
        <color auto="1"/>
      </left>
      <right/>
      <top style="thin">
        <color theme="8"/>
      </top>
      <bottom style="thin">
        <color theme="4" tint="0.39994506668294322"/>
      </bottom>
      <diagonal/>
    </border>
    <border>
      <left/>
      <right/>
      <top style="thin">
        <color theme="8"/>
      </top>
      <bottom style="thin">
        <color theme="4" tint="0.39994506668294322"/>
      </bottom>
      <diagonal/>
    </border>
    <border>
      <left style="thin">
        <color rgb="FF4472C4"/>
      </left>
      <right style="thin">
        <color rgb="FF4472C4"/>
      </right>
      <top style="thin">
        <color theme="8"/>
      </top>
      <bottom style="thin">
        <color rgb="FF4472C4"/>
      </bottom>
      <diagonal/>
    </border>
    <border>
      <left style="thin">
        <color rgb="FF4472C4"/>
      </left>
      <right style="thick">
        <color auto="1"/>
      </right>
      <top style="thin">
        <color theme="8"/>
      </top>
      <bottom style="thin">
        <color rgb="FF4472C4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thick">
        <color auto="1"/>
      </bottom>
      <diagonal/>
    </border>
    <border>
      <left/>
      <right/>
      <top style="thin">
        <color theme="4" tint="0.39994506668294322"/>
      </top>
      <bottom style="thick">
        <color auto="1"/>
      </bottom>
      <diagonal/>
    </border>
    <border>
      <left style="thin">
        <color rgb="FF4472C4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rgb="FF00B0F0"/>
      </right>
      <top style="thick">
        <color auto="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auto="1"/>
      </left>
      <right style="thin">
        <color rgb="FF00B0F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 style="thin">
        <color theme="8"/>
      </top>
      <bottom/>
      <diagonal/>
    </border>
    <border>
      <left/>
      <right style="thin">
        <color theme="4" tint="0.39997558519241921"/>
      </right>
      <top style="thin">
        <color theme="8"/>
      </top>
      <bottom/>
      <diagonal/>
    </border>
    <border>
      <left style="thin">
        <color theme="4" tint="0.39997558519241921"/>
      </left>
      <right/>
      <top style="thin">
        <color theme="8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8"/>
      </top>
      <bottom/>
      <diagonal/>
    </border>
    <border>
      <left/>
      <right style="thick">
        <color auto="1"/>
      </right>
      <top style="thin">
        <color theme="8"/>
      </top>
      <bottom/>
      <diagonal/>
    </border>
    <border>
      <left style="thin">
        <color auto="1"/>
      </left>
      <right/>
      <top style="thin">
        <color theme="8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rgb="FF00B0F0"/>
      </left>
      <right style="thick">
        <color auto="1"/>
      </right>
      <top style="thin">
        <color theme="8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B0F0"/>
      </left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 style="thin">
        <color rgb="FF00B0F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rgb="FF00B0F0"/>
      </bottom>
      <diagonal/>
    </border>
    <border>
      <left/>
      <right/>
      <top style="thin">
        <color theme="4" tint="0.39997558519241921"/>
      </top>
      <bottom style="thin">
        <color rgb="FF00B0F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rgb="FF00B0F0"/>
      </bottom>
      <diagonal/>
    </border>
    <border>
      <left style="thin">
        <color rgb="FF00B0F0"/>
      </left>
      <right style="thick">
        <color auto="1"/>
      </right>
      <top style="thin">
        <color theme="4" tint="0.39997558519241921"/>
      </top>
      <bottom style="thin">
        <color rgb="FF00B0F0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rgb="FF00B0F0"/>
      </left>
      <right style="thick">
        <color auto="1"/>
      </right>
      <top/>
      <bottom/>
      <diagonal/>
    </border>
    <border>
      <left style="thin">
        <color auto="1"/>
      </left>
      <right style="thin">
        <color theme="4" tint="0.39994506668294322"/>
      </right>
      <top style="thin">
        <color theme="8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4" tint="0.39997558519241921"/>
      </left>
      <right/>
      <top style="thin">
        <color theme="8"/>
      </top>
      <bottom style="thin">
        <color theme="8"/>
      </bottom>
      <diagonal/>
    </border>
    <border>
      <left style="thin">
        <color rgb="FF00B0F0"/>
      </left>
      <right style="thick">
        <color auto="1"/>
      </right>
      <top style="thin">
        <color theme="8"/>
      </top>
      <bottom style="thin">
        <color theme="8"/>
      </bottom>
      <diagonal/>
    </border>
    <border>
      <left style="thin">
        <color auto="1"/>
      </left>
      <right style="thin">
        <color theme="4" tint="0.39994506668294322"/>
      </right>
      <top/>
      <bottom style="thin">
        <color theme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00B0F0"/>
      </left>
      <right style="thick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theme="4" tint="0.39994506668294322"/>
      </bottom>
      <diagonal/>
    </border>
    <border>
      <left/>
      <right/>
      <top style="thick">
        <color auto="1"/>
      </top>
      <bottom style="thin">
        <color theme="4" tint="0.39994506668294322"/>
      </bottom>
      <diagonal/>
    </border>
    <border>
      <left style="thin">
        <color rgb="FF00B0F0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rgb="FF00B0F0"/>
      </left>
      <right style="thin">
        <color rgb="FF00B0F0"/>
      </right>
      <top style="thin">
        <color rgb="FF4472C4"/>
      </top>
      <bottom style="thin">
        <color rgb="FF00B0F0"/>
      </bottom>
      <diagonal/>
    </border>
    <border>
      <left style="thin">
        <color rgb="FF00B0F0"/>
      </left>
      <right style="thick">
        <color auto="1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rgb="FF00B0F0"/>
      </left>
      <right style="thin">
        <color rgb="FF4472C4"/>
      </right>
      <top/>
      <bottom style="thick">
        <color auto="1"/>
      </bottom>
      <diagonal/>
    </border>
    <border>
      <left style="thin">
        <color auto="1"/>
      </left>
      <right style="thin">
        <color rgb="FF4472C4"/>
      </right>
      <top/>
      <bottom style="thin">
        <color rgb="FF9BC2E6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 style="thin">
        <color rgb="FF9BC2E6"/>
      </left>
      <right/>
      <top style="thin">
        <color rgb="FF9BC2E6"/>
      </top>
      <bottom style="thick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 style="thin">
        <color rgb="FF9BC2E6"/>
      </top>
      <bottom style="thick">
        <color rgb="FF000000"/>
      </bottom>
      <diagonal/>
    </border>
    <border>
      <left style="thin">
        <color auto="1"/>
      </left>
      <right style="thin">
        <color rgb="FF00B0F0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00B0F0"/>
      </bottom>
      <diagonal/>
    </border>
    <border>
      <left/>
      <right style="thin">
        <color rgb="FF00B0F0"/>
      </right>
      <top style="thick">
        <color auto="1"/>
      </top>
      <bottom style="thin">
        <color rgb="FF00B0F0"/>
      </bottom>
      <diagonal/>
    </border>
    <border>
      <left style="thin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/>
      <top style="thin">
        <color rgb="FF00B0F0"/>
      </top>
      <bottom style="medium">
        <color indexed="64"/>
      </bottom>
      <diagonal/>
    </border>
    <border>
      <left/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5" fillId="0" borderId="0"/>
    <xf numFmtId="9" fontId="19" fillId="0" borderId="0" applyFont="0" applyFill="0" applyBorder="0" applyAlignment="0" applyProtection="0"/>
    <xf numFmtId="0" fontId="22" fillId="0" borderId="0"/>
    <xf numFmtId="0" fontId="14" fillId="0" borderId="0"/>
    <xf numFmtId="0" fontId="13" fillId="0" borderId="0"/>
    <xf numFmtId="0" fontId="12" fillId="0" borderId="0"/>
    <xf numFmtId="0" fontId="23" fillId="0" borderId="0"/>
    <xf numFmtId="0" fontId="11" fillId="0" borderId="0"/>
    <xf numFmtId="0" fontId="10" fillId="0" borderId="0"/>
    <xf numFmtId="0" fontId="24" fillId="0" borderId="0"/>
    <xf numFmtId="0" fontId="9" fillId="0" borderId="0"/>
    <xf numFmtId="0" fontId="21" fillId="0" borderId="0"/>
    <xf numFmtId="0" fontId="21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28" fillId="0" borderId="0"/>
    <xf numFmtId="0" fontId="18" fillId="0" borderId="0" applyNumberForma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9" fillId="0" borderId="0"/>
    <xf numFmtId="0" fontId="19" fillId="0" borderId="0"/>
    <xf numFmtId="0" fontId="6" fillId="0" borderId="0"/>
    <xf numFmtId="0" fontId="30" fillId="0" borderId="0"/>
    <xf numFmtId="0" fontId="33" fillId="0" borderId="0"/>
    <xf numFmtId="0" fontId="34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61" fillId="0" borderId="0"/>
    <xf numFmtId="0" fontId="41" fillId="0" borderId="0"/>
    <xf numFmtId="0" fontId="59" fillId="0" borderId="0"/>
    <xf numFmtId="0" fontId="62" fillId="0" borderId="0"/>
    <xf numFmtId="0" fontId="63" fillId="0" borderId="0"/>
    <xf numFmtId="0" fontId="64" fillId="0" borderId="0"/>
    <xf numFmtId="9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89">
    <xf numFmtId="0" fontId="0" fillId="0" borderId="0" xfId="0"/>
    <xf numFmtId="0" fontId="18" fillId="0" borderId="0" xfId="1"/>
    <xf numFmtId="0" fontId="18" fillId="2" borderId="0" xfId="1" applyFill="1"/>
    <xf numFmtId="0" fontId="19" fillId="0" borderId="0" xfId="2"/>
    <xf numFmtId="0" fontId="0" fillId="0" borderId="0" xfId="0" applyFill="1"/>
    <xf numFmtId="0" fontId="19" fillId="0" borderId="0" xfId="2" applyAlignment="1">
      <alignment vertical="center"/>
    </xf>
    <xf numFmtId="0" fontId="18" fillId="0" borderId="0" xfId="1" applyAlignment="1">
      <alignment vertical="center"/>
    </xf>
    <xf numFmtId="0" fontId="18" fillId="0" borderId="0" xfId="1" applyFill="1"/>
    <xf numFmtId="0" fontId="0" fillId="0" borderId="0" xfId="0"/>
    <xf numFmtId="0" fontId="21" fillId="0" borderId="0" xfId="17"/>
    <xf numFmtId="0" fontId="18" fillId="2" borderId="0" xfId="27" applyFill="1"/>
    <xf numFmtId="0" fontId="19" fillId="5" borderId="0" xfId="2" applyFill="1" applyAlignment="1">
      <alignment wrapText="1"/>
    </xf>
    <xf numFmtId="0" fontId="19" fillId="5" borderId="0" xfId="2" applyFill="1"/>
    <xf numFmtId="164" fontId="19" fillId="5" borderId="0" xfId="2" applyNumberFormat="1" applyFill="1"/>
    <xf numFmtId="0" fontId="21" fillId="5" borderId="0" xfId="17" applyFill="1"/>
    <xf numFmtId="0" fontId="0" fillId="5" borderId="0" xfId="0" applyFill="1"/>
    <xf numFmtId="0" fontId="29" fillId="5" borderId="0" xfId="30" applyFill="1"/>
    <xf numFmtId="0" fontId="18" fillId="0" borderId="0" xfId="1" applyAlignment="1">
      <alignment wrapText="1"/>
    </xf>
    <xf numFmtId="0" fontId="21" fillId="5" borderId="0" xfId="16" applyFill="1"/>
    <xf numFmtId="0" fontId="23" fillId="5" borderId="0" xfId="18" applyFill="1"/>
    <xf numFmtId="0" fontId="18" fillId="5" borderId="0" xfId="27" applyFill="1"/>
    <xf numFmtId="0" fontId="19" fillId="5" borderId="0" xfId="31" applyFill="1" applyAlignment="1">
      <alignment wrapText="1"/>
    </xf>
    <xf numFmtId="0" fontId="0" fillId="5" borderId="0" xfId="0" applyFill="1" applyAlignment="1">
      <alignment vertical="top"/>
    </xf>
    <xf numFmtId="0" fontId="21" fillId="5" borderId="0" xfId="28" applyFill="1"/>
    <xf numFmtId="0" fontId="19" fillId="5" borderId="0" xfId="2" applyFill="1" applyAlignment="1">
      <alignment horizontal="left"/>
    </xf>
    <xf numFmtId="0" fontId="21" fillId="0" borderId="0" xfId="28"/>
    <xf numFmtId="0" fontId="32" fillId="5" borderId="0" xfId="0" applyFont="1" applyFill="1" applyAlignment="1">
      <alignment horizontal="justify" vertical="center"/>
    </xf>
    <xf numFmtId="0" fontId="31" fillId="5" borderId="0" xfId="0" applyFont="1" applyFill="1" applyAlignment="1">
      <alignment horizontal="justify" vertical="center"/>
    </xf>
    <xf numFmtId="0" fontId="33" fillId="5" borderId="0" xfId="34" applyFill="1" applyAlignment="1">
      <alignment horizontal="left" vertical="top"/>
    </xf>
    <xf numFmtId="0" fontId="35" fillId="5" borderId="0" xfId="34" applyFont="1" applyFill="1" applyAlignment="1">
      <alignment horizontal="left" vertical="top"/>
    </xf>
    <xf numFmtId="165" fontId="36" fillId="4" borderId="1" xfId="2" applyNumberFormat="1" applyFont="1" applyFill="1" applyBorder="1" applyAlignment="1">
      <alignment horizontal="center" vertical="center"/>
    </xf>
    <xf numFmtId="1" fontId="36" fillId="4" borderId="2" xfId="2" applyNumberFormat="1" applyFont="1" applyFill="1" applyBorder="1" applyAlignment="1">
      <alignment horizontal="center" vertical="center"/>
    </xf>
    <xf numFmtId="165" fontId="37" fillId="0" borderId="3" xfId="2" applyNumberFormat="1" applyFont="1" applyBorder="1" applyAlignment="1">
      <alignment horizontal="center" vertical="center" wrapText="1"/>
    </xf>
    <xf numFmtId="165" fontId="37" fillId="6" borderId="4" xfId="2" applyNumberFormat="1" applyFont="1" applyFill="1" applyBorder="1" applyAlignment="1">
      <alignment horizontal="center" vertical="center"/>
    </xf>
    <xf numFmtId="164" fontId="37" fillId="6" borderId="5" xfId="2" applyNumberFormat="1" applyFont="1" applyFill="1" applyBorder="1" applyAlignment="1">
      <alignment horizontal="center" vertical="center"/>
    </xf>
    <xf numFmtId="164" fontId="37" fillId="6" borderId="6" xfId="2" applyNumberFormat="1" applyFont="1" applyFill="1" applyBorder="1" applyAlignment="1">
      <alignment horizontal="center" vertical="center"/>
    </xf>
    <xf numFmtId="164" fontId="37" fillId="6" borderId="7" xfId="2" applyNumberFormat="1" applyFont="1" applyFill="1" applyBorder="1" applyAlignment="1">
      <alignment horizontal="center" vertical="center"/>
    </xf>
    <xf numFmtId="0" fontId="38" fillId="0" borderId="8" xfId="2" applyFont="1" applyBorder="1" applyAlignment="1">
      <alignment horizontal="center" vertical="center" wrapText="1"/>
    </xf>
    <xf numFmtId="165" fontId="37" fillId="0" borderId="9" xfId="2" applyNumberFormat="1" applyFont="1" applyBorder="1" applyAlignment="1">
      <alignment horizontal="center" vertical="center"/>
    </xf>
    <xf numFmtId="164" fontId="37" fillId="0" borderId="10" xfId="2" applyNumberFormat="1" applyFont="1" applyBorder="1" applyAlignment="1">
      <alignment horizontal="center" vertical="center"/>
    </xf>
    <xf numFmtId="164" fontId="37" fillId="0" borderId="11" xfId="2" applyNumberFormat="1" applyFont="1" applyBorder="1" applyAlignment="1">
      <alignment horizontal="center" vertical="center"/>
    </xf>
    <xf numFmtId="164" fontId="37" fillId="0" borderId="12" xfId="2" applyNumberFormat="1" applyFont="1" applyBorder="1" applyAlignment="1">
      <alignment horizontal="center" vertical="center"/>
    </xf>
    <xf numFmtId="165" fontId="37" fillId="0" borderId="13" xfId="2" applyNumberFormat="1" applyFont="1" applyBorder="1" applyAlignment="1">
      <alignment horizontal="center" vertical="center" wrapText="1"/>
    </xf>
    <xf numFmtId="165" fontId="37" fillId="6" borderId="9" xfId="2" applyNumberFormat="1" applyFont="1" applyFill="1" applyBorder="1" applyAlignment="1">
      <alignment horizontal="center" vertical="center"/>
    </xf>
    <xf numFmtId="164" fontId="37" fillId="6" borderId="10" xfId="2" applyNumberFormat="1" applyFont="1" applyFill="1" applyBorder="1" applyAlignment="1">
      <alignment horizontal="center" vertical="center"/>
    </xf>
    <xf numFmtId="164" fontId="37" fillId="6" borderId="11" xfId="2" applyNumberFormat="1" applyFont="1" applyFill="1" applyBorder="1" applyAlignment="1">
      <alignment horizontal="center" vertical="center"/>
    </xf>
    <xf numFmtId="164" fontId="37" fillId="6" borderId="12" xfId="2" applyNumberFormat="1" applyFont="1" applyFill="1" applyBorder="1" applyAlignment="1">
      <alignment horizontal="center" vertical="center"/>
    </xf>
    <xf numFmtId="0" fontId="38" fillId="0" borderId="14" xfId="2" applyFont="1" applyBorder="1" applyAlignment="1">
      <alignment horizontal="center" vertical="center" wrapText="1"/>
    </xf>
    <xf numFmtId="165" fontId="37" fillId="0" borderId="15" xfId="2" applyNumberFormat="1" applyFont="1" applyBorder="1" applyAlignment="1">
      <alignment horizontal="center" vertical="center"/>
    </xf>
    <xf numFmtId="164" fontId="37" fillId="0" borderId="16" xfId="2" applyNumberFormat="1" applyFont="1" applyBorder="1" applyAlignment="1">
      <alignment horizontal="center" vertical="center"/>
    </xf>
    <xf numFmtId="164" fontId="37" fillId="0" borderId="17" xfId="2" applyNumberFormat="1" applyFont="1" applyBorder="1" applyAlignment="1">
      <alignment horizontal="center" vertical="center"/>
    </xf>
    <xf numFmtId="164" fontId="37" fillId="0" borderId="18" xfId="2" applyNumberFormat="1" applyFont="1" applyBorder="1" applyAlignment="1">
      <alignment horizontal="center" vertical="center"/>
    </xf>
    <xf numFmtId="0" fontId="39" fillId="5" borderId="19" xfId="2" applyFont="1" applyFill="1" applyBorder="1"/>
    <xf numFmtId="0" fontId="39" fillId="5" borderId="19" xfId="2" quotePrefix="1" applyFont="1" applyFill="1" applyBorder="1"/>
    <xf numFmtId="166" fontId="39" fillId="5" borderId="19" xfId="36" applyNumberFormat="1" applyFont="1" applyFill="1" applyBorder="1"/>
    <xf numFmtId="166" fontId="40" fillId="5" borderId="19" xfId="36" applyNumberFormat="1" applyFont="1" applyFill="1" applyBorder="1" applyAlignment="1">
      <alignment horizontal="right" vertical="center" shrinkToFit="1"/>
    </xf>
    <xf numFmtId="165" fontId="37" fillId="0" borderId="3" xfId="2" applyNumberFormat="1" applyFont="1" applyBorder="1" applyAlignment="1">
      <alignment horizontal="center" vertical="center"/>
    </xf>
    <xf numFmtId="0" fontId="38" fillId="0" borderId="8" xfId="2" applyFont="1" applyBorder="1" applyAlignment="1">
      <alignment horizontal="center" vertical="center"/>
    </xf>
    <xf numFmtId="165" fontId="37" fillId="0" borderId="13" xfId="2" applyNumberFormat="1" applyFont="1" applyBorder="1" applyAlignment="1">
      <alignment horizontal="center" vertical="center"/>
    </xf>
    <xf numFmtId="165" fontId="36" fillId="4" borderId="20" xfId="2" applyNumberFormat="1" applyFont="1" applyFill="1" applyBorder="1" applyAlignment="1">
      <alignment horizontal="center" vertical="center"/>
    </xf>
    <xf numFmtId="1" fontId="36" fillId="4" borderId="21" xfId="2" applyNumberFormat="1" applyFont="1" applyFill="1" applyBorder="1" applyAlignment="1">
      <alignment horizontal="center" vertical="center"/>
    </xf>
    <xf numFmtId="1" fontId="36" fillId="4" borderId="22" xfId="2" applyNumberFormat="1" applyFont="1" applyFill="1" applyBorder="1" applyAlignment="1">
      <alignment horizontal="center" vertical="center"/>
    </xf>
    <xf numFmtId="1" fontId="36" fillId="4" borderId="23" xfId="2" applyNumberFormat="1" applyFont="1" applyFill="1" applyBorder="1" applyAlignment="1">
      <alignment horizontal="center" vertical="center"/>
    </xf>
    <xf numFmtId="2" fontId="37" fillId="0" borderId="26" xfId="2" applyNumberFormat="1" applyFont="1" applyBorder="1"/>
    <xf numFmtId="2" fontId="37" fillId="0" borderId="27" xfId="2" applyNumberFormat="1" applyFont="1" applyBorder="1" applyAlignment="1">
      <alignment horizontal="center"/>
    </xf>
    <xf numFmtId="165" fontId="37" fillId="0" borderId="28" xfId="2" applyNumberFormat="1" applyFont="1" applyBorder="1" applyAlignment="1">
      <alignment horizontal="left" vertical="center"/>
    </xf>
    <xf numFmtId="0" fontId="37" fillId="0" borderId="29" xfId="2" applyFont="1" applyBorder="1" applyAlignment="1">
      <alignment horizontal="left"/>
    </xf>
    <xf numFmtId="2" fontId="37" fillId="0" borderId="30" xfId="2" applyNumberFormat="1" applyFont="1" applyBorder="1"/>
    <xf numFmtId="2" fontId="37" fillId="0" borderId="31" xfId="2" applyNumberFormat="1" applyFont="1" applyBorder="1" applyAlignment="1">
      <alignment horizontal="center"/>
    </xf>
    <xf numFmtId="165" fontId="37" fillId="0" borderId="32" xfId="2" applyNumberFormat="1" applyFont="1" applyBorder="1" applyAlignment="1">
      <alignment horizontal="left" vertical="center"/>
    </xf>
    <xf numFmtId="0" fontId="37" fillId="0" borderId="33" xfId="2" applyFont="1" applyBorder="1" applyAlignment="1">
      <alignment horizontal="left"/>
    </xf>
    <xf numFmtId="2" fontId="37" fillId="0" borderId="36" xfId="2" applyNumberFormat="1" applyFont="1" applyBorder="1"/>
    <xf numFmtId="2" fontId="37" fillId="0" borderId="37" xfId="2" applyNumberFormat="1" applyFont="1" applyBorder="1" applyAlignment="1">
      <alignment horizontal="center"/>
    </xf>
    <xf numFmtId="2" fontId="37" fillId="0" borderId="27" xfId="2" applyNumberFormat="1" applyFont="1" applyBorder="1"/>
    <xf numFmtId="2" fontId="37" fillId="0" borderId="31" xfId="2" applyNumberFormat="1" applyFont="1" applyBorder="1"/>
    <xf numFmtId="2" fontId="37" fillId="0" borderId="37" xfId="2" applyNumberFormat="1" applyFont="1" applyBorder="1"/>
    <xf numFmtId="2" fontId="37" fillId="0" borderId="27" xfId="2" applyNumberFormat="1" applyFont="1" applyBorder="1" applyAlignment="1">
      <alignment horizontal="center" vertical="center"/>
    </xf>
    <xf numFmtId="2" fontId="37" fillId="0" borderId="31" xfId="2" applyNumberFormat="1" applyFont="1" applyBorder="1" applyAlignment="1">
      <alignment horizontal="center" vertical="center"/>
    </xf>
    <xf numFmtId="2" fontId="37" fillId="0" borderId="30" xfId="2" applyNumberFormat="1" applyFont="1" applyBorder="1" applyAlignment="1">
      <alignment horizontal="center"/>
    </xf>
    <xf numFmtId="165" fontId="37" fillId="0" borderId="14" xfId="2" applyNumberFormat="1" applyFont="1" applyBorder="1" applyAlignment="1">
      <alignment horizontal="left" vertical="center"/>
    </xf>
    <xf numFmtId="0" fontId="37" fillId="0" borderId="38" xfId="2" applyFont="1" applyBorder="1" applyAlignment="1">
      <alignment horizontal="left"/>
    </xf>
    <xf numFmtId="2" fontId="37" fillId="0" borderId="36" xfId="2" applyNumberFormat="1" applyFont="1" applyBorder="1" applyAlignment="1">
      <alignment horizontal="center"/>
    </xf>
    <xf numFmtId="2" fontId="37" fillId="0" borderId="37" xfId="2" applyNumberFormat="1" applyFont="1" applyBorder="1" applyAlignment="1">
      <alignment horizontal="center" vertical="center"/>
    </xf>
    <xf numFmtId="2" fontId="37" fillId="0" borderId="26" xfId="2" applyNumberFormat="1" applyFont="1" applyBorder="1" applyAlignment="1">
      <alignment horizontal="center"/>
    </xf>
    <xf numFmtId="165" fontId="37" fillId="0" borderId="39" xfId="2" applyNumberFormat="1" applyFont="1" applyBorder="1" applyAlignment="1">
      <alignment horizontal="left" vertical="center"/>
    </xf>
    <xf numFmtId="0" fontId="37" fillId="0" borderId="40" xfId="2" applyFont="1" applyBorder="1" applyAlignment="1">
      <alignment horizontal="left"/>
    </xf>
    <xf numFmtId="165" fontId="47" fillId="7" borderId="46" xfId="0" applyNumberFormat="1" applyFont="1" applyFill="1" applyBorder="1" applyAlignment="1">
      <alignment horizontal="center" vertical="center"/>
    </xf>
    <xf numFmtId="1" fontId="47" fillId="7" borderId="47" xfId="0" applyNumberFormat="1" applyFont="1" applyFill="1" applyBorder="1" applyAlignment="1">
      <alignment horizontal="center" vertical="center"/>
    </xf>
    <xf numFmtId="1" fontId="47" fillId="7" borderId="48" xfId="0" applyNumberFormat="1" applyFont="1" applyFill="1" applyBorder="1" applyAlignment="1">
      <alignment horizontal="center" vertical="center"/>
    </xf>
    <xf numFmtId="165" fontId="48" fillId="0" borderId="49" xfId="0" applyNumberFormat="1" applyFont="1" applyBorder="1" applyAlignment="1">
      <alignment horizontal="center" vertical="center"/>
    </xf>
    <xf numFmtId="165" fontId="48" fillId="8" borderId="50" xfId="0" applyNumberFormat="1" applyFont="1" applyFill="1" applyBorder="1" applyAlignment="1">
      <alignment horizontal="center" vertical="center"/>
    </xf>
    <xf numFmtId="164" fontId="48" fillId="8" borderId="51" xfId="0" applyNumberFormat="1" applyFont="1" applyFill="1" applyBorder="1" applyAlignment="1">
      <alignment horizontal="center" vertical="center"/>
    </xf>
    <xf numFmtId="164" fontId="48" fillId="8" borderId="52" xfId="0" applyNumberFormat="1" applyFont="1" applyFill="1" applyBorder="1" applyAlignment="1">
      <alignment horizontal="center" vertical="center"/>
    </xf>
    <xf numFmtId="164" fontId="48" fillId="8" borderId="53" xfId="0" applyNumberFormat="1" applyFont="1" applyFill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165" fontId="48" fillId="0" borderId="55" xfId="0" applyNumberFormat="1" applyFont="1" applyBorder="1" applyAlignment="1">
      <alignment horizontal="center" vertical="center"/>
    </xf>
    <xf numFmtId="164" fontId="48" fillId="0" borderId="56" xfId="0" applyNumberFormat="1" applyFont="1" applyBorder="1" applyAlignment="1">
      <alignment horizontal="center" vertical="center"/>
    </xf>
    <xf numFmtId="164" fontId="48" fillId="0" borderId="57" xfId="0" applyNumberFormat="1" applyFont="1" applyBorder="1" applyAlignment="1">
      <alignment horizontal="center" vertical="center"/>
    </xf>
    <xf numFmtId="164" fontId="48" fillId="0" borderId="58" xfId="0" applyNumberFormat="1" applyFont="1" applyBorder="1" applyAlignment="1">
      <alignment horizontal="center" vertical="center"/>
    </xf>
    <xf numFmtId="165" fontId="48" fillId="0" borderId="59" xfId="0" applyNumberFormat="1" applyFont="1" applyBorder="1" applyAlignment="1">
      <alignment horizontal="center" vertical="center"/>
    </xf>
    <xf numFmtId="165" fontId="48" fillId="8" borderId="55" xfId="0" applyNumberFormat="1" applyFont="1" applyFill="1" applyBorder="1" applyAlignment="1">
      <alignment horizontal="center" vertical="center"/>
    </xf>
    <xf numFmtId="164" fontId="48" fillId="8" borderId="56" xfId="0" applyNumberFormat="1" applyFont="1" applyFill="1" applyBorder="1" applyAlignment="1">
      <alignment horizontal="center" vertical="center"/>
    </xf>
    <xf numFmtId="1" fontId="48" fillId="8" borderId="56" xfId="0" applyNumberFormat="1" applyFont="1" applyFill="1" applyBorder="1" applyAlignment="1">
      <alignment horizontal="center" vertical="center"/>
    </xf>
    <xf numFmtId="164" fontId="48" fillId="8" borderId="57" xfId="0" applyNumberFormat="1" applyFont="1" applyFill="1" applyBorder="1" applyAlignment="1">
      <alignment horizontal="center" vertical="center"/>
    </xf>
    <xf numFmtId="164" fontId="48" fillId="8" borderId="58" xfId="0" applyNumberFormat="1" applyFont="1" applyFill="1" applyBorder="1" applyAlignment="1">
      <alignment horizontal="center" vertical="center"/>
    </xf>
    <xf numFmtId="1" fontId="48" fillId="0" borderId="56" xfId="0" applyNumberFormat="1" applyFont="1" applyBorder="1" applyAlignment="1">
      <alignment horizontal="center" vertical="center"/>
    </xf>
    <xf numFmtId="165" fontId="48" fillId="0" borderId="59" xfId="0" applyNumberFormat="1" applyFont="1" applyBorder="1" applyAlignment="1">
      <alignment horizontal="center" vertical="center" wrapText="1"/>
    </xf>
    <xf numFmtId="0" fontId="49" fillId="0" borderId="60" xfId="0" applyFont="1" applyBorder="1" applyAlignment="1">
      <alignment horizontal="center" vertical="center"/>
    </xf>
    <xf numFmtId="165" fontId="48" fillId="0" borderId="61" xfId="0" applyNumberFormat="1" applyFont="1" applyBorder="1" applyAlignment="1">
      <alignment horizontal="center" vertical="center"/>
    </xf>
    <xf numFmtId="164" fontId="48" fillId="0" borderId="62" xfId="0" applyNumberFormat="1" applyFont="1" applyBorder="1" applyAlignment="1">
      <alignment horizontal="center" vertical="center"/>
    </xf>
    <xf numFmtId="164" fontId="48" fillId="0" borderId="63" xfId="0" applyNumberFormat="1" applyFont="1" applyBorder="1" applyAlignment="1">
      <alignment horizontal="center" vertical="center"/>
    </xf>
    <xf numFmtId="164" fontId="48" fillId="0" borderId="64" xfId="0" applyNumberFormat="1" applyFont="1" applyBorder="1" applyAlignment="1">
      <alignment horizontal="center" vertical="center"/>
    </xf>
    <xf numFmtId="1" fontId="47" fillId="7" borderId="21" xfId="0" applyNumberFormat="1" applyFont="1" applyFill="1" applyBorder="1" applyAlignment="1">
      <alignment horizontal="center" vertical="center"/>
    </xf>
    <xf numFmtId="2" fontId="48" fillId="0" borderId="67" xfId="0" applyNumberFormat="1" applyFont="1" applyBorder="1"/>
    <xf numFmtId="2" fontId="48" fillId="0" borderId="68" xfId="0" applyNumberFormat="1" applyFont="1" applyBorder="1"/>
    <xf numFmtId="2" fontId="48" fillId="0" borderId="71" xfId="0" applyNumberFormat="1" applyFont="1" applyBorder="1"/>
    <xf numFmtId="2" fontId="48" fillId="0" borderId="72" xfId="0" applyNumberFormat="1" applyFont="1" applyBorder="1"/>
    <xf numFmtId="2" fontId="48" fillId="0" borderId="75" xfId="0" applyNumberFormat="1" applyFont="1" applyBorder="1"/>
    <xf numFmtId="2" fontId="48" fillId="0" borderId="76" xfId="0" applyNumberFormat="1" applyFont="1" applyBorder="1"/>
    <xf numFmtId="165" fontId="48" fillId="0" borderId="77" xfId="0" applyNumberFormat="1" applyFont="1" applyBorder="1" applyAlignment="1">
      <alignment horizontal="center" vertical="center"/>
    </xf>
    <xf numFmtId="1" fontId="48" fillId="8" borderId="51" xfId="0" applyNumberFormat="1" applyFont="1" applyFill="1" applyBorder="1" applyAlignment="1">
      <alignment horizontal="center" vertical="center"/>
    </xf>
    <xf numFmtId="164" fontId="48" fillId="8" borderId="78" xfId="0" applyNumberFormat="1" applyFont="1" applyFill="1" applyBorder="1" applyAlignment="1">
      <alignment horizontal="center" vertical="center"/>
    </xf>
    <xf numFmtId="164" fontId="48" fillId="8" borderId="79" xfId="0" applyNumberFormat="1" applyFont="1" applyFill="1" applyBorder="1" applyAlignment="1">
      <alignment horizontal="center" vertical="center"/>
    </xf>
    <xf numFmtId="164" fontId="48" fillId="8" borderId="80" xfId="0" applyNumberFormat="1" applyFont="1" applyFill="1" applyBorder="1" applyAlignment="1">
      <alignment horizontal="center" vertical="center"/>
    </xf>
    <xf numFmtId="164" fontId="48" fillId="0" borderId="81" xfId="0" applyNumberFormat="1" applyFont="1" applyBorder="1" applyAlignment="1">
      <alignment horizontal="center" vertical="center"/>
    </xf>
    <xf numFmtId="1" fontId="48" fillId="8" borderId="57" xfId="0" applyNumberFormat="1" applyFont="1" applyFill="1" applyBorder="1" applyAlignment="1">
      <alignment horizontal="center" vertical="center"/>
    </xf>
    <xf numFmtId="1" fontId="48" fillId="8" borderId="81" xfId="0" applyNumberFormat="1" applyFont="1" applyFill="1" applyBorder="1" applyAlignment="1">
      <alignment horizontal="center" vertical="center"/>
    </xf>
    <xf numFmtId="1" fontId="48" fillId="0" borderId="57" xfId="0" applyNumberFormat="1" applyFont="1" applyBorder="1" applyAlignment="1">
      <alignment horizontal="center" vertical="center"/>
    </xf>
    <xf numFmtId="1" fontId="48" fillId="0" borderId="81" xfId="0" applyNumberFormat="1" applyFont="1" applyBorder="1" applyAlignment="1">
      <alignment horizontal="center" vertical="center"/>
    </xf>
    <xf numFmtId="1" fontId="48" fillId="0" borderId="82" xfId="0" applyNumberFormat="1" applyFont="1" applyBorder="1" applyAlignment="1">
      <alignment horizontal="center" vertical="center"/>
    </xf>
    <xf numFmtId="1" fontId="48" fillId="0" borderId="58" xfId="0" applyNumberFormat="1" applyFont="1" applyBorder="1" applyAlignment="1">
      <alignment horizontal="center" vertical="center"/>
    </xf>
    <xf numFmtId="1" fontId="48" fillId="8" borderId="82" xfId="0" applyNumberFormat="1" applyFont="1" applyFill="1" applyBorder="1" applyAlignment="1">
      <alignment horizontal="center" vertical="center"/>
    </xf>
    <xf numFmtId="1" fontId="48" fillId="0" borderId="62" xfId="0" applyNumberFormat="1" applyFont="1" applyBorder="1" applyAlignment="1">
      <alignment horizontal="center" vertical="center"/>
    </xf>
    <xf numFmtId="1" fontId="48" fillId="0" borderId="63" xfId="0" applyNumberFormat="1" applyFont="1" applyBorder="1" applyAlignment="1">
      <alignment horizontal="center" vertical="center"/>
    </xf>
    <xf numFmtId="1" fontId="48" fillId="0" borderId="83" xfId="0" applyNumberFormat="1" applyFont="1" applyBorder="1" applyAlignment="1">
      <alignment horizontal="center" vertical="center"/>
    </xf>
    <xf numFmtId="1" fontId="48" fillId="0" borderId="84" xfId="0" applyNumberFormat="1" applyFont="1" applyBorder="1" applyAlignment="1">
      <alignment horizontal="center" vertical="center"/>
    </xf>
    <xf numFmtId="1" fontId="48" fillId="0" borderId="64" xfId="0" applyNumberFormat="1" applyFont="1" applyBorder="1" applyAlignment="1">
      <alignment horizontal="center" vertical="center"/>
    </xf>
    <xf numFmtId="1" fontId="47" fillId="7" borderId="85" xfId="0" applyNumberFormat="1" applyFont="1" applyFill="1" applyBorder="1" applyAlignment="1">
      <alignment horizontal="center" vertical="center"/>
    </xf>
    <xf numFmtId="2" fontId="48" fillId="0" borderId="86" xfId="0" applyNumberFormat="1" applyFont="1" applyBorder="1"/>
    <xf numFmtId="2" fontId="48" fillId="0" borderId="87" xfId="0" applyNumberFormat="1" applyFont="1" applyBorder="1"/>
    <xf numFmtId="165" fontId="48" fillId="0" borderId="88" xfId="0" applyNumberFormat="1" applyFont="1" applyBorder="1" applyAlignment="1">
      <alignment horizontal="left" vertical="center"/>
    </xf>
    <xf numFmtId="0" fontId="48" fillId="0" borderId="89" xfId="0" applyFont="1" applyBorder="1" applyAlignment="1">
      <alignment horizontal="left"/>
    </xf>
    <xf numFmtId="2" fontId="48" fillId="0" borderId="90" xfId="0" applyNumberFormat="1" applyFont="1" applyBorder="1"/>
    <xf numFmtId="2" fontId="48" fillId="0" borderId="91" xfId="0" applyNumberFormat="1" applyFont="1" applyBorder="1"/>
    <xf numFmtId="165" fontId="48" fillId="0" borderId="92" xfId="0" applyNumberFormat="1" applyFont="1" applyBorder="1" applyAlignment="1">
      <alignment horizontal="left" vertical="center"/>
    </xf>
    <xf numFmtId="0" fontId="48" fillId="0" borderId="93" xfId="0" applyFont="1" applyBorder="1" applyAlignment="1">
      <alignment horizontal="left"/>
    </xf>
    <xf numFmtId="2" fontId="48" fillId="0" borderId="94" xfId="0" applyNumberFormat="1" applyFont="1" applyBorder="1"/>
    <xf numFmtId="2" fontId="48" fillId="0" borderId="21" xfId="0" applyNumberFormat="1" applyFont="1" applyBorder="1"/>
    <xf numFmtId="2" fontId="48" fillId="0" borderId="95" xfId="0" applyNumberFormat="1" applyFont="1" applyBorder="1"/>
    <xf numFmtId="165" fontId="48" fillId="0" borderId="77" xfId="0" applyNumberFormat="1" applyFont="1" applyBorder="1" applyAlignment="1">
      <alignment horizontal="center" vertical="center" wrapText="1"/>
    </xf>
    <xf numFmtId="164" fontId="48" fillId="8" borderId="0" xfId="0" applyNumberFormat="1" applyFont="1" applyFill="1" applyAlignment="1">
      <alignment horizontal="center" vertical="center"/>
    </xf>
    <xf numFmtId="164" fontId="48" fillId="8" borderId="96" xfId="0" applyNumberFormat="1" applyFont="1" applyFill="1" applyBorder="1" applyAlignment="1">
      <alignment horizontal="center" vertical="center"/>
    </xf>
    <xf numFmtId="164" fontId="48" fillId="0" borderId="97" xfId="0" applyNumberFormat="1" applyFont="1" applyBorder="1" applyAlignment="1">
      <alignment horizontal="center" vertical="center"/>
    </xf>
    <xf numFmtId="164" fontId="48" fillId="0" borderId="98" xfId="0" applyNumberFormat="1" applyFont="1" applyBorder="1" applyAlignment="1">
      <alignment horizontal="center" vertical="center"/>
    </xf>
    <xf numFmtId="164" fontId="48" fillId="8" borderId="97" xfId="0" applyNumberFormat="1" applyFont="1" applyFill="1" applyBorder="1" applyAlignment="1">
      <alignment horizontal="center" vertical="center"/>
    </xf>
    <xf numFmtId="1" fontId="48" fillId="8" borderId="98" xfId="0" applyNumberFormat="1" applyFont="1" applyFill="1" applyBorder="1" applyAlignment="1">
      <alignment horizontal="center" vertical="center"/>
    </xf>
    <xf numFmtId="164" fontId="48" fillId="8" borderId="98" xfId="0" applyNumberFormat="1" applyFont="1" applyFill="1" applyBorder="1" applyAlignment="1">
      <alignment horizontal="center" vertical="center"/>
    </xf>
    <xf numFmtId="164" fontId="48" fillId="8" borderId="99" xfId="0" applyNumberFormat="1" applyFont="1" applyFill="1" applyBorder="1" applyAlignment="1">
      <alignment horizontal="center" vertical="center"/>
    </xf>
    <xf numFmtId="164" fontId="48" fillId="0" borderId="100" xfId="0" applyNumberFormat="1" applyFont="1" applyBorder="1" applyAlignment="1">
      <alignment horizontal="center" vertical="center"/>
    </xf>
    <xf numFmtId="164" fontId="48" fillId="0" borderId="101" xfId="0" applyNumberFormat="1" applyFont="1" applyBorder="1" applyAlignment="1">
      <alignment horizontal="center" vertical="center"/>
    </xf>
    <xf numFmtId="164" fontId="48" fillId="0" borderId="102" xfId="0" applyNumberFormat="1" applyFont="1" applyBorder="1" applyAlignment="1">
      <alignment horizontal="center" vertical="center"/>
    </xf>
    <xf numFmtId="164" fontId="48" fillId="0" borderId="103" xfId="0" applyNumberFormat="1" applyFont="1" applyBorder="1" applyAlignment="1">
      <alignment horizontal="center" vertical="center"/>
    </xf>
    <xf numFmtId="1" fontId="47" fillId="7" borderId="104" xfId="0" applyNumberFormat="1" applyFont="1" applyFill="1" applyBorder="1" applyAlignment="1">
      <alignment horizontal="center" vertical="center"/>
    </xf>
    <xf numFmtId="2" fontId="48" fillId="0" borderId="105" xfId="0" applyNumberFormat="1" applyFont="1" applyBorder="1"/>
    <xf numFmtId="2" fontId="48" fillId="0" borderId="106" xfId="0" applyNumberFormat="1" applyFont="1" applyBorder="1"/>
    <xf numFmtId="2" fontId="48" fillId="0" borderId="107" xfId="0" applyNumberFormat="1" applyFont="1" applyBorder="1"/>
    <xf numFmtId="2" fontId="48" fillId="0" borderId="108" xfId="0" applyNumberFormat="1" applyFont="1" applyBorder="1"/>
    <xf numFmtId="2" fontId="48" fillId="0" borderId="109" xfId="0" applyNumberFormat="1" applyFont="1" applyBorder="1"/>
    <xf numFmtId="2" fontId="48" fillId="0" borderId="110" xfId="0" applyNumberFormat="1" applyFont="1" applyBorder="1"/>
    <xf numFmtId="2" fontId="48" fillId="0" borderId="111" xfId="0" applyNumberFormat="1" applyFont="1" applyBorder="1"/>
    <xf numFmtId="1" fontId="48" fillId="8" borderId="52" xfId="0" applyNumberFormat="1" applyFont="1" applyFill="1" applyBorder="1" applyAlignment="1">
      <alignment horizontal="center" vertical="center"/>
    </xf>
    <xf numFmtId="164" fontId="48" fillId="8" borderId="113" xfId="0" applyNumberFormat="1" applyFont="1" applyFill="1" applyBorder="1" applyAlignment="1">
      <alignment horizontal="center" vertical="center"/>
    </xf>
    <xf numFmtId="164" fontId="48" fillId="8" borderId="101" xfId="0" applyNumberFormat="1" applyFont="1" applyFill="1" applyBorder="1" applyAlignment="1">
      <alignment horizontal="center" vertical="center"/>
    </xf>
    <xf numFmtId="2" fontId="48" fillId="0" borderId="114" xfId="0" applyNumberFormat="1" applyFont="1" applyBorder="1"/>
    <xf numFmtId="2" fontId="48" fillId="0" borderId="115" xfId="0" applyNumberFormat="1" applyFont="1" applyBorder="1"/>
    <xf numFmtId="2" fontId="48" fillId="0" borderId="116" xfId="0" applyNumberFormat="1" applyFont="1" applyBorder="1"/>
    <xf numFmtId="165" fontId="37" fillId="0" borderId="24" xfId="2" applyNumberFormat="1" applyFont="1" applyBorder="1" applyAlignment="1">
      <alignment horizontal="left" vertical="center"/>
    </xf>
    <xf numFmtId="0" fontId="37" fillId="0" borderId="25" xfId="2" applyFont="1" applyBorder="1" applyAlignment="1">
      <alignment horizontal="left"/>
    </xf>
    <xf numFmtId="165" fontId="47" fillId="7" borderId="47" xfId="0" applyNumberFormat="1" applyFont="1" applyFill="1" applyBorder="1" applyAlignment="1">
      <alignment horizontal="center" vertical="center"/>
    </xf>
    <xf numFmtId="165" fontId="48" fillId="8" borderId="50" xfId="0" applyNumberFormat="1" applyFont="1" applyFill="1" applyBorder="1" applyAlignment="1">
      <alignment horizontal="center" vertical="center" wrapText="1"/>
    </xf>
    <xf numFmtId="164" fontId="48" fillId="8" borderId="118" xfId="0" applyNumberFormat="1" applyFont="1" applyFill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wrapText="1"/>
    </xf>
    <xf numFmtId="165" fontId="48" fillId="0" borderId="55" xfId="0" applyNumberFormat="1" applyFont="1" applyBorder="1" applyAlignment="1">
      <alignment horizontal="center" vertical="center" wrapText="1"/>
    </xf>
    <xf numFmtId="164" fontId="48" fillId="0" borderId="120" xfId="0" applyNumberFormat="1" applyFont="1" applyBorder="1" applyAlignment="1">
      <alignment horizontal="center" vertical="center"/>
    </xf>
    <xf numFmtId="165" fontId="48" fillId="8" borderId="55" xfId="0" applyNumberFormat="1" applyFont="1" applyFill="1" applyBorder="1" applyAlignment="1">
      <alignment horizontal="center" vertical="center" wrapText="1"/>
    </xf>
    <xf numFmtId="164" fontId="48" fillId="8" borderId="120" xfId="0" applyNumberFormat="1" applyFont="1" applyFill="1" applyBorder="1" applyAlignment="1">
      <alignment horizontal="center" vertical="center"/>
    </xf>
    <xf numFmtId="0" fontId="49" fillId="0" borderId="60" xfId="0" applyFont="1" applyBorder="1" applyAlignment="1">
      <alignment horizontal="center" vertical="center" wrapText="1"/>
    </xf>
    <xf numFmtId="165" fontId="48" fillId="0" borderId="61" xfId="0" applyNumberFormat="1" applyFont="1" applyBorder="1" applyAlignment="1">
      <alignment horizontal="center" vertical="center" wrapText="1"/>
    </xf>
    <xf numFmtId="164" fontId="48" fillId="0" borderId="124" xfId="0" applyNumberFormat="1" applyFont="1" applyBorder="1" applyAlignment="1">
      <alignment horizontal="center" vertical="center"/>
    </xf>
    <xf numFmtId="165" fontId="47" fillId="7" borderId="125" xfId="0" applyNumberFormat="1" applyFont="1" applyFill="1" applyBorder="1" applyAlignment="1">
      <alignment horizontal="center" vertical="center"/>
    </xf>
    <xf numFmtId="165" fontId="47" fillId="7" borderId="46" xfId="0" applyNumberFormat="1" applyFont="1" applyFill="1" applyBorder="1" applyAlignment="1">
      <alignment horizontal="center" vertical="center" wrapText="1"/>
    </xf>
    <xf numFmtId="1" fontId="47" fillId="7" borderId="21" xfId="0" applyNumberFormat="1" applyFont="1" applyFill="1" applyBorder="1" applyAlignment="1">
      <alignment horizontal="center" vertical="center" wrapText="1"/>
    </xf>
    <xf numFmtId="1" fontId="47" fillId="7" borderId="126" xfId="0" applyNumberFormat="1" applyFont="1" applyFill="1" applyBorder="1" applyAlignment="1">
      <alignment horizontal="center" vertical="center"/>
    </xf>
    <xf numFmtId="1" fontId="47" fillId="7" borderId="76" xfId="0" applyNumberFormat="1" applyFont="1" applyFill="1" applyBorder="1" applyAlignment="1">
      <alignment horizontal="center" vertical="center"/>
    </xf>
    <xf numFmtId="165" fontId="48" fillId="0" borderId="88" xfId="0" applyNumberFormat="1" applyFont="1" applyBorder="1" applyAlignment="1">
      <alignment horizontal="left" vertical="center" wrapText="1"/>
    </xf>
    <xf numFmtId="0" fontId="48" fillId="0" borderId="89" xfId="0" applyFont="1" applyBorder="1" applyAlignment="1">
      <alignment horizontal="left" wrapText="1"/>
    </xf>
    <xf numFmtId="165" fontId="48" fillId="0" borderId="92" xfId="0" applyNumberFormat="1" applyFont="1" applyBorder="1" applyAlignment="1">
      <alignment horizontal="left" vertical="center" wrapText="1"/>
    </xf>
    <xf numFmtId="0" fontId="48" fillId="0" borderId="93" xfId="0" applyFont="1" applyBorder="1" applyAlignment="1">
      <alignment horizontal="left" wrapText="1"/>
    </xf>
    <xf numFmtId="2" fontId="48" fillId="0" borderId="127" xfId="0" applyNumberFormat="1" applyFont="1" applyBorder="1"/>
    <xf numFmtId="2" fontId="48" fillId="8" borderId="56" xfId="0" applyNumberFormat="1" applyFont="1" applyFill="1" applyBorder="1" applyAlignment="1">
      <alignment horizontal="center" vertical="center"/>
    </xf>
    <xf numFmtId="2" fontId="48" fillId="0" borderId="56" xfId="0" applyNumberFormat="1" applyFont="1" applyBorder="1" applyAlignment="1">
      <alignment horizontal="center" vertical="center"/>
    </xf>
    <xf numFmtId="165" fontId="47" fillId="7" borderId="128" xfId="0" applyNumberFormat="1" applyFont="1" applyFill="1" applyBorder="1" applyAlignment="1">
      <alignment horizontal="center" vertical="center" wrapText="1"/>
    </xf>
    <xf numFmtId="0" fontId="52" fillId="0" borderId="129" xfId="0" applyFont="1" applyBorder="1" applyAlignment="1">
      <alignment horizontal="center" wrapText="1"/>
    </xf>
    <xf numFmtId="1" fontId="48" fillId="8" borderId="130" xfId="0" applyNumberFormat="1" applyFont="1" applyFill="1" applyBorder="1" applyAlignment="1">
      <alignment horizontal="center" vertical="center"/>
    </xf>
    <xf numFmtId="1" fontId="48" fillId="8" borderId="131" xfId="0" applyNumberFormat="1" applyFont="1" applyFill="1" applyBorder="1" applyAlignment="1">
      <alignment horizontal="center" vertical="center"/>
    </xf>
    <xf numFmtId="1" fontId="48" fillId="0" borderId="132" xfId="0" applyNumberFormat="1" applyFont="1" applyBorder="1" applyAlignment="1">
      <alignment horizontal="center" vertical="center"/>
    </xf>
    <xf numFmtId="1" fontId="48" fillId="0" borderId="133" xfId="0" applyNumberFormat="1" applyFont="1" applyBorder="1" applyAlignment="1">
      <alignment horizontal="center" vertical="center"/>
    </xf>
    <xf numFmtId="164" fontId="48" fillId="8" borderId="132" xfId="0" applyNumberFormat="1" applyFont="1" applyFill="1" applyBorder="1" applyAlignment="1">
      <alignment horizontal="center" vertical="center"/>
    </xf>
    <xf numFmtId="164" fontId="48" fillId="8" borderId="82" xfId="0" applyNumberFormat="1" applyFont="1" applyFill="1" applyBorder="1" applyAlignment="1">
      <alignment horizontal="center" vertical="center"/>
    </xf>
    <xf numFmtId="164" fontId="48" fillId="8" borderId="133" xfId="0" applyNumberFormat="1" applyFont="1" applyFill="1" applyBorder="1" applyAlignment="1">
      <alignment horizontal="center" vertical="center"/>
    </xf>
    <xf numFmtId="164" fontId="48" fillId="0" borderId="132" xfId="0" applyNumberFormat="1" applyFont="1" applyBorder="1" applyAlignment="1">
      <alignment horizontal="center" vertical="center"/>
    </xf>
    <xf numFmtId="164" fontId="48" fillId="0" borderId="82" xfId="0" applyNumberFormat="1" applyFont="1" applyBorder="1" applyAlignment="1">
      <alignment horizontal="center" vertical="center"/>
    </xf>
    <xf numFmtId="164" fontId="48" fillId="0" borderId="133" xfId="0" applyNumberFormat="1" applyFont="1" applyBorder="1" applyAlignment="1">
      <alignment horizontal="center" vertical="center"/>
    </xf>
    <xf numFmtId="164" fontId="48" fillId="0" borderId="134" xfId="0" applyNumberFormat="1" applyFont="1" applyBorder="1" applyAlignment="1">
      <alignment horizontal="center" vertical="center"/>
    </xf>
    <xf numFmtId="164" fontId="48" fillId="0" borderId="135" xfId="0" applyNumberFormat="1" applyFont="1" applyBorder="1" applyAlignment="1">
      <alignment horizontal="center" vertical="center"/>
    </xf>
    <xf numFmtId="2" fontId="48" fillId="0" borderId="136" xfId="0" applyNumberFormat="1" applyFont="1" applyBorder="1"/>
    <xf numFmtId="2" fontId="48" fillId="0" borderId="67" xfId="0" applyNumberFormat="1" applyFont="1" applyBorder="1" applyAlignment="1">
      <alignment horizontal="center"/>
    </xf>
    <xf numFmtId="2" fontId="48" fillId="0" borderId="86" xfId="0" applyNumberFormat="1" applyFont="1" applyBorder="1" applyAlignment="1">
      <alignment horizontal="center"/>
    </xf>
    <xf numFmtId="2" fontId="48" fillId="0" borderId="68" xfId="0" applyNumberFormat="1" applyFont="1" applyBorder="1" applyAlignment="1">
      <alignment horizontal="center"/>
    </xf>
    <xf numFmtId="2" fontId="48" fillId="0" borderId="71" xfId="0" applyNumberFormat="1" applyFont="1" applyBorder="1" applyAlignment="1">
      <alignment horizontal="center"/>
    </xf>
    <xf numFmtId="2" fontId="48" fillId="0" borderId="90" xfId="0" applyNumberFormat="1" applyFont="1" applyBorder="1" applyAlignment="1">
      <alignment horizontal="center"/>
    </xf>
    <xf numFmtId="2" fontId="48" fillId="0" borderId="72" xfId="0" applyNumberFormat="1" applyFont="1" applyBorder="1" applyAlignment="1">
      <alignment horizontal="center"/>
    </xf>
    <xf numFmtId="2" fontId="48" fillId="0" borderId="75" xfId="0" applyNumberFormat="1" applyFont="1" applyBorder="1" applyAlignment="1">
      <alignment horizontal="center"/>
    </xf>
    <xf numFmtId="2" fontId="48" fillId="0" borderId="21" xfId="0" applyNumberFormat="1" applyFont="1" applyBorder="1" applyAlignment="1">
      <alignment horizontal="center"/>
    </xf>
    <xf numFmtId="2" fontId="48" fillId="0" borderId="76" xfId="0" applyNumberFormat="1" applyFont="1" applyBorder="1" applyAlignment="1">
      <alignment horizontal="center"/>
    </xf>
    <xf numFmtId="0" fontId="54" fillId="0" borderId="0" xfId="2" applyFont="1" applyAlignment="1">
      <alignment vertical="center"/>
    </xf>
    <xf numFmtId="0" fontId="5" fillId="5" borderId="0" xfId="2" applyFont="1" applyFill="1" applyAlignment="1">
      <alignment horizontal="left"/>
    </xf>
    <xf numFmtId="0" fontId="48" fillId="0" borderId="8" xfId="0" applyFont="1" applyBorder="1" applyAlignment="1">
      <alignment horizontal="center" vertical="center" wrapText="1"/>
    </xf>
    <xf numFmtId="3" fontId="58" fillId="10" borderId="139" xfId="0" applyNumberFormat="1" applyFont="1" applyFill="1" applyBorder="1" applyAlignment="1">
      <alignment horizontal="center" vertical="center"/>
    </xf>
    <xf numFmtId="3" fontId="58" fillId="10" borderId="0" xfId="0" applyNumberFormat="1" applyFont="1" applyFill="1" applyAlignment="1">
      <alignment horizontal="center" vertical="center"/>
    </xf>
    <xf numFmtId="3" fontId="58" fillId="10" borderId="140" xfId="0" applyNumberFormat="1" applyFont="1" applyFill="1" applyBorder="1" applyAlignment="1">
      <alignment horizontal="center" vertical="center"/>
    </xf>
    <xf numFmtId="3" fontId="58" fillId="10" borderId="141" xfId="0" applyNumberFormat="1" applyFont="1" applyFill="1" applyBorder="1" applyAlignment="1">
      <alignment horizontal="center" vertical="center"/>
    </xf>
    <xf numFmtId="3" fontId="58" fillId="10" borderId="142" xfId="0" applyNumberFormat="1" applyFont="1" applyFill="1" applyBorder="1" applyAlignment="1">
      <alignment horizontal="center" vertical="center"/>
    </xf>
    <xf numFmtId="3" fontId="58" fillId="10" borderId="7" xfId="0" applyNumberFormat="1" applyFont="1" applyFill="1" applyBorder="1" applyAlignment="1">
      <alignment horizontal="center" vertical="center"/>
    </xf>
    <xf numFmtId="0" fontId="48" fillId="0" borderId="143" xfId="0" applyFont="1" applyBorder="1" applyAlignment="1">
      <alignment horizontal="center" vertical="center" wrapText="1"/>
    </xf>
    <xf numFmtId="0" fontId="48" fillId="0" borderId="144" xfId="0" applyFont="1" applyBorder="1" applyAlignment="1">
      <alignment horizontal="center" vertical="center"/>
    </xf>
    <xf numFmtId="0" fontId="48" fillId="0" borderId="145" xfId="0" applyFont="1" applyBorder="1" applyAlignment="1">
      <alignment horizontal="center" vertical="center"/>
    </xf>
    <xf numFmtId="0" fontId="48" fillId="0" borderId="146" xfId="0" applyFont="1" applyBorder="1" applyAlignment="1">
      <alignment horizontal="center" vertical="center"/>
    </xf>
    <xf numFmtId="0" fontId="48" fillId="0" borderId="147" xfId="0" applyFont="1" applyBorder="1" applyAlignment="1">
      <alignment horizontal="center" vertical="center"/>
    </xf>
    <xf numFmtId="0" fontId="48" fillId="0" borderId="148" xfId="0" applyFont="1" applyBorder="1" applyAlignment="1">
      <alignment horizontal="center" vertical="center"/>
    </xf>
    <xf numFmtId="0" fontId="48" fillId="0" borderId="149" xfId="0" applyFont="1" applyBorder="1" applyAlignment="1">
      <alignment horizontal="center" vertical="center"/>
    </xf>
    <xf numFmtId="0" fontId="48" fillId="10" borderId="144" xfId="0" applyFont="1" applyFill="1" applyBorder="1" applyAlignment="1">
      <alignment horizontal="center" vertical="center"/>
    </xf>
    <xf numFmtId="0" fontId="48" fillId="10" borderId="145" xfId="0" applyFont="1" applyFill="1" applyBorder="1" applyAlignment="1">
      <alignment horizontal="center" vertical="center"/>
    </xf>
    <xf numFmtId="0" fontId="48" fillId="10" borderId="146" xfId="0" applyFont="1" applyFill="1" applyBorder="1" applyAlignment="1">
      <alignment horizontal="center" vertical="center"/>
    </xf>
    <xf numFmtId="0" fontId="48" fillId="10" borderId="147" xfId="0" applyFont="1" applyFill="1" applyBorder="1" applyAlignment="1">
      <alignment horizontal="center" vertical="center"/>
    </xf>
    <xf numFmtId="0" fontId="48" fillId="10" borderId="148" xfId="0" applyFont="1" applyFill="1" applyBorder="1" applyAlignment="1">
      <alignment horizontal="center" vertical="center"/>
    </xf>
    <xf numFmtId="0" fontId="48" fillId="10" borderId="149" xfId="0" applyFont="1" applyFill="1" applyBorder="1" applyAlignment="1">
      <alignment horizontal="center" vertical="center"/>
    </xf>
    <xf numFmtId="0" fontId="48" fillId="0" borderId="150" xfId="0" applyFont="1" applyBorder="1" applyAlignment="1">
      <alignment horizontal="center" vertical="center" wrapText="1"/>
    </xf>
    <xf numFmtId="0" fontId="48" fillId="10" borderId="151" xfId="0" applyFont="1" applyFill="1" applyBorder="1" applyAlignment="1">
      <alignment horizontal="center" vertical="center"/>
    </xf>
    <xf numFmtId="0" fontId="48" fillId="10" borderId="152" xfId="0" applyFont="1" applyFill="1" applyBorder="1" applyAlignment="1">
      <alignment horizontal="center" vertical="center"/>
    </xf>
    <xf numFmtId="0" fontId="48" fillId="10" borderId="153" xfId="0" applyFont="1" applyFill="1" applyBorder="1" applyAlignment="1">
      <alignment horizontal="center" vertical="center"/>
    </xf>
    <xf numFmtId="0" fontId="48" fillId="10" borderId="154" xfId="0" applyFont="1" applyFill="1" applyBorder="1" applyAlignment="1">
      <alignment horizontal="center" vertical="center"/>
    </xf>
    <xf numFmtId="0" fontId="48" fillId="10" borderId="155" xfId="0" applyFont="1" applyFill="1" applyBorder="1" applyAlignment="1">
      <alignment horizontal="center" vertical="center"/>
    </xf>
    <xf numFmtId="0" fontId="48" fillId="10" borderId="156" xfId="0" applyFont="1" applyFill="1" applyBorder="1" applyAlignment="1">
      <alignment horizontal="center" vertical="center"/>
    </xf>
    <xf numFmtId="165" fontId="37" fillId="0" borderId="32" xfId="2" applyNumberFormat="1" applyFont="1" applyBorder="1" applyAlignment="1">
      <alignment horizontal="left" vertical="center"/>
    </xf>
    <xf numFmtId="0" fontId="37" fillId="0" borderId="33" xfId="2" applyFont="1" applyBorder="1" applyAlignment="1">
      <alignment horizontal="left"/>
    </xf>
    <xf numFmtId="0" fontId="48" fillId="10" borderId="0" xfId="0" applyFont="1" applyFill="1" applyAlignment="1">
      <alignment horizontal="center" vertical="center"/>
    </xf>
    <xf numFmtId="0" fontId="48" fillId="10" borderId="157" xfId="0" applyFont="1" applyFill="1" applyBorder="1" applyAlignment="1">
      <alignment horizontal="center" vertical="center"/>
    </xf>
    <xf numFmtId="0" fontId="48" fillId="0" borderId="158" xfId="0" applyFont="1" applyBorder="1" applyAlignment="1">
      <alignment horizontal="center" vertical="center"/>
    </xf>
    <xf numFmtId="0" fontId="48" fillId="0" borderId="159" xfId="0" applyFont="1" applyBorder="1" applyAlignment="1">
      <alignment horizontal="center" vertical="center"/>
    </xf>
    <xf numFmtId="0" fontId="48" fillId="10" borderId="158" xfId="0" applyFont="1" applyFill="1" applyBorder="1" applyAlignment="1">
      <alignment horizontal="center" vertical="center"/>
    </xf>
    <xf numFmtId="0" fontId="48" fillId="10" borderId="159" xfId="0" applyFont="1" applyFill="1" applyBorder="1" applyAlignment="1">
      <alignment horizontal="center" vertical="center"/>
    </xf>
    <xf numFmtId="0" fontId="48" fillId="11" borderId="161" xfId="0" applyFont="1" applyFill="1" applyBorder="1" applyAlignment="1">
      <alignment horizontal="center" vertical="center"/>
    </xf>
    <xf numFmtId="0" fontId="48" fillId="11" borderId="160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8" fillId="10" borderId="164" xfId="0" applyFont="1" applyFill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10" borderId="165" xfId="0" applyFont="1" applyFill="1" applyBorder="1" applyAlignment="1">
      <alignment horizontal="center" vertical="center"/>
    </xf>
    <xf numFmtId="0" fontId="47" fillId="13" borderId="162" xfId="0" applyFont="1" applyFill="1" applyBorder="1" applyAlignment="1">
      <alignment horizontal="center" vertical="center"/>
    </xf>
    <xf numFmtId="0" fontId="47" fillId="13" borderId="21" xfId="0" applyFont="1" applyFill="1" applyBorder="1" applyAlignment="1">
      <alignment horizontal="center" vertical="center"/>
    </xf>
    <xf numFmtId="0" fontId="48" fillId="14" borderId="160" xfId="0" applyFont="1" applyFill="1" applyBorder="1" applyAlignment="1">
      <alignment horizontal="center" vertical="center"/>
    </xf>
    <xf numFmtId="0" fontId="48" fillId="15" borderId="160" xfId="0" applyFont="1" applyFill="1" applyBorder="1" applyAlignment="1">
      <alignment horizontal="center" vertical="center"/>
    </xf>
    <xf numFmtId="0" fontId="48" fillId="16" borderId="160" xfId="0" applyFont="1" applyFill="1" applyBorder="1" applyAlignment="1">
      <alignment horizontal="center" vertical="center"/>
    </xf>
    <xf numFmtId="0" fontId="48" fillId="0" borderId="167" xfId="0" applyFont="1" applyBorder="1" applyAlignment="1">
      <alignment vertical="center"/>
    </xf>
    <xf numFmtId="0" fontId="48" fillId="0" borderId="14" xfId="0" applyFont="1" applyBorder="1" applyAlignment="1">
      <alignment vertical="center"/>
    </xf>
    <xf numFmtId="0" fontId="47" fillId="13" borderId="174" xfId="0" applyFont="1" applyFill="1" applyBorder="1" applyAlignment="1">
      <alignment horizontal="center" vertical="center"/>
    </xf>
    <xf numFmtId="0" fontId="48" fillId="0" borderId="163" xfId="0" applyFont="1" applyBorder="1" applyAlignment="1">
      <alignment horizontal="center" vertical="center"/>
    </xf>
    <xf numFmtId="0" fontId="48" fillId="10" borderId="175" xfId="0" applyFont="1" applyFill="1" applyBorder="1" applyAlignment="1">
      <alignment horizontal="center" vertical="center"/>
    </xf>
    <xf numFmtId="0" fontId="49" fillId="0" borderId="163" xfId="0" applyFont="1" applyBorder="1" applyAlignment="1">
      <alignment horizontal="center" vertical="center"/>
    </xf>
    <xf numFmtId="0" fontId="48" fillId="0" borderId="176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10" borderId="176" xfId="0" applyFont="1" applyFill="1" applyBorder="1" applyAlignment="1">
      <alignment horizontal="center" vertical="center"/>
    </xf>
    <xf numFmtId="0" fontId="49" fillId="0" borderId="169" xfId="0" applyFont="1" applyBorder="1" applyAlignment="1">
      <alignment horizontal="center" vertical="center"/>
    </xf>
    <xf numFmtId="0" fontId="47" fillId="13" borderId="177" xfId="0" applyFont="1" applyFill="1" applyBorder="1" applyAlignment="1">
      <alignment horizontal="center" vertical="center"/>
    </xf>
    <xf numFmtId="0" fontId="48" fillId="11" borderId="178" xfId="0" applyFont="1" applyFill="1" applyBorder="1" applyAlignment="1">
      <alignment horizontal="center" vertical="center"/>
    </xf>
    <xf numFmtId="0" fontId="48" fillId="0" borderId="168" xfId="0" applyFont="1" applyBorder="1" applyAlignment="1">
      <alignment vertical="center"/>
    </xf>
    <xf numFmtId="0" fontId="48" fillId="20" borderId="160" xfId="0" applyFont="1" applyFill="1" applyBorder="1" applyAlignment="1">
      <alignment horizontal="center" vertical="center"/>
    </xf>
    <xf numFmtId="0" fontId="48" fillId="21" borderId="160" xfId="0" applyFont="1" applyFill="1" applyBorder="1" applyAlignment="1">
      <alignment horizontal="center" vertical="center"/>
    </xf>
    <xf numFmtId="0" fontId="48" fillId="22" borderId="160" xfId="0" applyFont="1" applyFill="1" applyBorder="1" applyAlignment="1">
      <alignment horizontal="center" vertical="center"/>
    </xf>
    <xf numFmtId="0" fontId="48" fillId="23" borderId="161" xfId="0" applyFont="1" applyFill="1" applyBorder="1" applyAlignment="1">
      <alignment horizontal="center" vertical="center"/>
    </xf>
    <xf numFmtId="0" fontId="48" fillId="24" borderId="178" xfId="0" applyFont="1" applyFill="1" applyBorder="1" applyAlignment="1">
      <alignment horizontal="center" vertical="center"/>
    </xf>
    <xf numFmtId="0" fontId="48" fillId="0" borderId="170" xfId="0" applyFont="1" applyBorder="1" applyAlignment="1">
      <alignment vertical="center"/>
    </xf>
    <xf numFmtId="0" fontId="48" fillId="18" borderId="171" xfId="0" applyFont="1" applyFill="1" applyBorder="1" applyAlignment="1">
      <alignment horizontal="center" vertical="center"/>
    </xf>
    <xf numFmtId="0" fontId="48" fillId="17" borderId="171" xfId="0" applyFont="1" applyFill="1" applyBorder="1" applyAlignment="1">
      <alignment horizontal="center" vertical="center"/>
    </xf>
    <xf numFmtId="0" fontId="48" fillId="25" borderId="171" xfId="0" applyFont="1" applyFill="1" applyBorder="1" applyAlignment="1">
      <alignment horizontal="center" vertical="center"/>
    </xf>
    <xf numFmtId="0" fontId="48" fillId="19" borderId="171" xfId="0" applyFont="1" applyFill="1" applyBorder="1" applyAlignment="1">
      <alignment horizontal="center" vertical="center"/>
    </xf>
    <xf numFmtId="0" fontId="48" fillId="26" borderId="44" xfId="0" applyFont="1" applyFill="1" applyBorder="1" applyAlignment="1">
      <alignment horizontal="center" vertical="center"/>
    </xf>
    <xf numFmtId="0" fontId="48" fillId="12" borderId="179" xfId="0" applyFont="1" applyFill="1" applyBorder="1" applyAlignment="1">
      <alignment horizontal="center" vertical="center"/>
    </xf>
    <xf numFmtId="171" fontId="0" fillId="5" borderId="0" xfId="0" applyNumberFormat="1" applyFill="1"/>
    <xf numFmtId="164" fontId="60" fillId="5" borderId="19" xfId="0" applyNumberFormat="1" applyFont="1" applyFill="1" applyBorder="1" applyAlignment="1">
      <alignment horizontal="center" vertical="center"/>
    </xf>
    <xf numFmtId="164" fontId="0" fillId="5" borderId="0" xfId="0" applyNumberFormat="1" applyFill="1"/>
    <xf numFmtId="0" fontId="59" fillId="5" borderId="0" xfId="43" applyFill="1"/>
    <xf numFmtId="4" fontId="59" fillId="5" borderId="0" xfId="43" applyNumberFormat="1" applyFill="1"/>
    <xf numFmtId="0" fontId="62" fillId="0" borderId="0" xfId="44"/>
    <xf numFmtId="0" fontId="63" fillId="0" borderId="0" xfId="45"/>
    <xf numFmtId="164" fontId="63" fillId="0" borderId="0" xfId="45" applyNumberFormat="1"/>
    <xf numFmtId="0" fontId="63" fillId="0" borderId="0" xfId="45" quotePrefix="1"/>
    <xf numFmtId="9" fontId="63" fillId="0" borderId="0" xfId="47" applyFont="1" applyBorder="1"/>
    <xf numFmtId="0" fontId="66" fillId="0" borderId="45" xfId="0" applyFont="1" applyBorder="1" applyAlignment="1">
      <alignment vertical="center" wrapText="1"/>
    </xf>
    <xf numFmtId="0" fontId="66" fillId="0" borderId="45" xfId="0" applyFont="1" applyBorder="1" applyAlignment="1">
      <alignment horizontal="center" vertical="center" wrapText="1"/>
    </xf>
    <xf numFmtId="0" fontId="66" fillId="0" borderId="44" xfId="0" applyFont="1" applyBorder="1" applyAlignment="1">
      <alignment vertical="center" wrapText="1"/>
    </xf>
    <xf numFmtId="0" fontId="66" fillId="0" borderId="44" xfId="0" applyFont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center" vertical="center" wrapText="1"/>
    </xf>
    <xf numFmtId="0" fontId="66" fillId="0" borderId="44" xfId="0" applyFont="1" applyBorder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0" fontId="19" fillId="5" borderId="19" xfId="2" applyFill="1" applyBorder="1"/>
    <xf numFmtId="0" fontId="19" fillId="5" borderId="19" xfId="2" applyFill="1" applyBorder="1" applyAlignment="1">
      <alignment horizontal="center"/>
    </xf>
    <xf numFmtId="164" fontId="19" fillId="5" borderId="19" xfId="2" applyNumberFormat="1" applyFill="1" applyBorder="1"/>
    <xf numFmtId="0" fontId="43" fillId="5" borderId="19" xfId="18" applyFont="1" applyFill="1" applyBorder="1" applyAlignment="1">
      <alignment horizontal="left" vertical="center"/>
    </xf>
    <xf numFmtId="0" fontId="4" fillId="5" borderId="19" xfId="2" applyFont="1" applyFill="1" applyBorder="1"/>
    <xf numFmtId="164" fontId="4" fillId="5" borderId="19" xfId="2" applyNumberFormat="1" applyFont="1" applyFill="1" applyBorder="1"/>
    <xf numFmtId="0" fontId="69" fillId="5" borderId="19" xfId="18" applyFont="1" applyFill="1" applyBorder="1" applyAlignment="1">
      <alignment horizontal="left" vertical="center"/>
    </xf>
    <xf numFmtId="0" fontId="70" fillId="5" borderId="0" xfId="18" applyFont="1" applyFill="1"/>
    <xf numFmtId="0" fontId="71" fillId="5" borderId="19" xfId="18" applyFont="1" applyFill="1" applyBorder="1"/>
    <xf numFmtId="0" fontId="71" fillId="5" borderId="19" xfId="18" applyFont="1" applyFill="1" applyBorder="1" applyAlignment="1">
      <alignment horizontal="left" vertical="center"/>
    </xf>
    <xf numFmtId="167" fontId="70" fillId="5" borderId="19" xfId="18" applyNumberFormat="1" applyFont="1" applyFill="1" applyBorder="1"/>
    <xf numFmtId="0" fontId="69" fillId="5" borderId="19" xfId="18" applyNumberFormat="1" applyFont="1" applyFill="1" applyBorder="1" applyAlignment="1">
      <alignment horizontal="left" vertical="center"/>
    </xf>
    <xf numFmtId="0" fontId="72" fillId="5" borderId="19" xfId="2" applyFont="1" applyFill="1" applyBorder="1" applyAlignment="1">
      <alignment horizontal="center" vertical="top"/>
    </xf>
    <xf numFmtId="43" fontId="19" fillId="5" borderId="19" xfId="48" applyFont="1" applyFill="1" applyBorder="1"/>
    <xf numFmtId="43" fontId="40" fillId="5" borderId="19" xfId="48" applyFont="1" applyFill="1" applyBorder="1" applyAlignment="1">
      <alignment horizontal="right" vertical="center" shrinkToFit="1"/>
    </xf>
    <xf numFmtId="43" fontId="23" fillId="5" borderId="19" xfId="48" applyFont="1" applyFill="1" applyBorder="1"/>
    <xf numFmtId="164" fontId="23" fillId="5" borderId="0" xfId="18" applyNumberFormat="1" applyFill="1"/>
    <xf numFmtId="2" fontId="19" fillId="5" borderId="0" xfId="2" applyNumberFormat="1" applyFill="1"/>
    <xf numFmtId="0" fontId="19" fillId="5" borderId="19" xfId="2" applyFill="1" applyBorder="1" applyAlignment="1">
      <alignment wrapText="1"/>
    </xf>
    <xf numFmtId="0" fontId="23" fillId="5" borderId="19" xfId="11" applyFill="1" applyBorder="1" applyAlignment="1">
      <alignment horizontal="center" wrapText="1"/>
    </xf>
    <xf numFmtId="0" fontId="43" fillId="5" borderId="19" xfId="11" applyFont="1" applyFill="1" applyBorder="1" applyAlignment="1">
      <alignment horizontal="left" vertical="center"/>
    </xf>
    <xf numFmtId="164" fontId="23" fillId="5" borderId="19" xfId="18" applyNumberFormat="1" applyFill="1" applyBorder="1" applyAlignment="1">
      <alignment horizontal="center"/>
    </xf>
    <xf numFmtId="164" fontId="23" fillId="5" borderId="19" xfId="18" applyNumberFormat="1" applyFill="1" applyBorder="1" applyAlignment="1">
      <alignment horizontal="center" wrapText="1"/>
    </xf>
    <xf numFmtId="0" fontId="4" fillId="5" borderId="0" xfId="49" applyFill="1"/>
    <xf numFmtId="0" fontId="73" fillId="5" borderId="0" xfId="49" applyFont="1" applyFill="1"/>
    <xf numFmtId="164" fontId="4" fillId="5" borderId="19" xfId="49" applyNumberFormat="1" applyFill="1" applyBorder="1"/>
    <xf numFmtId="1" fontId="42" fillId="5" borderId="19" xfId="49" applyNumberFormat="1" applyFont="1" applyFill="1" applyBorder="1"/>
    <xf numFmtId="1" fontId="19" fillId="5" borderId="19" xfId="2" applyNumberFormat="1" applyFill="1" applyBorder="1" applyAlignment="1">
      <alignment horizontal="center"/>
    </xf>
    <xf numFmtId="0" fontId="74" fillId="5" borderId="19" xfId="18" applyFont="1" applyFill="1" applyBorder="1" applyAlignment="1">
      <alignment horizontal="right" vertical="center"/>
    </xf>
    <xf numFmtId="0" fontId="75" fillId="5" borderId="19" xfId="18" applyFont="1" applyFill="1" applyBorder="1" applyAlignment="1">
      <alignment horizontal="left" vertical="center"/>
    </xf>
    <xf numFmtId="172" fontId="76" fillId="5" borderId="19" xfId="18" applyNumberFormat="1" applyFont="1" applyFill="1" applyBorder="1" applyAlignment="1">
      <alignment horizontal="right" vertical="center" shrinkToFit="1"/>
    </xf>
    <xf numFmtId="167" fontId="76" fillId="5" borderId="19" xfId="18" applyNumberFormat="1" applyFont="1" applyFill="1" applyBorder="1" applyAlignment="1">
      <alignment horizontal="right" vertical="center" shrinkToFit="1"/>
    </xf>
    <xf numFmtId="0" fontId="37" fillId="5" borderId="19" xfId="28" applyFont="1" applyFill="1" applyBorder="1" applyAlignment="1">
      <alignment vertical="center"/>
    </xf>
    <xf numFmtId="0" fontId="77" fillId="5" borderId="19" xfId="28" applyFont="1" applyFill="1" applyBorder="1" applyAlignment="1">
      <alignment horizontal="center" vertical="center"/>
    </xf>
    <xf numFmtId="0" fontId="77" fillId="5" borderId="19" xfId="28" applyFont="1" applyFill="1" applyBorder="1" applyAlignment="1">
      <alignment vertical="center"/>
    </xf>
    <xf numFmtId="164" fontId="77" fillId="5" borderId="19" xfId="2" applyNumberFormat="1" applyFont="1" applyFill="1" applyBorder="1" applyAlignment="1">
      <alignment horizontal="right" vertical="center" shrinkToFit="1"/>
    </xf>
    <xf numFmtId="164" fontId="37" fillId="5" borderId="19" xfId="2" applyNumberFormat="1" applyFont="1" applyFill="1" applyBorder="1"/>
    <xf numFmtId="164" fontId="37" fillId="5" borderId="19" xfId="28" applyNumberFormat="1" applyFont="1" applyFill="1" applyBorder="1"/>
    <xf numFmtId="0" fontId="3" fillId="5" borderId="0" xfId="50" applyFill="1"/>
    <xf numFmtId="0" fontId="3" fillId="5" borderId="19" xfId="50" applyFill="1" applyBorder="1"/>
    <xf numFmtId="0" fontId="3" fillId="5" borderId="19" xfId="50" applyFill="1" applyBorder="1" applyAlignment="1">
      <alignment wrapText="1"/>
    </xf>
    <xf numFmtId="17" fontId="3" fillId="5" borderId="19" xfId="50" quotePrefix="1" applyNumberFormat="1" applyFill="1" applyBorder="1"/>
    <xf numFmtId="1" fontId="3" fillId="5" borderId="19" xfId="50" applyNumberFormat="1" applyFill="1" applyBorder="1"/>
    <xf numFmtId="0" fontId="78" fillId="5" borderId="180" xfId="16" applyFont="1" applyFill="1" applyBorder="1" applyAlignment="1">
      <alignment horizontal="center"/>
    </xf>
    <xf numFmtId="0" fontId="0" fillId="27" borderId="180" xfId="28" applyFont="1" applyFill="1" applyBorder="1"/>
    <xf numFmtId="0" fontId="0" fillId="5" borderId="180" xfId="28" applyFont="1" applyFill="1" applyBorder="1"/>
    <xf numFmtId="165" fontId="37" fillId="0" borderId="181" xfId="17" applyNumberFormat="1" applyFont="1" applyBorder="1" applyAlignment="1">
      <alignment horizontal="left" vertical="center" wrapText="1"/>
    </xf>
    <xf numFmtId="165" fontId="37" fillId="0" borderId="182" xfId="17" applyNumberFormat="1" applyFont="1" applyBorder="1" applyAlignment="1">
      <alignment horizontal="left" vertical="center" wrapText="1"/>
    </xf>
    <xf numFmtId="165" fontId="37" fillId="0" borderId="184" xfId="17" applyNumberFormat="1" applyFont="1" applyBorder="1" applyAlignment="1">
      <alignment horizontal="left" vertical="center"/>
    </xf>
    <xf numFmtId="165" fontId="37" fillId="0" borderId="13" xfId="17" applyNumberFormat="1" applyFont="1" applyBorder="1" applyAlignment="1">
      <alignment horizontal="left" vertical="center"/>
    </xf>
    <xf numFmtId="165" fontId="37" fillId="0" borderId="13" xfId="17" applyNumberFormat="1" applyFont="1" applyBorder="1" applyAlignment="1">
      <alignment horizontal="left" vertical="center" wrapText="1"/>
    </xf>
    <xf numFmtId="164" fontId="37" fillId="0" borderId="183" xfId="17" applyNumberFormat="1" applyFont="1" applyBorder="1" applyAlignment="1">
      <alignment horizontal="center"/>
    </xf>
    <xf numFmtId="1" fontId="37" fillId="0" borderId="183" xfId="17" applyNumberFormat="1" applyFont="1" applyBorder="1" applyAlignment="1">
      <alignment horizontal="center"/>
    </xf>
    <xf numFmtId="165" fontId="36" fillId="4" borderId="185" xfId="17" applyNumberFormat="1" applyFont="1" applyFill="1" applyBorder="1" applyAlignment="1">
      <alignment horizontal="center" vertical="center"/>
    </xf>
    <xf numFmtId="1" fontId="36" fillId="4" borderId="186" xfId="17" applyNumberFormat="1" applyFont="1" applyFill="1" applyBorder="1" applyAlignment="1">
      <alignment horizontal="center" vertical="center"/>
    </xf>
    <xf numFmtId="1" fontId="36" fillId="4" borderId="187" xfId="17" applyNumberFormat="1" applyFont="1" applyFill="1" applyBorder="1" applyAlignment="1">
      <alignment horizontal="center" vertical="center"/>
    </xf>
    <xf numFmtId="164" fontId="37" fillId="0" borderId="188" xfId="17" applyNumberFormat="1" applyFont="1" applyBorder="1" applyAlignment="1">
      <alignment horizontal="center"/>
    </xf>
    <xf numFmtId="164" fontId="37" fillId="0" borderId="189" xfId="17" applyNumberFormat="1" applyFont="1" applyBorder="1" applyAlignment="1">
      <alignment horizontal="center"/>
    </xf>
    <xf numFmtId="164" fontId="37" fillId="0" borderId="190" xfId="17" applyNumberFormat="1" applyFont="1" applyBorder="1" applyAlignment="1">
      <alignment horizontal="center"/>
    </xf>
    <xf numFmtId="165" fontId="47" fillId="28" borderId="46" xfId="28" applyNumberFormat="1" applyFont="1" applyFill="1" applyBorder="1" applyAlignment="1">
      <alignment horizontal="center" vertical="center"/>
    </xf>
    <xf numFmtId="1" fontId="47" fillId="28" borderId="47" xfId="28" applyNumberFormat="1" applyFont="1" applyFill="1" applyBorder="1" applyAlignment="1">
      <alignment horizontal="center" vertical="center"/>
    </xf>
    <xf numFmtId="1" fontId="47" fillId="28" borderId="48" xfId="28" applyNumberFormat="1" applyFont="1" applyFill="1" applyBorder="1" applyAlignment="1">
      <alignment horizontal="center" vertical="center"/>
    </xf>
    <xf numFmtId="165" fontId="48" fillId="5" borderId="191" xfId="28" applyNumberFormat="1" applyFont="1" applyFill="1" applyBorder="1" applyAlignment="1">
      <alignment horizontal="center" vertical="center" wrapText="1"/>
    </xf>
    <xf numFmtId="165" fontId="48" fillId="8" borderId="118" xfId="28" applyNumberFormat="1" applyFont="1" applyFill="1" applyBorder="1" applyAlignment="1">
      <alignment horizontal="center" vertical="center"/>
    </xf>
    <xf numFmtId="164" fontId="48" fillId="8" borderId="56" xfId="28" applyNumberFormat="1" applyFont="1" applyFill="1" applyBorder="1" applyAlignment="1">
      <alignment horizontal="center" vertical="center"/>
    </xf>
    <xf numFmtId="164" fontId="48" fillId="8" borderId="57" xfId="28" applyNumberFormat="1" applyFont="1" applyFill="1" applyBorder="1" applyAlignment="1">
      <alignment horizontal="center" vertical="center"/>
    </xf>
    <xf numFmtId="164" fontId="48" fillId="8" borderId="58" xfId="28" applyNumberFormat="1" applyFont="1" applyFill="1" applyBorder="1" applyAlignment="1">
      <alignment horizontal="center" vertical="center"/>
    </xf>
    <xf numFmtId="0" fontId="49" fillId="5" borderId="54" xfId="28" applyFont="1" applyFill="1" applyBorder="1" applyAlignment="1">
      <alignment horizontal="center" vertical="center" wrapText="1"/>
    </xf>
    <xf numFmtId="165" fontId="48" fillId="0" borderId="192" xfId="28" applyNumberFormat="1" applyFont="1" applyBorder="1" applyAlignment="1">
      <alignment horizontal="center" vertical="center"/>
    </xf>
    <xf numFmtId="164" fontId="48" fillId="0" borderId="56" xfId="28" applyNumberFormat="1" applyFont="1" applyBorder="1" applyAlignment="1">
      <alignment horizontal="center" vertical="center"/>
    </xf>
    <xf numFmtId="164" fontId="48" fillId="0" borderId="57" xfId="28" applyNumberFormat="1" applyFont="1" applyBorder="1" applyAlignment="1">
      <alignment horizontal="center" vertical="center"/>
    </xf>
    <xf numFmtId="164" fontId="48" fillId="0" borderId="58" xfId="28" applyNumberFormat="1" applyFont="1" applyBorder="1" applyAlignment="1">
      <alignment horizontal="center" vertical="center"/>
    </xf>
    <xf numFmtId="165" fontId="48" fillId="5" borderId="59" xfId="28" applyNumberFormat="1" applyFont="1" applyFill="1" applyBorder="1" applyAlignment="1">
      <alignment horizontal="center" vertical="center" wrapText="1"/>
    </xf>
    <xf numFmtId="165" fontId="48" fillId="8" borderId="55" xfId="28" applyNumberFormat="1" applyFont="1" applyFill="1" applyBorder="1" applyAlignment="1">
      <alignment horizontal="center" vertical="center"/>
    </xf>
    <xf numFmtId="165" fontId="48" fillId="0" borderId="55" xfId="28" applyNumberFormat="1" applyFont="1" applyBorder="1" applyAlignment="1">
      <alignment horizontal="center" vertical="center"/>
    </xf>
    <xf numFmtId="165" fontId="48" fillId="8" borderId="192" xfId="28" applyNumberFormat="1" applyFont="1" applyFill="1" applyBorder="1" applyAlignment="1">
      <alignment horizontal="center" vertical="center"/>
    </xf>
    <xf numFmtId="0" fontId="49" fillId="5" borderId="193" xfId="28" applyFont="1" applyFill="1" applyBorder="1" applyAlignment="1">
      <alignment horizontal="center" vertical="center" wrapText="1"/>
    </xf>
    <xf numFmtId="165" fontId="48" fillId="0" borderId="194" xfId="28" applyNumberFormat="1" applyFont="1" applyBorder="1" applyAlignment="1">
      <alignment horizontal="center" vertical="center"/>
    </xf>
    <xf numFmtId="164" fontId="48" fillId="0" borderId="195" xfId="28" applyNumberFormat="1" applyFont="1" applyBorder="1" applyAlignment="1">
      <alignment horizontal="center" vertical="center"/>
    </xf>
    <xf numFmtId="164" fontId="48" fillId="0" borderId="196" xfId="28" applyNumberFormat="1" applyFont="1" applyBorder="1" applyAlignment="1">
      <alignment horizontal="center" vertical="center"/>
    </xf>
    <xf numFmtId="164" fontId="48" fillId="0" borderId="197" xfId="28" applyNumberFormat="1" applyFont="1" applyBorder="1" applyAlignment="1">
      <alignment horizontal="center" vertical="center"/>
    </xf>
    <xf numFmtId="165" fontId="37" fillId="0" borderId="54" xfId="28" applyNumberFormat="1" applyFont="1" applyBorder="1" applyAlignment="1">
      <alignment horizontal="center" vertical="center" wrapText="1"/>
    </xf>
    <xf numFmtId="165" fontId="37" fillId="6" borderId="198" xfId="28" applyNumberFormat="1" applyFont="1" applyFill="1" applyBorder="1" applyAlignment="1">
      <alignment horizontal="center" vertical="center"/>
    </xf>
    <xf numFmtId="1" fontId="37" fillId="6" borderId="5" xfId="28" applyNumberFormat="1" applyFont="1" applyFill="1" applyBorder="1" applyAlignment="1">
      <alignment horizontal="center" vertical="center"/>
    </xf>
    <xf numFmtId="1" fontId="37" fillId="6" borderId="199" xfId="28" applyNumberFormat="1" applyFont="1" applyFill="1" applyBorder="1" applyAlignment="1">
      <alignment horizontal="center" vertical="center"/>
    </xf>
    <xf numFmtId="1" fontId="37" fillId="6" borderId="53" xfId="28" applyNumberFormat="1" applyFont="1" applyFill="1" applyBorder="1" applyAlignment="1">
      <alignment horizontal="center" vertical="center"/>
    </xf>
    <xf numFmtId="0" fontId="38" fillId="0" borderId="54" xfId="28" applyFont="1" applyBorder="1" applyAlignment="1">
      <alignment horizontal="center" vertical="center" wrapText="1"/>
    </xf>
    <xf numFmtId="165" fontId="37" fillId="0" borderId="200" xfId="28" applyNumberFormat="1" applyFont="1" applyBorder="1" applyAlignment="1">
      <alignment horizontal="center" vertical="center"/>
    </xf>
    <xf numFmtId="1" fontId="37" fillId="0" borderId="10" xfId="28" applyNumberFormat="1" applyFont="1" applyBorder="1" applyAlignment="1">
      <alignment horizontal="center" vertical="center"/>
    </xf>
    <xf numFmtId="1" fontId="37" fillId="0" borderId="11" xfId="28" applyNumberFormat="1" applyFont="1" applyBorder="1" applyAlignment="1">
      <alignment horizontal="center" vertical="center"/>
    </xf>
    <xf numFmtId="1" fontId="37" fillId="0" borderId="201" xfId="28" applyNumberFormat="1" applyFont="1" applyBorder="1" applyAlignment="1">
      <alignment horizontal="center" vertical="center"/>
    </xf>
    <xf numFmtId="165" fontId="37" fillId="0" borderId="202" xfId="28" applyNumberFormat="1" applyFont="1" applyBorder="1" applyAlignment="1">
      <alignment horizontal="center" vertical="center" wrapText="1"/>
    </xf>
    <xf numFmtId="165" fontId="37" fillId="6" borderId="200" xfId="28" applyNumberFormat="1" applyFont="1" applyFill="1" applyBorder="1" applyAlignment="1">
      <alignment horizontal="center" vertical="center"/>
    </xf>
    <xf numFmtId="164" fontId="37" fillId="6" borderId="10" xfId="28" applyNumberFormat="1" applyFont="1" applyFill="1" applyBorder="1" applyAlignment="1">
      <alignment horizontal="center" vertical="center"/>
    </xf>
    <xf numFmtId="164" fontId="37" fillId="6" borderId="11" xfId="28" applyNumberFormat="1" applyFont="1" applyFill="1" applyBorder="1" applyAlignment="1">
      <alignment horizontal="center" vertical="center"/>
    </xf>
    <xf numFmtId="164" fontId="37" fillId="6" borderId="201" xfId="28" applyNumberFormat="1" applyFont="1" applyFill="1" applyBorder="1" applyAlignment="1">
      <alignment horizontal="center" vertical="center"/>
    </xf>
    <xf numFmtId="164" fontId="37" fillId="0" borderId="10" xfId="28" applyNumberFormat="1" applyFont="1" applyBorder="1" applyAlignment="1">
      <alignment horizontal="center" vertical="center"/>
    </xf>
    <xf numFmtId="164" fontId="37" fillId="0" borderId="11" xfId="28" applyNumberFormat="1" applyFont="1" applyBorder="1" applyAlignment="1">
      <alignment horizontal="center" vertical="center"/>
    </xf>
    <xf numFmtId="164" fontId="37" fillId="0" borderId="201" xfId="28" applyNumberFormat="1" applyFont="1" applyBorder="1" applyAlignment="1">
      <alignment horizontal="center" vertical="center"/>
    </xf>
    <xf numFmtId="1" fontId="37" fillId="6" borderId="10" xfId="28" applyNumberFormat="1" applyFont="1" applyFill="1" applyBorder="1" applyAlignment="1">
      <alignment horizontal="center" vertical="center"/>
    </xf>
    <xf numFmtId="1" fontId="37" fillId="6" borderId="11" xfId="28" applyNumberFormat="1" applyFont="1" applyFill="1" applyBorder="1" applyAlignment="1">
      <alignment horizontal="center" vertical="center"/>
    </xf>
    <xf numFmtId="1" fontId="37" fillId="6" borderId="201" xfId="28" applyNumberFormat="1" applyFont="1" applyFill="1" applyBorder="1" applyAlignment="1">
      <alignment horizontal="center" vertical="center"/>
    </xf>
    <xf numFmtId="1" fontId="47" fillId="28" borderId="21" xfId="28" applyNumberFormat="1" applyFont="1" applyFill="1" applyBorder="1" applyAlignment="1">
      <alignment horizontal="center" vertical="center"/>
    </xf>
    <xf numFmtId="2" fontId="48" fillId="0" borderId="71" xfId="28" applyNumberFormat="1" applyFont="1" applyBorder="1" applyAlignment="1">
      <alignment horizontal="center" vertical="center"/>
    </xf>
    <xf numFmtId="2" fontId="48" fillId="0" borderId="90" xfId="28" applyNumberFormat="1" applyFont="1" applyBorder="1" applyAlignment="1">
      <alignment horizontal="center" vertical="center"/>
    </xf>
    <xf numFmtId="2" fontId="48" fillId="0" borderId="72" xfId="28" applyNumberFormat="1" applyFont="1" applyBorder="1" applyAlignment="1">
      <alignment horizontal="center" vertical="center"/>
    </xf>
    <xf numFmtId="165" fontId="48" fillId="0" borderId="92" xfId="28" applyNumberFormat="1" applyFont="1" applyBorder="1" applyAlignment="1">
      <alignment horizontal="left" vertical="center" wrapText="1"/>
    </xf>
    <xf numFmtId="2" fontId="48" fillId="0" borderId="203" xfId="28" applyNumberFormat="1" applyFont="1" applyBorder="1" applyAlignment="1">
      <alignment horizontal="center" vertical="center"/>
    </xf>
    <xf numFmtId="2" fontId="48" fillId="0" borderId="0" xfId="28" applyNumberFormat="1" applyFont="1" applyAlignment="1">
      <alignment horizontal="center" vertical="center"/>
    </xf>
    <xf numFmtId="2" fontId="48" fillId="0" borderId="204" xfId="28" applyNumberFormat="1" applyFont="1" applyBorder="1" applyAlignment="1">
      <alignment horizontal="center" vertical="center"/>
    </xf>
    <xf numFmtId="165" fontId="37" fillId="0" borderId="205" xfId="28" applyNumberFormat="1" applyFont="1" applyBorder="1" applyAlignment="1">
      <alignment horizontal="left" vertical="center"/>
    </xf>
    <xf numFmtId="0" fontId="37" fillId="0" borderId="206" xfId="28" applyFont="1" applyBorder="1" applyAlignment="1">
      <alignment horizontal="left"/>
    </xf>
    <xf numFmtId="2" fontId="48" fillId="0" borderId="207" xfId="28" applyNumberFormat="1" applyFont="1" applyBorder="1" applyAlignment="1">
      <alignment horizontal="center"/>
    </xf>
    <xf numFmtId="2" fontId="48" fillId="0" borderId="208" xfId="28" applyNumberFormat="1" applyFont="1" applyBorder="1" applyAlignment="1">
      <alignment horizontal="center"/>
    </xf>
    <xf numFmtId="165" fontId="37" fillId="0" borderId="209" xfId="28" applyNumberFormat="1" applyFont="1" applyBorder="1" applyAlignment="1">
      <alignment horizontal="left" vertical="center"/>
    </xf>
    <xf numFmtId="0" fontId="37" fillId="0" borderId="210" xfId="28" applyFont="1" applyBorder="1" applyAlignment="1">
      <alignment horizontal="left"/>
    </xf>
    <xf numFmtId="2" fontId="48" fillId="0" borderId="71" xfId="28" applyNumberFormat="1" applyFont="1" applyBorder="1" applyAlignment="1">
      <alignment horizontal="center"/>
    </xf>
    <xf numFmtId="2" fontId="48" fillId="0" borderId="211" xfId="28" applyNumberFormat="1" applyFont="1" applyBorder="1" applyAlignment="1">
      <alignment horizontal="center"/>
    </xf>
    <xf numFmtId="165" fontId="37" fillId="0" borderId="213" xfId="28" applyNumberFormat="1" applyFont="1" applyBorder="1" applyAlignment="1">
      <alignment horizontal="left" vertical="center"/>
    </xf>
    <xf numFmtId="0" fontId="37" fillId="0" borderId="214" xfId="28" applyFont="1" applyBorder="1" applyAlignment="1">
      <alignment horizontal="left"/>
    </xf>
    <xf numFmtId="2" fontId="48" fillId="0" borderId="75" xfId="28" applyNumberFormat="1" applyFont="1" applyBorder="1" applyAlignment="1">
      <alignment horizontal="center"/>
    </xf>
    <xf numFmtId="2" fontId="48" fillId="0" borderId="215" xfId="28" applyNumberFormat="1" applyFont="1" applyBorder="1" applyAlignment="1">
      <alignment horizontal="center"/>
    </xf>
    <xf numFmtId="165" fontId="36" fillId="4" borderId="46" xfId="28" applyNumberFormat="1" applyFont="1" applyFill="1" applyBorder="1" applyAlignment="1">
      <alignment horizontal="center" vertical="center"/>
    </xf>
    <xf numFmtId="1" fontId="36" fillId="4" borderId="47" xfId="28" applyNumberFormat="1" applyFont="1" applyFill="1" applyBorder="1" applyAlignment="1">
      <alignment horizontal="center" vertical="center"/>
    </xf>
    <xf numFmtId="165" fontId="37" fillId="0" borderId="216" xfId="28" applyNumberFormat="1" applyFont="1" applyBorder="1" applyAlignment="1">
      <alignment horizontal="center" vertical="center" wrapText="1"/>
    </xf>
    <xf numFmtId="165" fontId="37" fillId="6" borderId="217" xfId="28" applyNumberFormat="1" applyFont="1" applyFill="1" applyBorder="1" applyAlignment="1">
      <alignment horizontal="center" vertical="center"/>
    </xf>
    <xf numFmtId="2" fontId="37" fillId="6" borderId="5" xfId="28" applyNumberFormat="1" applyFont="1" applyFill="1" applyBorder="1" applyAlignment="1">
      <alignment horizontal="center" vertical="center"/>
    </xf>
    <xf numFmtId="2" fontId="37" fillId="6" borderId="11" xfId="28" applyNumberFormat="1" applyFont="1" applyFill="1" applyBorder="1" applyAlignment="1">
      <alignment horizontal="center" vertical="center"/>
    </xf>
    <xf numFmtId="2" fontId="37" fillId="6" borderId="201" xfId="28" applyNumberFormat="1" applyFont="1" applyFill="1" applyBorder="1" applyAlignment="1">
      <alignment horizontal="center" vertical="center"/>
    </xf>
    <xf numFmtId="0" fontId="38" fillId="0" borderId="218" xfId="28" applyFont="1" applyBorder="1" applyAlignment="1">
      <alignment horizontal="center" vertical="center" wrapText="1"/>
    </xf>
    <xf numFmtId="165" fontId="37" fillId="0" borderId="219" xfId="28" applyNumberFormat="1" applyFont="1" applyBorder="1" applyAlignment="1">
      <alignment horizontal="center" vertical="center"/>
    </xf>
    <xf numFmtId="2" fontId="37" fillId="0" borderId="10" xfId="28" applyNumberFormat="1" applyFont="1" applyBorder="1" applyAlignment="1">
      <alignment horizontal="center" vertical="center"/>
    </xf>
    <xf numFmtId="2" fontId="37" fillId="0" borderId="11" xfId="28" applyNumberFormat="1" applyFont="1" applyBorder="1" applyAlignment="1">
      <alignment horizontal="center" vertical="center"/>
    </xf>
    <xf numFmtId="2" fontId="37" fillId="0" borderId="201" xfId="28" applyNumberFormat="1" applyFont="1" applyBorder="1" applyAlignment="1">
      <alignment horizontal="center" vertical="center"/>
    </xf>
    <xf numFmtId="165" fontId="37" fillId="0" borderId="220" xfId="28" applyNumberFormat="1" applyFont="1" applyBorder="1" applyAlignment="1">
      <alignment horizontal="center" vertical="center" wrapText="1"/>
    </xf>
    <xf numFmtId="165" fontId="37" fillId="6" borderId="219" xfId="28" applyNumberFormat="1" applyFont="1" applyFill="1" applyBorder="1" applyAlignment="1">
      <alignment horizontal="center" vertical="center"/>
    </xf>
    <xf numFmtId="2" fontId="37" fillId="6" borderId="10" xfId="28" applyNumberFormat="1" applyFont="1" applyFill="1" applyBorder="1" applyAlignment="1">
      <alignment horizontal="center" vertical="center"/>
    </xf>
    <xf numFmtId="165" fontId="37" fillId="0" borderId="221" xfId="28" applyNumberFormat="1" applyFont="1" applyBorder="1" applyAlignment="1">
      <alignment horizontal="center" vertical="center" wrapText="1"/>
    </xf>
    <xf numFmtId="165" fontId="37" fillId="6" borderId="222" xfId="28" applyNumberFormat="1" applyFont="1" applyFill="1" applyBorder="1" applyAlignment="1">
      <alignment horizontal="center" vertical="center"/>
    </xf>
    <xf numFmtId="2" fontId="37" fillId="6" borderId="223" xfId="28" applyNumberFormat="1" applyFont="1" applyFill="1" applyBorder="1" applyAlignment="1">
      <alignment horizontal="center" vertical="center"/>
    </xf>
    <xf numFmtId="2" fontId="37" fillId="6" borderId="224" xfId="28" applyNumberFormat="1" applyFont="1" applyFill="1" applyBorder="1" applyAlignment="1">
      <alignment horizontal="center" vertical="center"/>
    </xf>
    <xf numFmtId="2" fontId="37" fillId="6" borderId="225" xfId="28" applyNumberFormat="1" applyFont="1" applyFill="1" applyBorder="1" applyAlignment="1">
      <alignment horizontal="center" vertical="center"/>
    </xf>
    <xf numFmtId="165" fontId="37" fillId="0" borderId="226" xfId="28" applyNumberFormat="1" applyFont="1" applyBorder="1" applyAlignment="1">
      <alignment horizontal="center" vertical="center" wrapText="1"/>
    </xf>
    <xf numFmtId="165" fontId="37" fillId="6" borderId="227" xfId="28" applyNumberFormat="1" applyFont="1" applyFill="1" applyBorder="1" applyAlignment="1">
      <alignment horizontal="center" vertical="center"/>
    </xf>
    <xf numFmtId="1" fontId="37" fillId="6" borderId="228" xfId="28" applyNumberFormat="1" applyFont="1" applyFill="1" applyBorder="1" applyAlignment="1">
      <alignment horizontal="center" vertical="center"/>
    </xf>
    <xf numFmtId="1" fontId="37" fillId="6" borderId="223" xfId="28" applyNumberFormat="1" applyFont="1" applyFill="1" applyBorder="1" applyAlignment="1">
      <alignment horizontal="center" vertical="center"/>
    </xf>
    <xf numFmtId="1" fontId="37" fillId="6" borderId="229" xfId="28" applyNumberFormat="1" applyFont="1" applyFill="1" applyBorder="1" applyAlignment="1">
      <alignment horizontal="center" vertical="center"/>
    </xf>
    <xf numFmtId="165" fontId="37" fillId="0" borderId="230" xfId="28" applyNumberFormat="1" applyFont="1" applyBorder="1" applyAlignment="1">
      <alignment horizontal="center" vertical="center"/>
    </xf>
    <xf numFmtId="1" fontId="37" fillId="0" borderId="231" xfId="28" applyNumberFormat="1" applyFont="1" applyBorder="1" applyAlignment="1">
      <alignment horizontal="center" vertical="center"/>
    </xf>
    <xf numFmtId="1" fontId="37" fillId="0" borderId="232" xfId="28" applyNumberFormat="1" applyFont="1" applyBorder="1" applyAlignment="1">
      <alignment horizontal="center" vertical="center"/>
    </xf>
    <xf numFmtId="165" fontId="37" fillId="6" borderId="230" xfId="28" applyNumberFormat="1" applyFont="1" applyFill="1" applyBorder="1" applyAlignment="1">
      <alignment horizontal="center" vertical="center"/>
    </xf>
    <xf numFmtId="1" fontId="37" fillId="6" borderId="231" xfId="28" applyNumberFormat="1" applyFont="1" applyFill="1" applyBorder="1" applyAlignment="1">
      <alignment horizontal="center" vertical="center"/>
    </xf>
    <xf numFmtId="1" fontId="37" fillId="6" borderId="232" xfId="28" applyNumberFormat="1" applyFont="1" applyFill="1" applyBorder="1" applyAlignment="1">
      <alignment horizontal="center" vertical="center"/>
    </xf>
    <xf numFmtId="0" fontId="38" fillId="0" borderId="233" xfId="28" applyFont="1" applyBorder="1" applyAlignment="1">
      <alignment horizontal="center" vertical="center" wrapText="1"/>
    </xf>
    <xf numFmtId="165" fontId="37" fillId="0" borderId="234" xfId="28" applyNumberFormat="1" applyFont="1" applyBorder="1" applyAlignment="1">
      <alignment horizontal="center" vertical="center"/>
    </xf>
    <xf numFmtId="1" fontId="37" fillId="0" borderId="235" xfId="28" applyNumberFormat="1" applyFont="1" applyBorder="1" applyAlignment="1">
      <alignment horizontal="center" vertical="center"/>
    </xf>
    <xf numFmtId="1" fontId="37" fillId="0" borderId="236" xfId="28" applyNumberFormat="1" applyFont="1" applyBorder="1" applyAlignment="1">
      <alignment horizontal="center" vertical="center"/>
    </xf>
    <xf numFmtId="1" fontId="37" fillId="0" borderId="237" xfId="28" applyNumberFormat="1" applyFont="1" applyBorder="1" applyAlignment="1">
      <alignment horizontal="center" vertical="center"/>
    </xf>
    <xf numFmtId="165" fontId="37" fillId="6" borderId="238" xfId="28" applyNumberFormat="1" applyFont="1" applyFill="1" applyBorder="1" applyAlignment="1">
      <alignment horizontal="center" vertical="center"/>
    </xf>
    <xf numFmtId="1" fontId="37" fillId="6" borderId="0" xfId="28" applyNumberFormat="1" applyFont="1" applyFill="1" applyAlignment="1">
      <alignment horizontal="center" vertical="center"/>
    </xf>
    <xf numFmtId="1" fontId="37" fillId="6" borderId="239" xfId="28" applyNumberFormat="1" applyFont="1" applyFill="1" applyBorder="1" applyAlignment="1">
      <alignment horizontal="center" vertical="center"/>
    </xf>
    <xf numFmtId="165" fontId="37" fillId="0" borderId="240" xfId="28" applyNumberFormat="1" applyFont="1" applyBorder="1" applyAlignment="1">
      <alignment horizontal="center" vertical="center" wrapText="1"/>
    </xf>
    <xf numFmtId="165" fontId="37" fillId="6" borderId="241" xfId="28" applyNumberFormat="1" applyFont="1" applyFill="1" applyBorder="1" applyAlignment="1">
      <alignment horizontal="center" vertical="center"/>
    </xf>
    <xf numFmtId="1" fontId="37" fillId="6" borderId="242" xfId="28" applyNumberFormat="1" applyFont="1" applyFill="1" applyBorder="1" applyAlignment="1">
      <alignment horizontal="center" vertical="center"/>
    </xf>
    <xf numFmtId="1" fontId="37" fillId="6" borderId="243" xfId="28" applyNumberFormat="1" applyFont="1" applyFill="1" applyBorder="1" applyAlignment="1">
      <alignment horizontal="center" vertical="center"/>
    </xf>
    <xf numFmtId="1" fontId="37" fillId="6" borderId="244" xfId="28" applyNumberFormat="1" applyFont="1" applyFill="1" applyBorder="1" applyAlignment="1">
      <alignment horizontal="center" vertical="center"/>
    </xf>
    <xf numFmtId="165" fontId="37" fillId="0" borderId="238" xfId="28" applyNumberFormat="1" applyFont="1" applyBorder="1" applyAlignment="1">
      <alignment horizontal="center" vertical="center"/>
    </xf>
    <xf numFmtId="1" fontId="37" fillId="0" borderId="0" xfId="28" applyNumberFormat="1" applyFont="1" applyAlignment="1">
      <alignment horizontal="center" vertical="center"/>
    </xf>
    <xf numFmtId="1" fontId="37" fillId="0" borderId="5" xfId="28" applyNumberFormat="1" applyFont="1" applyBorder="1" applyAlignment="1">
      <alignment horizontal="center" vertical="center"/>
    </xf>
    <xf numFmtId="1" fontId="37" fillId="0" borderId="239" xfId="28" applyNumberFormat="1" applyFont="1" applyBorder="1" applyAlignment="1">
      <alignment horizontal="center" vertical="center"/>
    </xf>
    <xf numFmtId="164" fontId="37" fillId="6" borderId="232" xfId="28" applyNumberFormat="1" applyFont="1" applyFill="1" applyBorder="1" applyAlignment="1">
      <alignment horizontal="center" vertical="center"/>
    </xf>
    <xf numFmtId="0" fontId="38" fillId="0" borderId="245" xfId="28" applyFont="1" applyBorder="1" applyAlignment="1">
      <alignment horizontal="center" vertical="center" wrapText="1"/>
    </xf>
    <xf numFmtId="164" fontId="37" fillId="0" borderId="236" xfId="28" applyNumberFormat="1" applyFont="1" applyBorder="1" applyAlignment="1">
      <alignment horizontal="center" vertical="center"/>
    </xf>
    <xf numFmtId="164" fontId="37" fillId="0" borderId="237" xfId="28" applyNumberFormat="1" applyFont="1" applyBorder="1" applyAlignment="1">
      <alignment horizontal="center" vertical="center"/>
    </xf>
    <xf numFmtId="0" fontId="38" fillId="0" borderId="246" xfId="28" applyFont="1" applyBorder="1" applyAlignment="1">
      <alignment horizontal="center" vertical="center" wrapText="1"/>
    </xf>
    <xf numFmtId="1" fontId="37" fillId="0" borderId="247" xfId="28" applyNumberFormat="1" applyFont="1" applyBorder="1" applyAlignment="1">
      <alignment horizontal="center" vertical="center"/>
    </xf>
    <xf numFmtId="1" fontId="36" fillId="4" borderId="21" xfId="28" applyNumberFormat="1" applyFont="1" applyFill="1" applyBorder="1" applyAlignment="1">
      <alignment horizontal="center" vertical="center"/>
    </xf>
    <xf numFmtId="1" fontId="36" fillId="4" borderId="48" xfId="28" applyNumberFormat="1" applyFont="1" applyFill="1" applyBorder="1" applyAlignment="1">
      <alignment horizontal="center" vertical="center"/>
    </xf>
    <xf numFmtId="2" fontId="48" fillId="0" borderId="250" xfId="28" applyNumberFormat="1" applyFont="1" applyBorder="1" applyAlignment="1">
      <alignment horizontal="center"/>
    </xf>
    <xf numFmtId="2" fontId="48" fillId="0" borderId="67" xfId="28" applyNumberFormat="1" applyFont="1" applyBorder="1" applyAlignment="1">
      <alignment horizontal="center"/>
    </xf>
    <xf numFmtId="2" fontId="48" fillId="0" borderId="251" xfId="28" applyNumberFormat="1" applyFont="1" applyBorder="1" applyAlignment="1">
      <alignment horizontal="center"/>
    </xf>
    <xf numFmtId="2" fontId="48" fillId="0" borderId="252" xfId="28" applyNumberFormat="1" applyFont="1" applyBorder="1" applyAlignment="1">
      <alignment horizontal="center"/>
    </xf>
    <xf numFmtId="2" fontId="48" fillId="0" borderId="108" xfId="28" applyNumberFormat="1" applyFont="1" applyBorder="1" applyAlignment="1">
      <alignment horizontal="center"/>
    </xf>
    <xf numFmtId="2" fontId="48" fillId="0" borderId="183" xfId="28" applyNumberFormat="1" applyFont="1" applyBorder="1" applyAlignment="1">
      <alignment horizontal="center"/>
    </xf>
    <xf numFmtId="2" fontId="48" fillId="0" borderId="253" xfId="28" applyNumberFormat="1" applyFont="1" applyBorder="1" applyAlignment="1">
      <alignment horizontal="center"/>
    </xf>
    <xf numFmtId="165" fontId="37" fillId="0" borderId="254" xfId="28" applyNumberFormat="1" applyFont="1" applyBorder="1" applyAlignment="1">
      <alignment horizontal="left" vertical="center"/>
    </xf>
    <xf numFmtId="165" fontId="37" fillId="0" borderId="255" xfId="28" applyNumberFormat="1" applyFont="1" applyBorder="1" applyAlignment="1">
      <alignment horizontal="left" vertical="center"/>
    </xf>
    <xf numFmtId="2" fontId="48" fillId="0" borderId="256" xfId="28" applyNumberFormat="1" applyFont="1" applyBorder="1" applyAlignment="1">
      <alignment horizontal="center"/>
    </xf>
    <xf numFmtId="165" fontId="47" fillId="7" borderId="46" xfId="28" applyNumberFormat="1" applyFont="1" applyFill="1" applyBorder="1" applyAlignment="1">
      <alignment horizontal="center" vertical="center"/>
    </xf>
    <xf numFmtId="1" fontId="47" fillId="7" borderId="47" xfId="28" applyNumberFormat="1" applyFont="1" applyFill="1" applyBorder="1" applyAlignment="1">
      <alignment horizontal="center" vertical="center"/>
    </xf>
    <xf numFmtId="1" fontId="47" fillId="7" borderId="48" xfId="28" applyNumberFormat="1" applyFont="1" applyFill="1" applyBorder="1" applyAlignment="1">
      <alignment horizontal="center" vertical="center"/>
    </xf>
    <xf numFmtId="165" fontId="48" fillId="29" borderId="49" xfId="28" applyNumberFormat="1" applyFont="1" applyFill="1" applyBorder="1" applyAlignment="1">
      <alignment horizontal="center" vertical="center" wrapText="1"/>
    </xf>
    <xf numFmtId="164" fontId="48" fillId="8" borderId="51" xfId="28" applyNumberFormat="1" applyFont="1" applyFill="1" applyBorder="1" applyAlignment="1">
      <alignment horizontal="center" vertical="center"/>
    </xf>
    <xf numFmtId="164" fontId="48" fillId="8" borderId="52" xfId="28" applyNumberFormat="1" applyFont="1" applyFill="1" applyBorder="1" applyAlignment="1">
      <alignment horizontal="center" vertical="center"/>
    </xf>
    <xf numFmtId="0" fontId="49" fillId="29" borderId="257" xfId="28" applyFont="1" applyFill="1" applyBorder="1" applyAlignment="1">
      <alignment horizontal="center" vertical="center" wrapText="1"/>
    </xf>
    <xf numFmtId="165" fontId="48" fillId="29" borderId="59" xfId="28" applyNumberFormat="1" applyFont="1" applyFill="1" applyBorder="1" applyAlignment="1">
      <alignment horizontal="center" vertical="center" wrapText="1"/>
    </xf>
    <xf numFmtId="0" fontId="49" fillId="29" borderId="54" xfId="28" applyFont="1" applyFill="1" applyBorder="1" applyAlignment="1">
      <alignment horizontal="center" vertical="center" wrapText="1"/>
    </xf>
    <xf numFmtId="1" fontId="48" fillId="8" borderId="56" xfId="28" applyNumberFormat="1" applyFont="1" applyFill="1" applyBorder="1" applyAlignment="1">
      <alignment horizontal="center" vertical="center"/>
    </xf>
    <xf numFmtId="1" fontId="48" fillId="8" borderId="57" xfId="28" applyNumberFormat="1" applyFont="1" applyFill="1" applyBorder="1" applyAlignment="1">
      <alignment horizontal="center" vertical="center"/>
    </xf>
    <xf numFmtId="1" fontId="48" fillId="8" borderId="58" xfId="28" applyNumberFormat="1" applyFont="1" applyFill="1" applyBorder="1" applyAlignment="1">
      <alignment horizontal="center" vertical="center"/>
    </xf>
    <xf numFmtId="1" fontId="48" fillId="0" borderId="56" xfId="28" applyNumberFormat="1" applyFont="1" applyBorder="1" applyAlignment="1">
      <alignment horizontal="center" vertical="center"/>
    </xf>
    <xf numFmtId="1" fontId="48" fillId="0" borderId="57" xfId="28" applyNumberFormat="1" applyFont="1" applyBorder="1" applyAlignment="1">
      <alignment horizontal="center" vertical="center"/>
    </xf>
    <xf numFmtId="1" fontId="48" fillId="0" borderId="58" xfId="28" applyNumberFormat="1" applyFont="1" applyBorder="1" applyAlignment="1">
      <alignment horizontal="center" vertical="center"/>
    </xf>
    <xf numFmtId="165" fontId="48" fillId="29" borderId="59" xfId="2" applyNumberFormat="1" applyFont="1" applyFill="1" applyBorder="1" applyAlignment="1">
      <alignment horizontal="center" vertical="center" wrapText="1"/>
    </xf>
    <xf numFmtId="165" fontId="48" fillId="8" borderId="55" xfId="2" applyNumberFormat="1" applyFont="1" applyFill="1" applyBorder="1" applyAlignment="1">
      <alignment horizontal="center" vertical="center"/>
    </xf>
    <xf numFmtId="164" fontId="48" fillId="8" borderId="56" xfId="2" applyNumberFormat="1" applyFont="1" applyFill="1" applyBorder="1" applyAlignment="1">
      <alignment horizontal="center" vertical="center"/>
    </xf>
    <xf numFmtId="164" fontId="48" fillId="8" borderId="57" xfId="2" applyNumberFormat="1" applyFont="1" applyFill="1" applyBorder="1" applyAlignment="1">
      <alignment horizontal="center" vertical="center"/>
    </xf>
    <xf numFmtId="164" fontId="48" fillId="8" borderId="58" xfId="2" applyNumberFormat="1" applyFont="1" applyFill="1" applyBorder="1" applyAlignment="1">
      <alignment horizontal="center" vertical="center"/>
    </xf>
    <xf numFmtId="0" fontId="49" fillId="29" borderId="54" xfId="2" applyFont="1" applyFill="1" applyBorder="1" applyAlignment="1">
      <alignment horizontal="center" vertical="center" wrapText="1"/>
    </xf>
    <xf numFmtId="165" fontId="48" fillId="0" borderId="55" xfId="2" applyNumberFormat="1" applyFont="1" applyBorder="1" applyAlignment="1">
      <alignment horizontal="center" vertical="center"/>
    </xf>
    <xf numFmtId="164" fontId="48" fillId="0" borderId="56" xfId="2" applyNumberFormat="1" applyFont="1" applyBorder="1" applyAlignment="1">
      <alignment horizontal="center" vertical="center"/>
    </xf>
    <xf numFmtId="164" fontId="48" fillId="0" borderId="57" xfId="2" applyNumberFormat="1" applyFont="1" applyBorder="1" applyAlignment="1">
      <alignment horizontal="center" vertical="center"/>
    </xf>
    <xf numFmtId="164" fontId="48" fillId="0" borderId="58" xfId="2" applyNumberFormat="1" applyFont="1" applyBorder="1" applyAlignment="1">
      <alignment horizontal="center" vertical="center"/>
    </xf>
    <xf numFmtId="0" fontId="49" fillId="29" borderId="193" xfId="28" applyFont="1" applyFill="1" applyBorder="1" applyAlignment="1">
      <alignment horizontal="center" vertical="center" wrapText="1"/>
    </xf>
    <xf numFmtId="165" fontId="48" fillId="29" borderId="54" xfId="28" applyNumberFormat="1" applyFont="1" applyFill="1" applyBorder="1" applyAlignment="1">
      <alignment horizontal="center" vertical="center" wrapText="1"/>
    </xf>
    <xf numFmtId="165" fontId="48" fillId="8" borderId="50" xfId="28" applyNumberFormat="1" applyFont="1" applyFill="1" applyBorder="1" applyAlignment="1">
      <alignment horizontal="center" vertical="center"/>
    </xf>
    <xf numFmtId="164" fontId="48" fillId="8" borderId="132" xfId="28" applyNumberFormat="1" applyFont="1" applyFill="1" applyBorder="1" applyAlignment="1">
      <alignment horizontal="center" vertical="center"/>
    </xf>
    <xf numFmtId="164" fontId="48" fillId="8" borderId="53" xfId="28" applyNumberFormat="1" applyFont="1" applyFill="1" applyBorder="1" applyAlignment="1">
      <alignment horizontal="center" vertical="center"/>
    </xf>
    <xf numFmtId="0" fontId="49" fillId="29" borderId="60" xfId="28" applyFont="1" applyFill="1" applyBorder="1" applyAlignment="1">
      <alignment horizontal="center" vertical="center" wrapText="1"/>
    </xf>
    <xf numFmtId="165" fontId="48" fillId="0" borderId="258" xfId="28" applyNumberFormat="1" applyFont="1" applyBorder="1" applyAlignment="1">
      <alignment horizontal="center" vertical="center"/>
    </xf>
    <xf numFmtId="164" fontId="48" fillId="0" borderId="259" xfId="28" applyNumberFormat="1" applyFont="1" applyBorder="1" applyAlignment="1">
      <alignment horizontal="center" vertical="center"/>
    </xf>
    <xf numFmtId="164" fontId="48" fillId="0" borderId="260" xfId="28" applyNumberFormat="1" applyFont="1" applyBorder="1" applyAlignment="1">
      <alignment horizontal="center" vertical="center"/>
    </xf>
    <xf numFmtId="164" fontId="48" fillId="0" borderId="261" xfId="28" applyNumberFormat="1" applyFont="1" applyBorder="1" applyAlignment="1">
      <alignment horizontal="center" vertical="center"/>
    </xf>
    <xf numFmtId="1" fontId="47" fillId="7" borderId="21" xfId="28" applyNumberFormat="1" applyFont="1" applyFill="1" applyBorder="1" applyAlignment="1">
      <alignment horizontal="center" vertical="center"/>
    </xf>
    <xf numFmtId="1" fontId="47" fillId="7" borderId="76" xfId="28" applyNumberFormat="1" applyFont="1" applyFill="1" applyBorder="1" applyAlignment="1">
      <alignment horizontal="center" vertical="center"/>
    </xf>
    <xf numFmtId="2" fontId="48" fillId="0" borderId="75" xfId="28" applyNumberFormat="1" applyFont="1" applyBorder="1" applyAlignment="1">
      <alignment horizontal="center" vertical="center"/>
    </xf>
    <xf numFmtId="2" fontId="48" fillId="0" borderId="76" xfId="28" applyNumberFormat="1" applyFont="1" applyBorder="1" applyAlignment="1">
      <alignment horizontal="center" vertical="center"/>
    </xf>
    <xf numFmtId="164" fontId="37" fillId="6" borderId="5" xfId="28" applyNumberFormat="1" applyFont="1" applyFill="1" applyBorder="1" applyAlignment="1">
      <alignment horizontal="center" vertical="center"/>
    </xf>
    <xf numFmtId="0" fontId="38" fillId="0" borderId="262" xfId="28" applyFont="1" applyBorder="1" applyAlignment="1">
      <alignment horizontal="center" vertical="center" wrapText="1"/>
    </xf>
    <xf numFmtId="2" fontId="48" fillId="0" borderId="66" xfId="28" applyNumberFormat="1" applyFont="1" applyBorder="1" applyAlignment="1">
      <alignment horizontal="center"/>
    </xf>
    <xf numFmtId="2" fontId="48" fillId="0" borderId="70" xfId="28" applyNumberFormat="1" applyFont="1" applyBorder="1" applyAlignment="1">
      <alignment horizontal="center"/>
    </xf>
    <xf numFmtId="2" fontId="48" fillId="0" borderId="269" xfId="28" applyNumberFormat="1" applyFont="1" applyBorder="1" applyAlignment="1">
      <alignment horizontal="center"/>
    </xf>
    <xf numFmtId="2" fontId="48" fillId="0" borderId="270" xfId="28" applyNumberFormat="1" applyFont="1" applyBorder="1" applyAlignment="1">
      <alignment horizontal="center"/>
    </xf>
    <xf numFmtId="2" fontId="48" fillId="0" borderId="271" xfId="28" applyNumberFormat="1" applyFont="1" applyBorder="1" applyAlignment="1">
      <alignment horizontal="center"/>
    </xf>
    <xf numFmtId="165" fontId="47" fillId="7" borderId="125" xfId="28" applyNumberFormat="1" applyFont="1" applyFill="1" applyBorder="1" applyAlignment="1">
      <alignment horizontal="center" vertical="center"/>
    </xf>
    <xf numFmtId="165" fontId="48" fillId="0" borderId="77" xfId="28" applyNumberFormat="1" applyFont="1" applyBorder="1" applyAlignment="1">
      <alignment horizontal="center" vertical="center" wrapText="1"/>
    </xf>
    <xf numFmtId="0" fontId="49" fillId="0" borderId="54" xfId="28" applyFont="1" applyBorder="1" applyAlignment="1">
      <alignment horizontal="center" vertical="center" wrapText="1"/>
    </xf>
    <xf numFmtId="165" fontId="48" fillId="0" borderId="59" xfId="28" applyNumberFormat="1" applyFont="1" applyBorder="1" applyAlignment="1">
      <alignment horizontal="center" vertical="center" wrapText="1"/>
    </xf>
    <xf numFmtId="0" fontId="49" fillId="0" borderId="60" xfId="28" applyFont="1" applyBorder="1" applyAlignment="1">
      <alignment horizontal="center" vertical="center" wrapText="1"/>
    </xf>
    <xf numFmtId="165" fontId="48" fillId="0" borderId="61" xfId="28" applyNumberFormat="1" applyFont="1" applyBorder="1" applyAlignment="1">
      <alignment horizontal="center" vertical="center"/>
    </xf>
    <xf numFmtId="164" fontId="48" fillId="0" borderId="62" xfId="28" applyNumberFormat="1" applyFont="1" applyBorder="1" applyAlignment="1">
      <alignment horizontal="center" vertical="center"/>
    </xf>
    <xf numFmtId="164" fontId="48" fillId="0" borderId="63" xfId="28" applyNumberFormat="1" applyFont="1" applyBorder="1" applyAlignment="1">
      <alignment horizontal="center" vertical="center"/>
    </xf>
    <xf numFmtId="164" fontId="48" fillId="0" borderId="64" xfId="28" applyNumberFormat="1" applyFont="1" applyBorder="1" applyAlignment="1">
      <alignment horizontal="center" vertical="center"/>
    </xf>
    <xf numFmtId="0" fontId="47" fillId="7" borderId="125" xfId="28" applyFont="1" applyFill="1" applyBorder="1" applyAlignment="1">
      <alignment horizontal="center" vertical="center" wrapText="1"/>
    </xf>
    <xf numFmtId="1" fontId="47" fillId="7" borderId="126" xfId="28" applyNumberFormat="1" applyFont="1" applyFill="1" applyBorder="1" applyAlignment="1">
      <alignment horizontal="center" vertical="center"/>
    </xf>
    <xf numFmtId="2" fontId="48" fillId="0" borderId="67" xfId="28" applyNumberFormat="1" applyFont="1" applyBorder="1" applyAlignment="1">
      <alignment horizontal="center" vertical="center"/>
    </xf>
    <xf numFmtId="2" fontId="48" fillId="0" borderId="68" xfId="28" applyNumberFormat="1" applyFont="1" applyBorder="1" applyAlignment="1">
      <alignment horizontal="center" vertical="center"/>
    </xf>
    <xf numFmtId="165" fontId="48" fillId="0" borderId="88" xfId="28" applyNumberFormat="1" applyFont="1" applyBorder="1" applyAlignment="1">
      <alignment horizontal="left" vertical="center" wrapText="1"/>
    </xf>
    <xf numFmtId="0" fontId="48" fillId="0" borderId="89" xfId="28" applyFont="1" applyBorder="1" applyAlignment="1">
      <alignment horizontal="left" wrapText="1"/>
    </xf>
    <xf numFmtId="1" fontId="48" fillId="0" borderId="62" xfId="28" applyNumberFormat="1" applyFont="1" applyBorder="1" applyAlignment="1">
      <alignment horizontal="center" vertical="center"/>
    </xf>
    <xf numFmtId="1" fontId="48" fillId="0" borderId="63" xfId="28" applyNumberFormat="1" applyFont="1" applyBorder="1" applyAlignment="1">
      <alignment horizontal="center" vertical="center"/>
    </xf>
    <xf numFmtId="165" fontId="47" fillId="7" borderId="125" xfId="28" applyNumberFormat="1" applyFont="1" applyFill="1" applyBorder="1" applyAlignment="1">
      <alignment horizontal="center" vertical="center" wrapText="1"/>
    </xf>
    <xf numFmtId="0" fontId="48" fillId="0" borderId="93" xfId="28" applyFont="1" applyBorder="1" applyAlignment="1">
      <alignment horizontal="left" wrapText="1"/>
    </xf>
    <xf numFmtId="0" fontId="52" fillId="0" borderId="121" xfId="28" applyFont="1" applyBorder="1" applyAlignment="1">
      <alignment horizontal="left" vertical="center" wrapText="1"/>
    </xf>
    <xf numFmtId="0" fontId="0" fillId="0" borderId="19" xfId="0" applyBorder="1"/>
    <xf numFmtId="3" fontId="19" fillId="5" borderId="0" xfId="2" applyNumberFormat="1" applyFill="1"/>
    <xf numFmtId="164" fontId="0" fillId="5" borderId="19" xfId="0" applyNumberFormat="1" applyFill="1" applyBorder="1" applyAlignment="1">
      <alignment horizontal="center" wrapText="1"/>
    </xf>
    <xf numFmtId="164" fontId="0" fillId="5" borderId="19" xfId="0" applyNumberFormat="1" applyFill="1" applyBorder="1" applyAlignment="1">
      <alignment horizontal="center"/>
    </xf>
    <xf numFmtId="0" fontId="80" fillId="5" borderId="0" xfId="18" applyFont="1" applyFill="1"/>
    <xf numFmtId="0" fontId="23" fillId="5" borderId="0" xfId="18" applyFill="1" applyBorder="1"/>
    <xf numFmtId="0" fontId="79" fillId="5" borderId="0" xfId="18" applyFont="1" applyFill="1" applyBorder="1"/>
    <xf numFmtId="164" fontId="81" fillId="5" borderId="19" xfId="18" applyNumberFormat="1" applyFont="1" applyFill="1" applyBorder="1"/>
    <xf numFmtId="1" fontId="81" fillId="5" borderId="19" xfId="18" applyNumberFormat="1" applyFont="1" applyFill="1" applyBorder="1"/>
    <xf numFmtId="164" fontId="82" fillId="5" borderId="19" xfId="18" applyNumberFormat="1" applyFont="1" applyFill="1" applyBorder="1"/>
    <xf numFmtId="164" fontId="78" fillId="5" borderId="19" xfId="18" applyNumberFormat="1" applyFont="1" applyFill="1" applyBorder="1" applyAlignment="1">
      <alignment horizontal="left" vertical="center"/>
    </xf>
    <xf numFmtId="170" fontId="21" fillId="5" borderId="19" xfId="38" applyNumberFormat="1" applyFont="1" applyFill="1" applyBorder="1"/>
    <xf numFmtId="164" fontId="44" fillId="5" borderId="19" xfId="18" applyNumberFormat="1" applyFont="1" applyFill="1" applyBorder="1"/>
    <xf numFmtId="164" fontId="44" fillId="5" borderId="19" xfId="18" applyNumberFormat="1" applyFont="1" applyFill="1" applyBorder="1" applyAlignment="1">
      <alignment horizontal="right" vertical="center"/>
    </xf>
    <xf numFmtId="0" fontId="1" fillId="5" borderId="19" xfId="52" applyFill="1" applyBorder="1"/>
    <xf numFmtId="0" fontId="83" fillId="5" borderId="19" xfId="52" applyFont="1" applyFill="1" applyBorder="1"/>
    <xf numFmtId="0" fontId="1" fillId="5" borderId="0" xfId="52" applyFill="1"/>
    <xf numFmtId="9" fontId="0" fillId="5" borderId="19" xfId="53" applyFont="1" applyFill="1" applyBorder="1" applyAlignment="1">
      <alignment horizontal="center"/>
    </xf>
    <xf numFmtId="164" fontId="1" fillId="5" borderId="19" xfId="52" applyNumberFormat="1" applyFill="1" applyBorder="1"/>
    <xf numFmtId="3" fontId="1" fillId="5" borderId="19" xfId="52" applyNumberFormat="1" applyFill="1" applyBorder="1" applyAlignment="1">
      <alignment horizontal="center"/>
    </xf>
    <xf numFmtId="170" fontId="0" fillId="5" borderId="19" xfId="53" applyNumberFormat="1" applyFont="1" applyFill="1" applyBorder="1" applyAlignment="1">
      <alignment horizontal="center"/>
    </xf>
    <xf numFmtId="0" fontId="71" fillId="5" borderId="19" xfId="52" applyFont="1" applyFill="1" applyBorder="1"/>
    <xf numFmtId="49" fontId="62" fillId="0" borderId="19" xfId="44" applyNumberFormat="1" applyBorder="1"/>
    <xf numFmtId="164" fontId="62" fillId="0" borderId="19" xfId="44" applyNumberFormat="1" applyBorder="1"/>
    <xf numFmtId="0" fontId="0" fillId="0" borderId="272" xfId="0" applyBorder="1"/>
    <xf numFmtId="0" fontId="55" fillId="0" borderId="272" xfId="0" applyFont="1" applyBorder="1" applyAlignment="1">
      <alignment horizontal="center" vertical="top"/>
    </xf>
    <xf numFmtId="0" fontId="43" fillId="0" borderId="41" xfId="0" applyFont="1" applyFill="1" applyBorder="1" applyAlignment="1">
      <alignment horizontal="left" vertical="center"/>
    </xf>
    <xf numFmtId="0" fontId="43" fillId="0" borderId="41" xfId="0" applyFont="1" applyFill="1" applyBorder="1" applyAlignment="1">
      <alignment vertical="center"/>
    </xf>
    <xf numFmtId="1" fontId="40" fillId="0" borderId="41" xfId="0" applyNumberFormat="1" applyFont="1" applyFill="1" applyBorder="1" applyAlignment="1">
      <alignment horizontal="right" vertical="center" shrinkToFit="1"/>
    </xf>
    <xf numFmtId="0" fontId="19" fillId="5" borderId="272" xfId="2" applyFill="1" applyBorder="1"/>
    <xf numFmtId="0" fontId="5" fillId="0" borderId="272" xfId="40" applyBorder="1" applyAlignment="1">
      <alignment horizontal="left"/>
    </xf>
    <xf numFmtId="3" fontId="0" fillId="0" borderId="272" xfId="0" applyNumberFormat="1" applyBorder="1"/>
    <xf numFmtId="49" fontId="0" fillId="0" borderId="272" xfId="0" applyNumberFormat="1" applyBorder="1" applyAlignment="1">
      <alignment horizontal="left"/>
    </xf>
    <xf numFmtId="0" fontId="57" fillId="0" borderId="272" xfId="0" applyFont="1" applyFill="1" applyBorder="1" applyAlignment="1">
      <alignment horizontal="center" vertical="center" wrapText="1"/>
    </xf>
    <xf numFmtId="0" fontId="0" fillId="0" borderId="272" xfId="0" applyFill="1" applyBorder="1"/>
    <xf numFmtId="0" fontId="56" fillId="0" borderId="272" xfId="0" applyFont="1" applyFill="1" applyBorder="1" applyAlignment="1">
      <alignment horizontal="left" vertical="center"/>
    </xf>
    <xf numFmtId="0" fontId="43" fillId="0" borderId="272" xfId="0" applyFont="1" applyFill="1" applyBorder="1" applyAlignment="1">
      <alignment horizontal="left" vertical="center"/>
    </xf>
    <xf numFmtId="0" fontId="44" fillId="0" borderId="272" xfId="0" applyFont="1" applyFill="1" applyBorder="1"/>
    <xf numFmtId="0" fontId="22" fillId="0" borderId="272" xfId="0" applyFont="1" applyFill="1" applyBorder="1" applyAlignment="1">
      <alignment horizontal="center" vertical="center" wrapText="1"/>
    </xf>
    <xf numFmtId="0" fontId="40" fillId="0" borderId="272" xfId="0" applyFont="1" applyFill="1" applyBorder="1" applyAlignment="1">
      <alignment horizontal="left" vertical="center"/>
    </xf>
    <xf numFmtId="0" fontId="33" fillId="5" borderId="272" xfId="34" applyFill="1" applyBorder="1" applyAlignment="1">
      <alignment horizontal="left" vertical="top"/>
    </xf>
    <xf numFmtId="1" fontId="33" fillId="5" borderId="272" xfId="34" applyNumberFormat="1" applyFill="1" applyBorder="1" applyAlignment="1">
      <alignment horizontal="left" vertical="top"/>
    </xf>
    <xf numFmtId="0" fontId="59" fillId="5" borderId="272" xfId="34" applyFont="1" applyFill="1" applyBorder="1" applyAlignment="1">
      <alignment horizontal="left" vertical="top"/>
    </xf>
    <xf numFmtId="1" fontId="59" fillId="5" borderId="272" xfId="34" applyNumberFormat="1" applyFont="1" applyFill="1" applyBorder="1" applyAlignment="1">
      <alignment horizontal="left" vertical="top"/>
    </xf>
    <xf numFmtId="2" fontId="0" fillId="0" borderId="272" xfId="0" applyNumberFormat="1" applyBorder="1"/>
    <xf numFmtId="1" fontId="0" fillId="0" borderId="272" xfId="0" applyNumberFormat="1" applyBorder="1"/>
    <xf numFmtId="49" fontId="0" fillId="0" borderId="272" xfId="0" applyNumberFormat="1" applyBorder="1"/>
    <xf numFmtId="0" fontId="16" fillId="0" borderId="272" xfId="4" applyBorder="1"/>
    <xf numFmtId="0" fontId="35" fillId="5" borderId="272" xfId="34" applyFont="1" applyFill="1" applyBorder="1" applyAlignment="1">
      <alignment horizontal="left" vertical="top"/>
    </xf>
    <xf numFmtId="0" fontId="0" fillId="5" borderId="272" xfId="0" applyFill="1" applyBorder="1"/>
    <xf numFmtId="164" fontId="0" fillId="5" borderId="272" xfId="0" applyNumberFormat="1" applyFill="1" applyBorder="1"/>
    <xf numFmtId="0" fontId="0" fillId="5" borderId="272" xfId="0" applyFill="1" applyBorder="1" applyAlignment="1">
      <alignment wrapText="1"/>
    </xf>
    <xf numFmtId="0" fontId="0" fillId="5" borderId="273" xfId="0" applyFill="1" applyBorder="1"/>
    <xf numFmtId="0" fontId="43" fillId="5" borderId="41" xfId="0" applyFont="1" applyFill="1" applyBorder="1" applyAlignment="1">
      <alignment horizontal="left" vertical="center"/>
    </xf>
    <xf numFmtId="0" fontId="0" fillId="5" borderId="273" xfId="0" applyFill="1" applyBorder="1" applyAlignment="1">
      <alignment vertical="top"/>
    </xf>
    <xf numFmtId="0" fontId="0" fillId="5" borderId="273" xfId="0" applyFill="1" applyBorder="1" applyAlignment="1">
      <alignment vertical="top" wrapText="1"/>
    </xf>
    <xf numFmtId="0" fontId="0" fillId="5" borderId="273" xfId="0" applyFill="1" applyBorder="1" applyAlignment="1">
      <alignment horizontal="center" vertical="top"/>
    </xf>
    <xf numFmtId="2" fontId="0" fillId="5" borderId="273" xfId="0" applyNumberFormat="1" applyFill="1" applyBorder="1"/>
    <xf numFmtId="164" fontId="0" fillId="5" borderId="273" xfId="0" applyNumberFormat="1" applyFill="1" applyBorder="1"/>
    <xf numFmtId="0" fontId="44" fillId="5" borderId="273" xfId="0" applyFont="1" applyFill="1" applyBorder="1"/>
    <xf numFmtId="0" fontId="18" fillId="5" borderId="0" xfId="1" applyFill="1"/>
    <xf numFmtId="0" fontId="19" fillId="5" borderId="273" xfId="2" applyFill="1" applyBorder="1"/>
    <xf numFmtId="1" fontId="19" fillId="5" borderId="273" xfId="2" applyNumberFormat="1" applyFill="1" applyBorder="1"/>
    <xf numFmtId="0" fontId="43" fillId="5" borderId="273" xfId="2" applyFont="1" applyFill="1" applyBorder="1" applyAlignment="1">
      <alignment horizontal="left" vertical="center"/>
    </xf>
    <xf numFmtId="3" fontId="40" fillId="5" borderId="273" xfId="2" applyNumberFormat="1" applyFont="1" applyFill="1" applyBorder="1" applyAlignment="1">
      <alignment horizontal="right" vertical="center" shrinkToFit="1"/>
    </xf>
    <xf numFmtId="0" fontId="42" fillId="5" borderId="273" xfId="2" applyFont="1" applyFill="1" applyBorder="1"/>
    <xf numFmtId="0" fontId="19" fillId="0" borderId="273" xfId="2" applyBorder="1"/>
    <xf numFmtId="2" fontId="19" fillId="0" borderId="273" xfId="2" applyNumberFormat="1" applyBorder="1"/>
    <xf numFmtId="0" fontId="31" fillId="5" borderId="0" xfId="2" applyFont="1" applyFill="1" applyAlignment="1">
      <alignment horizontal="justify" vertical="center"/>
    </xf>
    <xf numFmtId="168" fontId="19" fillId="5" borderId="0" xfId="2" applyNumberFormat="1" applyFill="1"/>
    <xf numFmtId="169" fontId="0" fillId="5" borderId="0" xfId="37" applyNumberFormat="1" applyFont="1" applyFill="1"/>
    <xf numFmtId="164" fontId="43" fillId="5" borderId="273" xfId="2" applyNumberFormat="1" applyFont="1" applyFill="1" applyBorder="1" applyAlignment="1">
      <alignment horizontal="left" vertical="center"/>
    </xf>
    <xf numFmtId="164" fontId="40" fillId="5" borderId="273" xfId="2" applyNumberFormat="1" applyFont="1" applyFill="1" applyBorder="1" applyAlignment="1">
      <alignment horizontal="left" vertical="center"/>
    </xf>
    <xf numFmtId="9" fontId="80" fillId="5" borderId="273" xfId="38" applyFont="1" applyFill="1" applyBorder="1"/>
    <xf numFmtId="166" fontId="80" fillId="5" borderId="273" xfId="39" applyNumberFormat="1" applyFont="1" applyFill="1" applyBorder="1"/>
    <xf numFmtId="0" fontId="80" fillId="5" borderId="273" xfId="18" applyFont="1" applyFill="1" applyBorder="1"/>
    <xf numFmtId="170" fontId="23" fillId="5" borderId="273" xfId="38" applyNumberFormat="1" applyFont="1" applyFill="1" applyBorder="1"/>
    <xf numFmtId="9" fontId="23" fillId="5" borderId="273" xfId="38" applyFont="1" applyFill="1" applyBorder="1"/>
    <xf numFmtId="170" fontId="23" fillId="5" borderId="273" xfId="18" applyNumberFormat="1" applyFill="1" applyBorder="1"/>
    <xf numFmtId="3" fontId="19" fillId="5" borderId="273" xfId="2" applyNumberFormat="1" applyFill="1" applyBorder="1"/>
    <xf numFmtId="0" fontId="59" fillId="5" borderId="273" xfId="43" applyFill="1" applyBorder="1"/>
    <xf numFmtId="3" fontId="59" fillId="5" borderId="273" xfId="43" applyNumberFormat="1" applyFill="1" applyBorder="1"/>
    <xf numFmtId="1" fontId="59" fillId="5" borderId="273" xfId="43" applyNumberFormat="1" applyFill="1" applyBorder="1"/>
    <xf numFmtId="49" fontId="62" fillId="5" borderId="0" xfId="44" applyNumberFormat="1" applyFill="1"/>
    <xf numFmtId="3" fontId="62" fillId="5" borderId="0" xfId="44" applyNumberFormat="1" applyFill="1"/>
    <xf numFmtId="0" fontId="62" fillId="5" borderId="0" xfId="44" applyFill="1"/>
    <xf numFmtId="0" fontId="63" fillId="5" borderId="0" xfId="45" applyFill="1"/>
    <xf numFmtId="164" fontId="63" fillId="5" borderId="0" xfId="45" applyNumberFormat="1" applyFill="1"/>
    <xf numFmtId="2" fontId="63" fillId="5" borderId="0" xfId="45" applyNumberFormat="1" applyFill="1"/>
    <xf numFmtId="0" fontId="65" fillId="5" borderId="0" xfId="46" applyFont="1" applyFill="1" applyAlignment="1">
      <alignment horizontal="left" vertical="center"/>
    </xf>
    <xf numFmtId="0" fontId="63" fillId="5" borderId="273" xfId="45" applyFill="1" applyBorder="1"/>
    <xf numFmtId="164" fontId="63" fillId="5" borderId="273" xfId="45" applyNumberFormat="1" applyFill="1" applyBorder="1"/>
    <xf numFmtId="0" fontId="84" fillId="5" borderId="0" xfId="45" applyFont="1" applyFill="1"/>
    <xf numFmtId="0" fontId="84" fillId="5" borderId="273" xfId="45" applyFont="1" applyFill="1" applyBorder="1"/>
    <xf numFmtId="0" fontId="85" fillId="5" borderId="273" xfId="46" applyFont="1" applyFill="1" applyBorder="1" applyAlignment="1">
      <alignment horizontal="left" vertical="center"/>
    </xf>
    <xf numFmtId="0" fontId="63" fillId="5" borderId="0" xfId="45" applyFont="1" applyFill="1"/>
    <xf numFmtId="164" fontId="63" fillId="5" borderId="0" xfId="45" applyNumberFormat="1" applyFont="1" applyFill="1"/>
    <xf numFmtId="164" fontId="63" fillId="5" borderId="273" xfId="45" applyNumberFormat="1" applyFont="1" applyFill="1" applyBorder="1"/>
    <xf numFmtId="2" fontId="63" fillId="5" borderId="273" xfId="45" applyNumberFormat="1" applyFont="1" applyFill="1" applyBorder="1"/>
    <xf numFmtId="0" fontId="63" fillId="5" borderId="0" xfId="45" quotePrefix="1" applyFont="1" applyFill="1"/>
    <xf numFmtId="1" fontId="84" fillId="0" borderId="0" xfId="45" applyNumberFormat="1" applyFont="1"/>
    <xf numFmtId="1" fontId="84" fillId="5" borderId="0" xfId="45" applyNumberFormat="1" applyFont="1" applyFill="1"/>
    <xf numFmtId="0" fontId="84" fillId="0" borderId="0" xfId="45" applyFont="1"/>
    <xf numFmtId="0" fontId="18" fillId="2" borderId="0" xfId="1" applyFont="1" applyFill="1"/>
    <xf numFmtId="0" fontId="18" fillId="2" borderId="273" xfId="1" applyFont="1" applyFill="1" applyBorder="1"/>
    <xf numFmtId="1" fontId="84" fillId="5" borderId="273" xfId="45" applyNumberFormat="1" applyFont="1" applyFill="1" applyBorder="1"/>
    <xf numFmtId="0" fontId="86" fillId="5" borderId="273" xfId="46" applyFont="1" applyFill="1" applyBorder="1" applyAlignment="1">
      <alignment vertical="center"/>
    </xf>
    <xf numFmtId="164" fontId="62" fillId="5" borderId="273" xfId="44" applyNumberFormat="1" applyFill="1" applyBorder="1"/>
    <xf numFmtId="0" fontId="87" fillId="5" borderId="273" xfId="43" applyFont="1" applyFill="1" applyBorder="1"/>
    <xf numFmtId="0" fontId="87" fillId="5" borderId="273" xfId="43" applyFont="1" applyFill="1" applyBorder="1" applyAlignment="1">
      <alignment horizontal="right"/>
    </xf>
    <xf numFmtId="164" fontId="88" fillId="5" borderId="19" xfId="0" applyNumberFormat="1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42" fillId="5" borderId="273" xfId="2" quotePrefix="1" applyFont="1" applyFill="1" applyBorder="1"/>
    <xf numFmtId="0" fontId="42" fillId="0" borderId="273" xfId="2" applyFont="1" applyBorder="1"/>
    <xf numFmtId="0" fontId="42" fillId="0" borderId="0" xfId="2" applyFont="1"/>
    <xf numFmtId="0" fontId="18" fillId="2" borderId="273" xfId="27" applyFont="1" applyFill="1" applyBorder="1"/>
    <xf numFmtId="0" fontId="0" fillId="3" borderId="0" xfId="0" applyFill="1" applyAlignment="1">
      <alignment horizontal="center"/>
    </xf>
    <xf numFmtId="0" fontId="47" fillId="9" borderId="42" xfId="0" applyFont="1" applyFill="1" applyBorder="1" applyAlignment="1">
      <alignment horizontal="center" vertical="center"/>
    </xf>
    <xf numFmtId="0" fontId="47" fillId="9" borderId="137" xfId="0" applyFont="1" applyFill="1" applyBorder="1" applyAlignment="1">
      <alignment horizontal="center" vertical="center"/>
    </xf>
    <xf numFmtId="0" fontId="47" fillId="9" borderId="138" xfId="0" applyFont="1" applyFill="1" applyBorder="1" applyAlignment="1">
      <alignment horizontal="center" vertical="center"/>
    </xf>
    <xf numFmtId="165" fontId="37" fillId="0" borderId="209" xfId="28" applyNumberFormat="1" applyFont="1" applyBorder="1" applyAlignment="1">
      <alignment horizontal="left" vertical="center" wrapText="1"/>
    </xf>
    <xf numFmtId="0" fontId="2" fillId="0" borderId="212" xfId="51" applyBorder="1" applyAlignment="1">
      <alignment horizontal="left"/>
    </xf>
    <xf numFmtId="165" fontId="48" fillId="0" borderId="65" xfId="28" applyNumberFormat="1" applyFont="1" applyBorder="1" applyAlignment="1">
      <alignment horizontal="left" vertical="center" wrapText="1"/>
    </xf>
    <xf numFmtId="0" fontId="2" fillId="0" borderId="66" xfId="51" applyBorder="1" applyAlignment="1">
      <alignment horizontal="left" wrapText="1"/>
    </xf>
    <xf numFmtId="165" fontId="48" fillId="0" borderId="69" xfId="28" applyNumberFormat="1" applyFont="1" applyBorder="1" applyAlignment="1">
      <alignment horizontal="left" vertical="center" wrapText="1"/>
    </xf>
    <xf numFmtId="0" fontId="21" fillId="0" borderId="70" xfId="28" applyBorder="1" applyAlignment="1">
      <alignment horizontal="left" wrapText="1"/>
    </xf>
    <xf numFmtId="165" fontId="48" fillId="0" borderId="70" xfId="28" applyNumberFormat="1" applyFont="1" applyBorder="1" applyAlignment="1">
      <alignment horizontal="left" vertical="center" wrapText="1"/>
    </xf>
    <xf numFmtId="165" fontId="48" fillId="0" borderId="92" xfId="28" applyNumberFormat="1" applyFont="1" applyBorder="1" applyAlignment="1">
      <alignment horizontal="left" vertical="center" wrapText="1"/>
    </xf>
    <xf numFmtId="165" fontId="48" fillId="0" borderId="93" xfId="28" applyNumberFormat="1" applyFont="1" applyBorder="1" applyAlignment="1">
      <alignment horizontal="left" vertical="center" wrapText="1"/>
    </xf>
    <xf numFmtId="165" fontId="37" fillId="0" borderId="209" xfId="28" applyNumberFormat="1" applyFont="1" applyBorder="1" applyAlignment="1">
      <alignment horizontal="left" vertical="center"/>
    </xf>
    <xf numFmtId="165" fontId="37" fillId="0" borderId="210" xfId="28" applyNumberFormat="1" applyFont="1" applyBorder="1" applyAlignment="1">
      <alignment horizontal="left" vertical="center"/>
    </xf>
    <xf numFmtId="165" fontId="37" fillId="0" borderId="213" xfId="28" applyNumberFormat="1" applyFont="1" applyBorder="1" applyAlignment="1">
      <alignment horizontal="left" vertical="center"/>
    </xf>
    <xf numFmtId="165" fontId="37" fillId="0" borderId="214" xfId="28" applyNumberFormat="1" applyFont="1" applyBorder="1" applyAlignment="1">
      <alignment horizontal="left" vertical="center"/>
    </xf>
    <xf numFmtId="165" fontId="37" fillId="0" borderId="248" xfId="28" applyNumberFormat="1" applyFont="1" applyBorder="1" applyAlignment="1">
      <alignment horizontal="left" vertical="center"/>
    </xf>
    <xf numFmtId="0" fontId="37" fillId="0" borderId="249" xfId="28" applyFont="1" applyBorder="1" applyAlignment="1">
      <alignment horizontal="left"/>
    </xf>
    <xf numFmtId="0" fontId="2" fillId="0" borderId="70" xfId="51" applyBorder="1" applyAlignment="1">
      <alignment horizontal="left" wrapText="1"/>
    </xf>
    <xf numFmtId="165" fontId="48" fillId="0" borderId="73" xfId="28" applyNumberFormat="1" applyFont="1" applyBorder="1" applyAlignment="1">
      <alignment horizontal="left" vertical="center" wrapText="1"/>
    </xf>
    <xf numFmtId="0" fontId="48" fillId="0" borderId="74" xfId="28" applyFont="1" applyBorder="1" applyAlignment="1">
      <alignment horizontal="left" wrapText="1"/>
    </xf>
    <xf numFmtId="0" fontId="48" fillId="0" borderId="70" xfId="28" applyFont="1" applyBorder="1" applyAlignment="1">
      <alignment horizontal="left" wrapText="1"/>
    </xf>
    <xf numFmtId="0" fontId="19" fillId="0" borderId="70" xfId="2" applyBorder="1" applyAlignment="1">
      <alignment horizontal="left" wrapText="1"/>
    </xf>
    <xf numFmtId="165" fontId="48" fillId="0" borderId="66" xfId="28" applyNumberFormat="1" applyFont="1" applyBorder="1" applyAlignment="1">
      <alignment horizontal="left" vertical="center" wrapText="1"/>
    </xf>
    <xf numFmtId="165" fontId="37" fillId="0" borderId="265" xfId="28" applyNumberFormat="1" applyFont="1" applyBorder="1" applyAlignment="1">
      <alignment horizontal="left" vertical="center"/>
    </xf>
    <xf numFmtId="165" fontId="37" fillId="0" borderId="266" xfId="28" applyNumberFormat="1" applyFont="1" applyBorder="1" applyAlignment="1">
      <alignment horizontal="left" vertical="center"/>
    </xf>
    <xf numFmtId="165" fontId="37" fillId="0" borderId="265" xfId="28" applyNumberFormat="1" applyFont="1" applyBorder="1" applyAlignment="1">
      <alignment horizontal="left" vertical="center" wrapText="1"/>
    </xf>
    <xf numFmtId="165" fontId="37" fillId="0" borderId="266" xfId="28" applyNumberFormat="1" applyFont="1" applyBorder="1" applyAlignment="1">
      <alignment horizontal="left" vertical="center" wrapText="1"/>
    </xf>
    <xf numFmtId="165" fontId="37" fillId="0" borderId="267" xfId="28" applyNumberFormat="1" applyFont="1" applyBorder="1" applyAlignment="1">
      <alignment horizontal="left" vertical="center"/>
    </xf>
    <xf numFmtId="165" fontId="37" fillId="0" borderId="268" xfId="28" applyNumberFormat="1" applyFont="1" applyBorder="1" applyAlignment="1">
      <alignment horizontal="left" vertical="center"/>
    </xf>
    <xf numFmtId="165" fontId="37" fillId="0" borderId="263" xfId="28" applyNumberFormat="1" applyFont="1" applyBorder="1" applyAlignment="1">
      <alignment horizontal="left" vertical="center"/>
    </xf>
    <xf numFmtId="165" fontId="37" fillId="0" borderId="264" xfId="28" applyNumberFormat="1" applyFont="1" applyBorder="1" applyAlignment="1">
      <alignment horizontal="left" vertical="center"/>
    </xf>
    <xf numFmtId="0" fontId="48" fillId="0" borderId="172" xfId="0" applyFont="1" applyBorder="1" applyAlignment="1">
      <alignment vertical="center"/>
    </xf>
    <xf numFmtId="0" fontId="48" fillId="0" borderId="173" xfId="0" applyFont="1" applyBorder="1" applyAlignment="1">
      <alignment vertical="center"/>
    </xf>
    <xf numFmtId="0" fontId="37" fillId="0" borderId="112" xfId="2" applyFont="1" applyBorder="1" applyAlignment="1">
      <alignment wrapText="1"/>
    </xf>
    <xf numFmtId="0" fontId="21" fillId="0" borderId="112" xfId="28" applyBorder="1" applyAlignment="1">
      <alignment wrapText="1"/>
    </xf>
    <xf numFmtId="0" fontId="52" fillId="0" borderId="117" xfId="28" applyFont="1" applyBorder="1" applyAlignment="1">
      <alignment horizontal="center" vertical="center" wrapText="1"/>
    </xf>
    <xf numFmtId="0" fontId="52" fillId="0" borderId="119" xfId="28" applyFont="1" applyBorder="1" applyAlignment="1">
      <alignment vertical="center" wrapText="1"/>
    </xf>
    <xf numFmtId="0" fontId="52" fillId="0" borderId="121" xfId="28" applyFont="1" applyBorder="1" applyAlignment="1">
      <alignment vertical="center" wrapText="1"/>
    </xf>
    <xf numFmtId="0" fontId="52" fillId="0" borderId="122" xfId="28" applyFont="1" applyBorder="1" applyAlignment="1">
      <alignment horizontal="center" vertical="center" wrapText="1"/>
    </xf>
    <xf numFmtId="0" fontId="52" fillId="0" borderId="119" xfId="28" applyFont="1" applyBorder="1" applyAlignment="1">
      <alignment horizontal="center" wrapText="1"/>
    </xf>
    <xf numFmtId="0" fontId="52" fillId="0" borderId="123" xfId="28" applyFont="1" applyBorder="1" applyAlignment="1">
      <alignment horizontal="center" wrapText="1"/>
    </xf>
    <xf numFmtId="0" fontId="52" fillId="0" borderId="119" xfId="28" applyFont="1" applyBorder="1" applyAlignment="1">
      <alignment horizontal="center" vertical="center" wrapText="1"/>
    </xf>
    <xf numFmtId="0" fontId="52" fillId="0" borderId="121" xfId="28" applyFont="1" applyBorder="1" applyAlignment="1">
      <alignment horizontal="center" vertical="center" wrapText="1"/>
    </xf>
    <xf numFmtId="0" fontId="48" fillId="0" borderId="66" xfId="28" applyFont="1" applyBorder="1" applyAlignment="1">
      <alignment horizontal="left" wrapText="1"/>
    </xf>
    <xf numFmtId="0" fontId="52" fillId="0" borderId="128" xfId="28" applyFont="1" applyBorder="1" applyAlignment="1">
      <alignment horizontal="center" vertical="center" wrapText="1"/>
    </xf>
    <xf numFmtId="0" fontId="37" fillId="0" borderId="112" xfId="2" applyFont="1" applyBorder="1"/>
    <xf numFmtId="0" fontId="21" fillId="0" borderId="112" xfId="28" applyBorder="1"/>
    <xf numFmtId="0" fontId="52" fillId="0" borderId="122" xfId="28" applyFont="1" applyBorder="1" applyAlignment="1">
      <alignment horizontal="left" vertical="center" wrapText="1"/>
    </xf>
    <xf numFmtId="0" fontId="52" fillId="0" borderId="119" xfId="28" applyFont="1" applyBorder="1" applyAlignment="1">
      <alignment horizontal="left" wrapText="1"/>
    </xf>
    <xf numFmtId="0" fontId="52" fillId="0" borderId="123" xfId="28" applyFont="1" applyBorder="1" applyAlignment="1">
      <alignment horizontal="left" wrapText="1"/>
    </xf>
    <xf numFmtId="0" fontId="21" fillId="0" borderId="66" xfId="28" applyBorder="1" applyAlignment="1">
      <alignment horizontal="left" wrapText="1"/>
    </xf>
    <xf numFmtId="0" fontId="52" fillId="0" borderId="119" xfId="28" applyFont="1" applyBorder="1" applyAlignment="1">
      <alignment horizontal="left" vertical="center" wrapText="1"/>
    </xf>
    <xf numFmtId="0" fontId="52" fillId="0" borderId="128" xfId="28" applyFont="1" applyBorder="1" applyAlignment="1">
      <alignment horizontal="left" vertical="center" wrapText="1"/>
    </xf>
    <xf numFmtId="165" fontId="37" fillId="0" borderId="24" xfId="2" applyNumberFormat="1" applyFont="1" applyBorder="1" applyAlignment="1">
      <alignment horizontal="left" vertical="center"/>
    </xf>
    <xf numFmtId="165" fontId="37" fillId="0" borderId="25" xfId="2" applyNumberFormat="1" applyFont="1" applyBorder="1" applyAlignment="1">
      <alignment horizontal="left" vertical="center"/>
    </xf>
    <xf numFmtId="165" fontId="37" fillId="0" borderId="34" xfId="2" applyNumberFormat="1" applyFont="1" applyBorder="1" applyAlignment="1">
      <alignment horizontal="left" vertical="center"/>
    </xf>
    <xf numFmtId="165" fontId="37" fillId="0" borderId="35" xfId="2" applyNumberFormat="1" applyFont="1" applyBorder="1" applyAlignment="1">
      <alignment horizontal="left" vertical="center"/>
    </xf>
    <xf numFmtId="165" fontId="37" fillId="0" borderId="32" xfId="2" applyNumberFormat="1" applyFont="1" applyBorder="1" applyAlignment="1">
      <alignment horizontal="left" vertical="center"/>
    </xf>
    <xf numFmtId="165" fontId="37" fillId="0" borderId="33" xfId="2" applyNumberFormat="1" applyFont="1" applyBorder="1" applyAlignment="1">
      <alignment horizontal="left" vertical="center"/>
    </xf>
    <xf numFmtId="0" fontId="37" fillId="0" borderId="25" xfId="2" applyFont="1" applyBorder="1" applyAlignment="1">
      <alignment horizontal="left"/>
    </xf>
    <xf numFmtId="0" fontId="37" fillId="0" borderId="35" xfId="2" applyFont="1" applyBorder="1" applyAlignment="1">
      <alignment horizontal="left"/>
    </xf>
    <xf numFmtId="165" fontId="48" fillId="0" borderId="65" xfId="0" applyNumberFormat="1" applyFont="1" applyBorder="1" applyAlignment="1">
      <alignment horizontal="left" vertical="center"/>
    </xf>
    <xf numFmtId="0" fontId="50" fillId="0" borderId="66" xfId="0" applyFont="1" applyBorder="1" applyAlignment="1">
      <alignment horizontal="left"/>
    </xf>
    <xf numFmtId="165" fontId="48" fillId="0" borderId="69" xfId="0" applyNumberFormat="1" applyFont="1" applyBorder="1" applyAlignment="1">
      <alignment horizontal="left" vertical="center"/>
    </xf>
    <xf numFmtId="0" fontId="50" fillId="0" borderId="70" xfId="0" applyFont="1" applyBorder="1" applyAlignment="1">
      <alignment horizontal="left"/>
    </xf>
    <xf numFmtId="165" fontId="48" fillId="0" borderId="73" xfId="0" applyNumberFormat="1" applyFont="1" applyBorder="1" applyAlignment="1">
      <alignment horizontal="left" vertical="center"/>
    </xf>
    <xf numFmtId="0" fontId="50" fillId="0" borderId="74" xfId="0" applyFont="1" applyBorder="1" applyAlignment="1">
      <alignment horizontal="left"/>
    </xf>
    <xf numFmtId="0" fontId="48" fillId="0" borderId="66" xfId="0" applyFont="1" applyBorder="1" applyAlignment="1">
      <alignment horizontal="left"/>
    </xf>
    <xf numFmtId="0" fontId="48" fillId="0" borderId="70" xfId="0" applyFont="1" applyBorder="1" applyAlignment="1">
      <alignment horizontal="left"/>
    </xf>
    <xf numFmtId="0" fontId="48" fillId="0" borderId="74" xfId="0" applyFont="1" applyBorder="1" applyAlignment="1">
      <alignment horizontal="left"/>
    </xf>
    <xf numFmtId="0" fontId="51" fillId="0" borderId="112" xfId="0" applyFont="1" applyBorder="1" applyAlignment="1">
      <alignment wrapText="1"/>
    </xf>
    <xf numFmtId="0" fontId="0" fillId="0" borderId="112" xfId="0" applyBorder="1" applyAlignment="1">
      <alignment wrapText="1"/>
    </xf>
    <xf numFmtId="165" fontId="48" fillId="0" borderId="69" xfId="0" applyNumberFormat="1" applyFont="1" applyBorder="1" applyAlignment="1">
      <alignment horizontal="left" vertical="center" wrapText="1"/>
    </xf>
    <xf numFmtId="0" fontId="0" fillId="0" borderId="70" xfId="0" applyBorder="1" applyAlignment="1">
      <alignment horizontal="left"/>
    </xf>
    <xf numFmtId="0" fontId="48" fillId="0" borderId="112" xfId="0" applyFont="1" applyBorder="1"/>
    <xf numFmtId="0" fontId="48" fillId="0" borderId="0" xfId="0" applyFont="1"/>
    <xf numFmtId="165" fontId="48" fillId="0" borderId="70" xfId="0" applyNumberFormat="1" applyFont="1" applyBorder="1" applyAlignment="1">
      <alignment horizontal="left" vertical="center" wrapText="1"/>
    </xf>
    <xf numFmtId="165" fontId="48" fillId="0" borderId="73" xfId="0" applyNumberFormat="1" applyFont="1" applyBorder="1" applyAlignment="1">
      <alignment horizontal="left" vertical="center" wrapText="1"/>
    </xf>
    <xf numFmtId="165" fontId="48" fillId="0" borderId="74" xfId="0" applyNumberFormat="1" applyFont="1" applyBorder="1" applyAlignment="1">
      <alignment horizontal="left" vertical="center" wrapText="1"/>
    </xf>
    <xf numFmtId="0" fontId="52" fillId="0" borderId="117" xfId="0" applyFont="1" applyBorder="1" applyAlignment="1">
      <alignment horizontal="center" vertical="center" wrapText="1"/>
    </xf>
    <xf numFmtId="0" fontId="52" fillId="0" borderId="119" xfId="0" applyFont="1" applyBorder="1" applyAlignment="1">
      <alignment horizontal="center" vertical="center" wrapText="1"/>
    </xf>
    <xf numFmtId="0" fontId="52" fillId="0" borderId="121" xfId="0" applyFont="1" applyBorder="1" applyAlignment="1">
      <alignment horizontal="center" vertical="center" wrapText="1"/>
    </xf>
    <xf numFmtId="0" fontId="52" fillId="0" borderId="122" xfId="0" applyFont="1" applyBorder="1" applyAlignment="1">
      <alignment horizontal="center" vertical="center" wrapText="1"/>
    </xf>
    <xf numFmtId="0" fontId="52" fillId="0" borderId="123" xfId="0" applyFont="1" applyBorder="1" applyAlignment="1">
      <alignment horizontal="center" vertical="center" wrapText="1"/>
    </xf>
    <xf numFmtId="165" fontId="48" fillId="0" borderId="65" xfId="0" applyNumberFormat="1" applyFont="1" applyBorder="1" applyAlignment="1">
      <alignment horizontal="left" vertical="center" wrapText="1"/>
    </xf>
    <xf numFmtId="165" fontId="48" fillId="0" borderId="66" xfId="0" applyNumberFormat="1" applyFont="1" applyBorder="1" applyAlignment="1">
      <alignment horizontal="left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119" xfId="0" applyFont="1" applyBorder="1" applyAlignment="1">
      <alignment horizontal="center" wrapText="1"/>
    </xf>
    <xf numFmtId="0" fontId="52" fillId="0" borderId="43" xfId="0" applyFont="1" applyBorder="1" applyAlignment="1">
      <alignment horizontal="center" wrapText="1"/>
    </xf>
    <xf numFmtId="0" fontId="52" fillId="0" borderId="128" xfId="0" applyFont="1" applyBorder="1" applyAlignment="1">
      <alignment horizontal="center" vertical="center" wrapText="1"/>
    </xf>
    <xf numFmtId="0" fontId="48" fillId="0" borderId="70" xfId="0" applyFont="1" applyBorder="1" applyAlignment="1">
      <alignment horizontal="left" wrapText="1"/>
    </xf>
    <xf numFmtId="0" fontId="48" fillId="0" borderId="74" xfId="0" applyFont="1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70" xfId="0" applyBorder="1" applyAlignment="1">
      <alignment horizontal="left" wrapText="1"/>
    </xf>
    <xf numFmtId="0" fontId="48" fillId="0" borderId="66" xfId="0" applyFont="1" applyBorder="1" applyAlignment="1">
      <alignment horizontal="left" wrapText="1"/>
    </xf>
    <xf numFmtId="0" fontId="52" fillId="0" borderId="70" xfId="0" applyFont="1" applyBorder="1" applyAlignment="1">
      <alignment horizontal="left" wrapText="1"/>
    </xf>
    <xf numFmtId="164" fontId="23" fillId="5" borderId="19" xfId="18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273" xfId="0" applyFill="1" applyBorder="1" applyAlignment="1">
      <alignment horizontal="center" wrapText="1"/>
    </xf>
    <xf numFmtId="0" fontId="0" fillId="5" borderId="273" xfId="0" applyFill="1" applyBorder="1" applyAlignment="1">
      <alignment horizontal="center" vertical="center"/>
    </xf>
    <xf numFmtId="0" fontId="0" fillId="5" borderId="273" xfId="0" applyFill="1" applyBorder="1" applyAlignment="1">
      <alignment horizontal="center" vertical="center" wrapText="1"/>
    </xf>
  </cellXfs>
  <cellStyles count="54">
    <cellStyle name="Comma" xfId="36" builtinId="3"/>
    <cellStyle name="Comma 2" xfId="37" xr:uid="{E065CDD7-3644-450D-8DD3-4C52CB06C561}"/>
    <cellStyle name="Comma 2 2" xfId="39" xr:uid="{DFE069A0-9273-4BA4-BD27-2A78A2192167}"/>
    <cellStyle name="Comma 2 3" xfId="48" xr:uid="{AA9B7E1A-7CB8-46ED-963D-27E4D22BFB17}"/>
    <cellStyle name="Hyperlink" xfId="1" builtinId="8"/>
    <cellStyle name="Hyperlink 2" xfId="22" xr:uid="{A685D831-BBEB-4F1A-95C7-98E5E955A610}"/>
    <cellStyle name="Hyperlink 2 2" xfId="27" xr:uid="{3A955DA3-6952-4410-BEAF-2D6845E5EBAB}"/>
    <cellStyle name="Hyperlink 2 3" xfId="35" xr:uid="{6B70993E-E980-4FB4-933D-4D193AC2E9ED}"/>
    <cellStyle name="Normal" xfId="0" builtinId="0"/>
    <cellStyle name="Normal 10" xfId="30" xr:uid="{022ED44F-6CD9-4D6F-841E-611C2911CE8E}"/>
    <cellStyle name="Normal 11" xfId="33" xr:uid="{449D3E72-6941-4775-B23A-38DDC98E3905}"/>
    <cellStyle name="Normal 12" xfId="49" xr:uid="{1C113090-2324-47DB-A603-EB7EB52DCF38}"/>
    <cellStyle name="Normal 13" xfId="51" xr:uid="{D47571F4-5B31-4D38-B947-8E2E00AA3EEB}"/>
    <cellStyle name="Normal 14" xfId="52" xr:uid="{EDEF78F7-DE25-4F56-B69F-D4745721C43F}"/>
    <cellStyle name="Normal 2" xfId="4" xr:uid="{B4FD140B-8C35-46BA-B208-8ADB64B25A60}"/>
    <cellStyle name="Normal 2 10" xfId="40" xr:uid="{AF78E885-27A7-489B-98DA-51F85A2E421A}"/>
    <cellStyle name="Normal 2 11" xfId="43" xr:uid="{EB090C3E-D8E8-439D-9800-5CEB98F121E0}"/>
    <cellStyle name="Normal 2 12" xfId="45" xr:uid="{B9D75126-DEEA-47E6-81A5-D33323C2B4D0}"/>
    <cellStyle name="Normal 2 2" xfId="10" xr:uid="{B2F4ED9B-716E-4B3C-9FBF-25F51FB0135D}"/>
    <cellStyle name="Normal 2 3" xfId="12" xr:uid="{5BD26CB8-F121-46B0-B971-0201ED763562}"/>
    <cellStyle name="Normal 2 4" xfId="13" xr:uid="{01A25FB5-7AD7-44E3-8FB9-5F903B7F207E}"/>
    <cellStyle name="Normal 2 5" xfId="15" xr:uid="{BB956477-2D3E-44EF-BA91-B0CC42F70FDB}"/>
    <cellStyle name="Normal 2 6" xfId="18" xr:uid="{8F7FEB04-D855-443C-83CF-3E389C6A216F}"/>
    <cellStyle name="Normal 2 7" xfId="25" xr:uid="{94D0C532-99FD-450C-88D3-A19D9182EA6C}"/>
    <cellStyle name="Normal 2 8" xfId="28" xr:uid="{0C48CB40-EA5F-42DF-8708-118847262681}"/>
    <cellStyle name="Normal 2 9" xfId="34" xr:uid="{B022F4E9-59B8-47BC-86D1-620BF5C423DF}"/>
    <cellStyle name="Normal 3" xfId="2" xr:uid="{CC2C14AD-534A-4D8C-A4F7-2283219F5E61}"/>
    <cellStyle name="Normal 3 2" xfId="17" xr:uid="{3C457470-8CAF-49E2-BB0C-9D9A01ECDAE7}"/>
    <cellStyle name="Normal 3 3" xfId="31" xr:uid="{084592F1-C1AD-4222-8A1F-33D3DCD96538}"/>
    <cellStyle name="Normal 3 4" xfId="32" xr:uid="{D1ECAD8B-4493-42B3-9BCD-55A3600A11EA}"/>
    <cellStyle name="Normal 3 4 2" xfId="50" xr:uid="{7B86B00F-A707-4E80-9B8E-455DFD0A6C9F}"/>
    <cellStyle name="Normal 3 5" xfId="44" xr:uid="{A633ACD4-181E-4629-90A4-1A4118C7AEC8}"/>
    <cellStyle name="Normal 4" xfId="3" xr:uid="{9519CD66-9205-4F09-A930-5132268056D8}"/>
    <cellStyle name="Normal 4 2" xfId="11" xr:uid="{AF40B4C5-E171-4CAC-A572-C036A995E769}"/>
    <cellStyle name="Normal 4 3" xfId="19" xr:uid="{48EEE8E7-3F11-438C-A16D-8FCBB4E85A79}"/>
    <cellStyle name="Normal 5" xfId="5" xr:uid="{1FF03A0C-3520-4D58-AEC7-00ECE0AD62C9}"/>
    <cellStyle name="Normal 5 2" xfId="16" xr:uid="{5AEF558E-4340-48CE-863E-90BAD909BC10}"/>
    <cellStyle name="Normal 6" xfId="7" xr:uid="{F281E8D3-0FE4-44F6-9DB6-947A057852A9}"/>
    <cellStyle name="Normal 6 2" xfId="14" xr:uid="{1485DDB9-B568-4883-AA1C-41E5C298B1A9}"/>
    <cellStyle name="Normal 6 3" xfId="26" xr:uid="{F0B1E8A3-1EC5-44E2-9C2D-A804BF5167E6}"/>
    <cellStyle name="Normal 7" xfId="8" xr:uid="{C1623A13-581F-42D8-BEF0-E38153289678}"/>
    <cellStyle name="Normal 7 2" xfId="24" xr:uid="{ECC32CB1-90DD-4741-962E-4F5C61F1AC56}"/>
    <cellStyle name="Normal 8" xfId="9" xr:uid="{679FBE10-9CA1-4404-8F42-D845C055FC91}"/>
    <cellStyle name="Normal 8 2" xfId="23" xr:uid="{F14404A3-0F7B-4484-8E4A-A1959993CD2D}"/>
    <cellStyle name="Normal 8 3" xfId="46" xr:uid="{4F4ADC65-E144-4C22-9B9D-2ADDCEBC9F1B}"/>
    <cellStyle name="Normal 9" xfId="21" xr:uid="{41CA7BEE-4951-4B39-91D8-7D32E3DBBE90}"/>
    <cellStyle name="Normálna 7" xfId="42" xr:uid="{1A5087FE-1937-40EA-90E4-A9D06877CFBC}"/>
    <cellStyle name="normálne_Mesač.prehľad P aV apríl 2006" xfId="41" xr:uid="{79D9F392-F44C-4778-A4D4-17653113C526}"/>
    <cellStyle name="Percent 2" xfId="6" xr:uid="{3820B55C-974B-42AA-BA32-26AD6C157C37}"/>
    <cellStyle name="Percent 2 2" xfId="20" xr:uid="{8E4618EF-4B70-4A43-A1B6-0AAA41113D2E}"/>
    <cellStyle name="Percent 2 3" xfId="38" xr:uid="{3D153034-5380-4ACC-86C9-DA614FB55250}"/>
    <cellStyle name="Percent 3" xfId="29" xr:uid="{0FD6EF4B-2D76-4920-9D1F-A0D624789BA0}"/>
    <cellStyle name="Percent 4" xfId="47" xr:uid="{837EFC5D-9DD2-4E98-8A0E-84D52CF18848}"/>
    <cellStyle name="Percent 5" xfId="53" xr:uid="{FA3444F2-167E-4DBC-80D8-3941381601BD}"/>
  </cellStyles>
  <dxfs count="13">
    <dxf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  <fill>
        <patternFill patternType="solid">
          <fgColor indexed="64"/>
          <bgColor theme="0"/>
        </patternFill>
      </fill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3A32"/>
      <color rgb="FF7CBF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55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72.xml"/><Relationship Id="rId1" Type="http://schemas.microsoft.com/office/2011/relationships/chartStyle" Target="style72.xml"/><Relationship Id="rId4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0587462043038"/>
          <c:y val="0.17750046543208525"/>
          <c:w val="0.37073381269745287"/>
          <c:h val="0.66760045119533906"/>
        </c:manualLayout>
      </c:layout>
      <c:radarChart>
        <c:radarStyle val="marker"/>
        <c:varyColors val="0"/>
        <c:ser>
          <c:idx val="0"/>
          <c:order val="0"/>
          <c:tx>
            <c:strRef>
              <c:f>'G-1'!$B$2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'G-1'!$B$3:$B$8</c:f>
              <c:numCache>
                <c:formatCode>0.0</c:formatCode>
                <c:ptCount val="6"/>
                <c:pt idx="0">
                  <c:v>-0.4759368939268257</c:v>
                </c:pt>
                <c:pt idx="1">
                  <c:v>1.8497355519997649E-2</c:v>
                </c:pt>
                <c:pt idx="2">
                  <c:v>-0.41110743656831544</c:v>
                </c:pt>
                <c:pt idx="3">
                  <c:v>0.24032671009041243</c:v>
                </c:pt>
                <c:pt idx="4">
                  <c:v>-1.2020692491742515</c:v>
                </c:pt>
                <c:pt idx="5">
                  <c:v>0.1654171056762801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C-4F89-8856-94AE989EB0FC}"/>
            </c:ext>
          </c:extLst>
        </c:ser>
        <c:ser>
          <c:idx val="1"/>
          <c:order val="1"/>
          <c:tx>
            <c:strRef>
              <c:f>'G-1'!$C$2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'G-1'!$C$3:$C$8</c:f>
              <c:numCache>
                <c:formatCode>0.0</c:formatCode>
                <c:ptCount val="6"/>
                <c:pt idx="0">
                  <c:v>-0.59536821162242703</c:v>
                </c:pt>
                <c:pt idx="1">
                  <c:v>-4.3912461709952749E-2</c:v>
                </c:pt>
                <c:pt idx="2">
                  <c:v>-0.45960245957609525</c:v>
                </c:pt>
                <c:pt idx="3">
                  <c:v>0.43151171572535668</c:v>
                </c:pt>
                <c:pt idx="4">
                  <c:v>-1.1503646285115614</c:v>
                </c:pt>
                <c:pt idx="5">
                  <c:v>0.12034981790611103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C-4F89-8856-94AE989EB0FC}"/>
            </c:ext>
          </c:extLst>
        </c:ser>
        <c:ser>
          <c:idx val="2"/>
          <c:order val="2"/>
          <c:tx>
            <c:strRef>
              <c:f>'G-1'!$D$2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'G-1'!$D$3:$D$8</c:f>
              <c:numCache>
                <c:formatCode>0.0</c:formatCode>
                <c:ptCount val="6"/>
                <c:pt idx="0">
                  <c:v>-0.5651564021929496</c:v>
                </c:pt>
                <c:pt idx="1">
                  <c:v>0.10886813225355189</c:v>
                </c:pt>
                <c:pt idx="2">
                  <c:v>0.17435302902229366</c:v>
                </c:pt>
                <c:pt idx="3">
                  <c:v>0.2711026132366019</c:v>
                </c:pt>
                <c:pt idx="4">
                  <c:v>-0.93797022100536009</c:v>
                </c:pt>
                <c:pt idx="5">
                  <c:v>-7.6246150509066579E-2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C-4F89-8856-94AE989EB0FC}"/>
            </c:ext>
          </c:extLst>
        </c:ser>
        <c:ser>
          <c:idx val="3"/>
          <c:order val="3"/>
          <c:tx>
            <c:strRef>
              <c:f>'G-1'!$E$2</c:f>
              <c:strCache>
                <c:ptCount val="1"/>
                <c:pt idx="0">
                  <c:v>benchmark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'G-1'!$A$3:$A$8</c:f>
              <c:strCache>
                <c:ptCount val="6"/>
                <c:pt idx="0">
                  <c:v>Produktivita</c:v>
                </c:pt>
                <c:pt idx="1">
                  <c:v>Trh práce</c:v>
                </c:pt>
                <c:pt idx="2">
                  <c:v>Zraniteľnosť</c:v>
                </c:pt>
                <c:pt idx="3">
                  <c:v>Sociálna inklúzia</c:v>
                </c:pt>
                <c:pt idx="4">
                  <c:v>Zdravie</c:v>
                </c:pt>
                <c:pt idx="5">
                  <c:v>Životné prostredie</c:v>
                </c:pt>
              </c:strCache>
            </c:strRef>
          </c:cat>
          <c:val>
            <c:numRef>
              <c:f>'G-1'!$E$3:$E$8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EC-4F89-8856-94AE989E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740191"/>
        <c:axId val="734740607"/>
      </c:radarChart>
      <c:catAx>
        <c:axId val="7347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734740607"/>
        <c:crosses val="autoZero"/>
        <c:auto val="1"/>
        <c:lblAlgn val="ctr"/>
        <c:lblOffset val="100"/>
        <c:noMultiLvlLbl val="0"/>
      </c:catAx>
      <c:valAx>
        <c:axId val="73474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474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'G-9'!$A$4</c:f>
              <c:strCache>
                <c:ptCount val="1"/>
                <c:pt idx="0">
                  <c:v>prírodovedná gramotnosť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'G-9'!$B$3:$H$3</c:f>
              <c:numCache>
                <c:formatCode>0</c:formatCode>
                <c:ptCount val="7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  <c:pt idx="6">
                  <c:v>2022</c:v>
                </c:pt>
              </c:numCache>
            </c:numRef>
          </c:cat>
          <c:val>
            <c:numRef>
              <c:f>'G-9'!$B$4:$H$4</c:f>
              <c:numCache>
                <c:formatCode>0.0</c:formatCode>
                <c:ptCount val="7"/>
                <c:pt idx="1">
                  <c:v>-6.3715188910740039</c:v>
                </c:pt>
                <c:pt idx="2">
                  <c:v>-7.4566424706600287</c:v>
                </c:pt>
                <c:pt idx="3">
                  <c:v>-25.247332848835981</c:v>
                </c:pt>
                <c:pt idx="4">
                  <c:v>-27.983188678678005</c:v>
                </c:pt>
                <c:pt idx="5">
                  <c:v>-22.692696134790992</c:v>
                </c:pt>
                <c:pt idx="6">
                  <c:v>-22.377131376360012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5B7-A031-CE67B1566C32}"/>
            </c:ext>
          </c:extLst>
        </c:ser>
        <c:ser>
          <c:idx val="1"/>
          <c:order val="1"/>
          <c:tx>
            <c:strRef>
              <c:f>'G-9'!$A$5</c:f>
              <c:strCache>
                <c:ptCount val="1"/>
                <c:pt idx="0">
                  <c:v>čitateľská gramotnosť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'G-9'!$B$3:$H$3</c:f>
              <c:numCache>
                <c:formatCode>0</c:formatCode>
                <c:ptCount val="7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  <c:pt idx="6">
                  <c:v>2022</c:v>
                </c:pt>
              </c:numCache>
            </c:numRef>
          </c:cat>
          <c:val>
            <c:numRef>
              <c:f>'G-9'!$B$5:$H$5</c:f>
              <c:numCache>
                <c:formatCode>0.0</c:formatCode>
                <c:ptCount val="7"/>
                <c:pt idx="0">
                  <c:v>-24.926932916728958</c:v>
                </c:pt>
                <c:pt idx="1">
                  <c:v>-19.003836497996019</c:v>
                </c:pt>
                <c:pt idx="2">
                  <c:v>-12.900439922502983</c:v>
                </c:pt>
                <c:pt idx="3">
                  <c:v>-29.054174089330047</c:v>
                </c:pt>
                <c:pt idx="4">
                  <c:v>-36.012271182111022</c:v>
                </c:pt>
                <c:pt idx="5">
                  <c:v>-27.503439266567</c:v>
                </c:pt>
                <c:pt idx="6">
                  <c:v>-28.728266065228979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8-45B7-A031-CE67B1566C32}"/>
            </c:ext>
          </c:extLst>
        </c:ser>
        <c:ser>
          <c:idx val="2"/>
          <c:order val="2"/>
          <c:tx>
            <c:strRef>
              <c:f>'G-9'!$A$6</c:f>
              <c:strCache>
                <c:ptCount val="1"/>
                <c:pt idx="0">
                  <c:v>matematická gramotnosť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'G-9'!$B$3:$H$3</c:f>
              <c:numCache>
                <c:formatCode>0</c:formatCode>
                <c:ptCount val="7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2018</c:v>
                </c:pt>
                <c:pt idx="6">
                  <c:v>2022</c:v>
                </c:pt>
              </c:numCache>
            </c:numRef>
          </c:cat>
          <c:val>
            <c:numRef>
              <c:f>'G-9'!$B$6:$H$6</c:f>
              <c:numCache>
                <c:formatCode>0.0</c:formatCode>
                <c:ptCount val="7"/>
                <c:pt idx="0">
                  <c:v>-1.2800688867239955</c:v>
                </c:pt>
                <c:pt idx="1">
                  <c:v>1.6986295463519809</c:v>
                </c:pt>
                <c:pt idx="2">
                  <c:v>4.9648401382529528</c:v>
                </c:pt>
                <c:pt idx="3">
                  <c:v>-6.5194098181390245</c:v>
                </c:pt>
                <c:pt idx="4">
                  <c:v>-9.649291397154002</c:v>
                </c:pt>
                <c:pt idx="5">
                  <c:v>-0.8334678164380307</c:v>
                </c:pt>
                <c:pt idx="6">
                  <c:v>-8.3635061170560334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8-45B7-A031-CE67B15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'G-10'!$B$2</c:f>
              <c:strCache>
                <c:ptCount val="1"/>
                <c:pt idx="0">
                  <c:v>EÚ 2016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'G-10'!$A$3:$A$14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inovácií na zamestnanosť </c:v>
                </c:pt>
                <c:pt idx="10">
                  <c:v>Vplyv inovácií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'G-10'!$B$3:$B$14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1-4D21-B893-C7009581825B}"/>
            </c:ext>
          </c:extLst>
        </c:ser>
        <c:ser>
          <c:idx val="1"/>
          <c:order val="1"/>
          <c:tx>
            <c:strRef>
              <c:f>'G-10'!$C$2</c:f>
              <c:strCache>
                <c:ptCount val="1"/>
                <c:pt idx="0">
                  <c:v>EÚ 2023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'G-10'!$A$3:$A$14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inovácií na zamestnanosť </c:v>
                </c:pt>
                <c:pt idx="10">
                  <c:v>Vplyv inovácií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'G-10'!$C$3:$C$14</c:f>
              <c:numCache>
                <c:formatCode>0</c:formatCode>
                <c:ptCount val="12"/>
                <c:pt idx="0">
                  <c:v>94.361999999999995</c:v>
                </c:pt>
                <c:pt idx="1">
                  <c:v>109.46599999999999</c:v>
                </c:pt>
                <c:pt idx="2">
                  <c:v>116.637</c:v>
                </c:pt>
                <c:pt idx="3">
                  <c:v>121.863</c:v>
                </c:pt>
                <c:pt idx="4">
                  <c:v>108.776</c:v>
                </c:pt>
                <c:pt idx="5">
                  <c:v>107.063</c:v>
                </c:pt>
                <c:pt idx="6">
                  <c:v>139.79400000000001</c:v>
                </c:pt>
                <c:pt idx="7">
                  <c:v>133.38999999999999</c:v>
                </c:pt>
                <c:pt idx="8">
                  <c:v>91.822999999999993</c:v>
                </c:pt>
                <c:pt idx="9">
                  <c:v>107.93300000000001</c:v>
                </c:pt>
                <c:pt idx="10">
                  <c:v>99.253</c:v>
                </c:pt>
                <c:pt idx="11">
                  <c:v>102.70699999999999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1-4D21-B893-C7009581825B}"/>
            </c:ext>
          </c:extLst>
        </c:ser>
        <c:ser>
          <c:idx val="2"/>
          <c:order val="2"/>
          <c:tx>
            <c:strRef>
              <c:f>'G-10'!$D$2</c:f>
              <c:strCache>
                <c:ptCount val="1"/>
                <c:pt idx="0">
                  <c:v>SK 2016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'G-10'!$A$3:$A$14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inovácií na zamestnanosť </c:v>
                </c:pt>
                <c:pt idx="10">
                  <c:v>Vplyv inovácií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'G-10'!$D$3:$D$14</c:f>
              <c:numCache>
                <c:formatCode>0</c:formatCode>
                <c:ptCount val="12"/>
                <c:pt idx="0">
                  <c:v>84.698999999999998</c:v>
                </c:pt>
                <c:pt idx="1">
                  <c:v>38.454000000000001</c:v>
                </c:pt>
                <c:pt idx="2">
                  <c:v>66.230999999999995</c:v>
                </c:pt>
                <c:pt idx="3">
                  <c:v>42.768999999999998</c:v>
                </c:pt>
                <c:pt idx="4">
                  <c:v>44.366999999999997</c:v>
                </c:pt>
                <c:pt idx="5">
                  <c:v>89.617999999999995</c:v>
                </c:pt>
                <c:pt idx="6">
                  <c:v>43.582000000000001</c:v>
                </c:pt>
                <c:pt idx="7">
                  <c:v>55.798000000000002</c:v>
                </c:pt>
                <c:pt idx="8">
                  <c:v>38.396999999999998</c:v>
                </c:pt>
                <c:pt idx="9">
                  <c:v>48.622999999999998</c:v>
                </c:pt>
                <c:pt idx="10">
                  <c:v>100.639</c:v>
                </c:pt>
                <c:pt idx="11">
                  <c:v>100.845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1-4D21-B893-C7009581825B}"/>
            </c:ext>
          </c:extLst>
        </c:ser>
        <c:ser>
          <c:idx val="3"/>
          <c:order val="3"/>
          <c:tx>
            <c:strRef>
              <c:f>'G-10'!$E$2</c:f>
              <c:strCache>
                <c:ptCount val="1"/>
                <c:pt idx="0">
                  <c:v>SK 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'G-10'!$A$3:$A$14</c:f>
              <c:strCache>
                <c:ptCount val="12"/>
                <c:pt idx="0">
                  <c:v>Ľudské zdroje</c:v>
                </c:pt>
                <c:pt idx="1">
                  <c:v>Atraktivita výskumného systému</c:v>
                </c:pt>
                <c:pt idx="2">
                  <c:v>Digitalizácia</c:v>
                </c:pt>
                <c:pt idx="3">
                  <c:v>Financovanie a podpora</c:v>
                </c:pt>
                <c:pt idx="4">
                  <c:v>Podnikové investície</c:v>
                </c:pt>
                <c:pt idx="5">
                  <c:v>IT technológie</c:v>
                </c:pt>
                <c:pt idx="6">
                  <c:v>Inovátori z radov MSP</c:v>
                </c:pt>
                <c:pt idx="7">
                  <c:v>Prepojenia</c:v>
                </c:pt>
                <c:pt idx="8">
                  <c:v>Intelektuálne aktíva</c:v>
                </c:pt>
                <c:pt idx="9">
                  <c:v>Vplyv inovácií na zamestnanosť </c:v>
                </c:pt>
                <c:pt idx="10">
                  <c:v>Vplyv inovácií na predaje</c:v>
                </c:pt>
                <c:pt idx="11">
                  <c:v>Environmentálna udržateľnosť</c:v>
                </c:pt>
              </c:strCache>
            </c:strRef>
          </c:cat>
          <c:val>
            <c:numRef>
              <c:f>'G-10'!$E$3:$E$14</c:f>
              <c:numCache>
                <c:formatCode>0</c:formatCode>
                <c:ptCount val="12"/>
                <c:pt idx="0">
                  <c:v>86.396000000000001</c:v>
                </c:pt>
                <c:pt idx="1">
                  <c:v>56.646999999999998</c:v>
                </c:pt>
                <c:pt idx="2">
                  <c:v>78.221999999999994</c:v>
                </c:pt>
                <c:pt idx="3">
                  <c:v>46.473999999999997</c:v>
                </c:pt>
                <c:pt idx="4">
                  <c:v>60.902000000000001</c:v>
                </c:pt>
                <c:pt idx="5">
                  <c:v>79.944999999999993</c:v>
                </c:pt>
                <c:pt idx="6">
                  <c:v>59.18</c:v>
                </c:pt>
                <c:pt idx="7">
                  <c:v>66.489999999999995</c:v>
                </c:pt>
                <c:pt idx="8">
                  <c:v>45.372999999999998</c:v>
                </c:pt>
                <c:pt idx="9">
                  <c:v>60.323999999999998</c:v>
                </c:pt>
                <c:pt idx="10">
                  <c:v>101.003</c:v>
                </c:pt>
                <c:pt idx="11">
                  <c:v>98.046000000000006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71-4D21-B893-C70095818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870863"/>
        <c:axId val="1439871279"/>
      </c:radarChart>
      <c:catAx>
        <c:axId val="143987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1279"/>
        <c:crosses val="autoZero"/>
        <c:auto val="1"/>
        <c:lblAlgn val="ctr"/>
        <c:lblOffset val="100"/>
        <c:noMultiLvlLbl val="0"/>
      </c:catAx>
      <c:valAx>
        <c:axId val="143987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43987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'G-11'!$C$3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'G-11'!$B$4:$B$31</c:f>
              <c:strCache>
                <c:ptCount val="28"/>
                <c:pt idx="0">
                  <c:v>NL</c:v>
                </c:pt>
                <c:pt idx="1">
                  <c:v>MT</c:v>
                </c:pt>
                <c:pt idx="2">
                  <c:v>SE</c:v>
                </c:pt>
                <c:pt idx="3">
                  <c:v>DE</c:v>
                </c:pt>
                <c:pt idx="4">
                  <c:v>DK</c:v>
                </c:pt>
                <c:pt idx="5">
                  <c:v>EE</c:v>
                </c:pt>
                <c:pt idx="6">
                  <c:v>CZ</c:v>
                </c:pt>
                <c:pt idx="7">
                  <c:v>HU</c:v>
                </c:pt>
                <c:pt idx="8">
                  <c:v>CY</c:v>
                </c:pt>
                <c:pt idx="9">
                  <c:v>AT</c:v>
                </c:pt>
                <c:pt idx="10">
                  <c:v>IE</c:v>
                </c:pt>
                <c:pt idx="11">
                  <c:v>FI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PL</c:v>
                </c:pt>
                <c:pt idx="16">
                  <c:v>SK</c:v>
                </c:pt>
                <c:pt idx="17">
                  <c:v>LV</c:v>
                </c:pt>
                <c:pt idx="18">
                  <c:v>BG</c:v>
                </c:pt>
                <c:pt idx="19">
                  <c:v>EÚ 27</c:v>
                </c:pt>
                <c:pt idx="20">
                  <c:v>LU</c:v>
                </c:pt>
                <c:pt idx="21">
                  <c:v>FR</c:v>
                </c:pt>
                <c:pt idx="22">
                  <c:v>BE</c:v>
                </c:pt>
                <c:pt idx="23">
                  <c:v>HR</c:v>
                </c:pt>
                <c:pt idx="24">
                  <c:v>ES</c:v>
                </c:pt>
                <c:pt idx="25">
                  <c:v>RO</c:v>
                </c:pt>
                <c:pt idx="26">
                  <c:v>GR</c:v>
                </c:pt>
                <c:pt idx="27">
                  <c:v>IT</c:v>
                </c:pt>
              </c:strCache>
            </c:strRef>
          </c:cat>
          <c:val>
            <c:numRef>
              <c:f>'G-11'!$C$4:$C$31</c:f>
              <c:numCache>
                <c:formatCode>#\ ##0.##########</c:formatCode>
                <c:ptCount val="28"/>
                <c:pt idx="0">
                  <c:v>79.7</c:v>
                </c:pt>
                <c:pt idx="1">
                  <c:v>71.7</c:v>
                </c:pt>
                <c:pt idx="2">
                  <c:v>76.8</c:v>
                </c:pt>
                <c:pt idx="3">
                  <c:v>75.7</c:v>
                </c:pt>
                <c:pt idx="4" formatCode="#\ ##0.0">
                  <c:v>75</c:v>
                </c:pt>
                <c:pt idx="5">
                  <c:v>75.5</c:v>
                </c:pt>
                <c:pt idx="6">
                  <c:v>75.099999999999994</c:v>
                </c:pt>
                <c:pt idx="7">
                  <c:v>72.2</c:v>
                </c:pt>
                <c:pt idx="8">
                  <c:v>70.5</c:v>
                </c:pt>
                <c:pt idx="9">
                  <c:v>73.599999999999994</c:v>
                </c:pt>
                <c:pt idx="10">
                  <c:v>69.400000000000006</c:v>
                </c:pt>
                <c:pt idx="11" formatCode="#\ ##0.0">
                  <c:v>72</c:v>
                </c:pt>
                <c:pt idx="12" formatCode="#\ ##0.0">
                  <c:v>73</c:v>
                </c:pt>
                <c:pt idx="13">
                  <c:v>69.8</c:v>
                </c:pt>
                <c:pt idx="14">
                  <c:v>71.3</c:v>
                </c:pt>
                <c:pt idx="15">
                  <c:v>67.8</c:v>
                </c:pt>
                <c:pt idx="16">
                  <c:v>70.400000000000006</c:v>
                </c:pt>
                <c:pt idx="17">
                  <c:v>72.2</c:v>
                </c:pt>
                <c:pt idx="18">
                  <c:v>69.2</c:v>
                </c:pt>
                <c:pt idx="19">
                  <c:v>68.099999999999994</c:v>
                </c:pt>
                <c:pt idx="20">
                  <c:v>67.900000000000006</c:v>
                </c:pt>
                <c:pt idx="21">
                  <c:v>66.400000000000006</c:v>
                </c:pt>
                <c:pt idx="22">
                  <c:v>65.3</c:v>
                </c:pt>
                <c:pt idx="23">
                  <c:v>62.1</c:v>
                </c:pt>
                <c:pt idx="24">
                  <c:v>63.3</c:v>
                </c:pt>
                <c:pt idx="25">
                  <c:v>60.2</c:v>
                </c:pt>
                <c:pt idx="26">
                  <c:v>56.1</c:v>
                </c:pt>
                <c:pt idx="27" formatCode="#\ ##0.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D01-919C-B4FD53E6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'G-11'!$D$3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'G-11'!$B$4:$B$31</c:f>
              <c:strCache>
                <c:ptCount val="28"/>
                <c:pt idx="0">
                  <c:v>NL</c:v>
                </c:pt>
                <c:pt idx="1">
                  <c:v>MT</c:v>
                </c:pt>
                <c:pt idx="2">
                  <c:v>SE</c:v>
                </c:pt>
                <c:pt idx="3">
                  <c:v>DE</c:v>
                </c:pt>
                <c:pt idx="4">
                  <c:v>DK</c:v>
                </c:pt>
                <c:pt idx="5">
                  <c:v>EE</c:v>
                </c:pt>
                <c:pt idx="6">
                  <c:v>CZ</c:v>
                </c:pt>
                <c:pt idx="7">
                  <c:v>HU</c:v>
                </c:pt>
                <c:pt idx="8">
                  <c:v>CY</c:v>
                </c:pt>
                <c:pt idx="9">
                  <c:v>AT</c:v>
                </c:pt>
                <c:pt idx="10">
                  <c:v>IE</c:v>
                </c:pt>
                <c:pt idx="11">
                  <c:v>FI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PL</c:v>
                </c:pt>
                <c:pt idx="16">
                  <c:v>SK</c:v>
                </c:pt>
                <c:pt idx="17">
                  <c:v>LV</c:v>
                </c:pt>
                <c:pt idx="18">
                  <c:v>BG</c:v>
                </c:pt>
                <c:pt idx="19">
                  <c:v>EÚ 27</c:v>
                </c:pt>
                <c:pt idx="20">
                  <c:v>LU</c:v>
                </c:pt>
                <c:pt idx="21">
                  <c:v>FR</c:v>
                </c:pt>
                <c:pt idx="22">
                  <c:v>BE</c:v>
                </c:pt>
                <c:pt idx="23">
                  <c:v>HR</c:v>
                </c:pt>
                <c:pt idx="24">
                  <c:v>ES</c:v>
                </c:pt>
                <c:pt idx="25">
                  <c:v>RO</c:v>
                </c:pt>
                <c:pt idx="26">
                  <c:v>GR</c:v>
                </c:pt>
                <c:pt idx="27">
                  <c:v>IT</c:v>
                </c:pt>
              </c:strCache>
            </c:strRef>
          </c:cat>
          <c:val>
            <c:numRef>
              <c:f>'G-11'!$D$4:$D$31</c:f>
              <c:numCache>
                <c:formatCode>#\ ##0.##########</c:formatCode>
                <c:ptCount val="28"/>
                <c:pt idx="0">
                  <c:v>79.3</c:v>
                </c:pt>
                <c:pt idx="1">
                  <c:v>72.3</c:v>
                </c:pt>
                <c:pt idx="2">
                  <c:v>74.900000000000006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 formatCode="#\ ##0.0">
                  <c:v>74</c:v>
                </c:pt>
                <c:pt idx="6">
                  <c:v>74.400000000000006</c:v>
                </c:pt>
                <c:pt idx="7">
                  <c:v>71.900000000000006</c:v>
                </c:pt>
                <c:pt idx="8">
                  <c:v>69.900000000000006</c:v>
                </c:pt>
                <c:pt idx="9">
                  <c:v>71.7</c:v>
                </c:pt>
                <c:pt idx="10">
                  <c:v>66.5</c:v>
                </c:pt>
                <c:pt idx="11">
                  <c:v>71.2</c:v>
                </c:pt>
                <c:pt idx="12">
                  <c:v>71.599999999999994</c:v>
                </c:pt>
                <c:pt idx="13">
                  <c:v>68.5</c:v>
                </c:pt>
                <c:pt idx="14">
                  <c:v>70.099999999999994</c:v>
                </c:pt>
                <c:pt idx="15" formatCode="#\ ##0.0">
                  <c:v>68</c:v>
                </c:pt>
                <c:pt idx="16">
                  <c:v>69.5</c:v>
                </c:pt>
                <c:pt idx="17">
                  <c:v>71.5</c:v>
                </c:pt>
                <c:pt idx="18">
                  <c:v>67.599999999999994</c:v>
                </c:pt>
                <c:pt idx="19" formatCode="#\ ##0.0">
                  <c:v>67</c:v>
                </c:pt>
                <c:pt idx="20">
                  <c:v>67.2</c:v>
                </c:pt>
                <c:pt idx="21">
                  <c:v>66.099999999999994</c:v>
                </c:pt>
                <c:pt idx="22">
                  <c:v>64.400000000000006</c:v>
                </c:pt>
                <c:pt idx="23" formatCode="#\ ##0.0">
                  <c:v>62</c:v>
                </c:pt>
                <c:pt idx="24">
                  <c:v>60.9</c:v>
                </c:pt>
                <c:pt idx="25">
                  <c:v>60.2</c:v>
                </c:pt>
                <c:pt idx="26">
                  <c:v>53.7</c:v>
                </c:pt>
                <c:pt idx="27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D01-919C-B4FD53E6E4BF}"/>
            </c:ext>
          </c:extLst>
        </c:ser>
        <c:ser>
          <c:idx val="2"/>
          <c:order val="2"/>
          <c:tx>
            <c:strRef>
              <c:f>'G-11'!$E$3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'G-11'!$B$4:$B$31</c:f>
              <c:strCache>
                <c:ptCount val="28"/>
                <c:pt idx="0">
                  <c:v>NL</c:v>
                </c:pt>
                <c:pt idx="1">
                  <c:v>MT</c:v>
                </c:pt>
                <c:pt idx="2">
                  <c:v>SE</c:v>
                </c:pt>
                <c:pt idx="3">
                  <c:v>DE</c:v>
                </c:pt>
                <c:pt idx="4">
                  <c:v>DK</c:v>
                </c:pt>
                <c:pt idx="5">
                  <c:v>EE</c:v>
                </c:pt>
                <c:pt idx="6">
                  <c:v>CZ</c:v>
                </c:pt>
                <c:pt idx="7">
                  <c:v>HU</c:v>
                </c:pt>
                <c:pt idx="8">
                  <c:v>CY</c:v>
                </c:pt>
                <c:pt idx="9">
                  <c:v>AT</c:v>
                </c:pt>
                <c:pt idx="10">
                  <c:v>IE</c:v>
                </c:pt>
                <c:pt idx="11">
                  <c:v>FI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PL</c:v>
                </c:pt>
                <c:pt idx="16">
                  <c:v>SK</c:v>
                </c:pt>
                <c:pt idx="17">
                  <c:v>LV</c:v>
                </c:pt>
                <c:pt idx="18">
                  <c:v>BG</c:v>
                </c:pt>
                <c:pt idx="19">
                  <c:v>EÚ 27</c:v>
                </c:pt>
                <c:pt idx="20">
                  <c:v>LU</c:v>
                </c:pt>
                <c:pt idx="21">
                  <c:v>FR</c:v>
                </c:pt>
                <c:pt idx="22">
                  <c:v>BE</c:v>
                </c:pt>
                <c:pt idx="23">
                  <c:v>HR</c:v>
                </c:pt>
                <c:pt idx="24">
                  <c:v>ES</c:v>
                </c:pt>
                <c:pt idx="25">
                  <c:v>RO</c:v>
                </c:pt>
                <c:pt idx="26">
                  <c:v>GR</c:v>
                </c:pt>
                <c:pt idx="27">
                  <c:v>IT</c:v>
                </c:pt>
              </c:strCache>
            </c:strRef>
          </c:cat>
          <c:val>
            <c:numRef>
              <c:f>'G-11'!$E$4:$E$31</c:f>
              <c:numCache>
                <c:formatCode>#\ ##0.##########</c:formatCode>
                <c:ptCount val="28"/>
                <c:pt idx="0">
                  <c:v>80.099999999999994</c:v>
                </c:pt>
                <c:pt idx="1">
                  <c:v>74.2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75.5</c:v>
                </c:pt>
                <c:pt idx="5" formatCode="#\ ##0.0">
                  <c:v>74</c:v>
                </c:pt>
                <c:pt idx="6">
                  <c:v>74.400000000000006</c:v>
                </c:pt>
                <c:pt idx="7">
                  <c:v>73.099999999999994</c:v>
                </c:pt>
                <c:pt idx="8">
                  <c:v>70.8</c:v>
                </c:pt>
                <c:pt idx="9">
                  <c:v>72.400000000000006</c:v>
                </c:pt>
                <c:pt idx="10">
                  <c:v>69.8</c:v>
                </c:pt>
                <c:pt idx="11">
                  <c:v>72.7</c:v>
                </c:pt>
                <c:pt idx="12">
                  <c:v>72.400000000000006</c:v>
                </c:pt>
                <c:pt idx="13">
                  <c:v>69.7</c:v>
                </c:pt>
                <c:pt idx="14">
                  <c:v>71.400000000000006</c:v>
                </c:pt>
                <c:pt idx="15">
                  <c:v>70.400000000000006</c:v>
                </c:pt>
                <c:pt idx="16">
                  <c:v>69.400000000000006</c:v>
                </c:pt>
                <c:pt idx="17">
                  <c:v>69.900000000000006</c:v>
                </c:pt>
                <c:pt idx="18">
                  <c:v>68.099999999999994</c:v>
                </c:pt>
                <c:pt idx="19">
                  <c:v>68.3</c:v>
                </c:pt>
                <c:pt idx="20">
                  <c:v>69.400000000000006</c:v>
                </c:pt>
                <c:pt idx="21">
                  <c:v>67.2</c:v>
                </c:pt>
                <c:pt idx="22">
                  <c:v>65.3</c:v>
                </c:pt>
                <c:pt idx="23">
                  <c:v>63.4</c:v>
                </c:pt>
                <c:pt idx="24">
                  <c:v>62.6</c:v>
                </c:pt>
                <c:pt idx="25">
                  <c:v>61.9</c:v>
                </c:pt>
                <c:pt idx="26">
                  <c:v>57.2</c:v>
                </c:pt>
                <c:pt idx="2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6-4D01-919C-B4FD53E6E4BF}"/>
            </c:ext>
          </c:extLst>
        </c:ser>
        <c:ser>
          <c:idx val="3"/>
          <c:order val="3"/>
          <c:tx>
            <c:strRef>
              <c:f>'G-11'!$F$3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'G-11'!$B$4:$B$31</c:f>
              <c:strCache>
                <c:ptCount val="28"/>
                <c:pt idx="0">
                  <c:v>NL</c:v>
                </c:pt>
                <c:pt idx="1">
                  <c:v>MT</c:v>
                </c:pt>
                <c:pt idx="2">
                  <c:v>SE</c:v>
                </c:pt>
                <c:pt idx="3">
                  <c:v>DE</c:v>
                </c:pt>
                <c:pt idx="4">
                  <c:v>DK</c:v>
                </c:pt>
                <c:pt idx="5">
                  <c:v>EE</c:v>
                </c:pt>
                <c:pt idx="6">
                  <c:v>CZ</c:v>
                </c:pt>
                <c:pt idx="7">
                  <c:v>HU</c:v>
                </c:pt>
                <c:pt idx="8">
                  <c:v>CY</c:v>
                </c:pt>
                <c:pt idx="9">
                  <c:v>AT</c:v>
                </c:pt>
                <c:pt idx="10">
                  <c:v>IE</c:v>
                </c:pt>
                <c:pt idx="11">
                  <c:v>FI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PL</c:v>
                </c:pt>
                <c:pt idx="16">
                  <c:v>SK</c:v>
                </c:pt>
                <c:pt idx="17">
                  <c:v>LV</c:v>
                </c:pt>
                <c:pt idx="18">
                  <c:v>BG</c:v>
                </c:pt>
                <c:pt idx="19">
                  <c:v>EÚ 27</c:v>
                </c:pt>
                <c:pt idx="20">
                  <c:v>LU</c:v>
                </c:pt>
                <c:pt idx="21">
                  <c:v>FR</c:v>
                </c:pt>
                <c:pt idx="22">
                  <c:v>BE</c:v>
                </c:pt>
                <c:pt idx="23">
                  <c:v>HR</c:v>
                </c:pt>
                <c:pt idx="24">
                  <c:v>ES</c:v>
                </c:pt>
                <c:pt idx="25">
                  <c:v>RO</c:v>
                </c:pt>
                <c:pt idx="26">
                  <c:v>GR</c:v>
                </c:pt>
                <c:pt idx="27">
                  <c:v>IT</c:v>
                </c:pt>
              </c:strCache>
            </c:strRef>
          </c:cat>
          <c:val>
            <c:numRef>
              <c:f>'G-11'!$F$4:$F$31</c:f>
              <c:numCache>
                <c:formatCode>#\ ##0.##########</c:formatCode>
                <c:ptCount val="28"/>
                <c:pt idx="0">
                  <c:v>81.8</c:v>
                </c:pt>
                <c:pt idx="1">
                  <c:v>76.5</c:v>
                </c:pt>
                <c:pt idx="2" formatCode="#\ ##0.0">
                  <c:v>77</c:v>
                </c:pt>
                <c:pt idx="3">
                  <c:v>76.8</c:v>
                </c:pt>
                <c:pt idx="4">
                  <c:v>76.8</c:v>
                </c:pt>
                <c:pt idx="5">
                  <c:v>76.400000000000006</c:v>
                </c:pt>
                <c:pt idx="6">
                  <c:v>75.5</c:v>
                </c:pt>
                <c:pt idx="7">
                  <c:v>74.400000000000006</c:v>
                </c:pt>
                <c:pt idx="8">
                  <c:v>72.7</c:v>
                </c:pt>
                <c:pt idx="9" formatCode="#\ ##0.0">
                  <c:v>74</c:v>
                </c:pt>
                <c:pt idx="10">
                  <c:v>73.3</c:v>
                </c:pt>
                <c:pt idx="11">
                  <c:v>74.3</c:v>
                </c:pt>
                <c:pt idx="12">
                  <c:v>73.8</c:v>
                </c:pt>
                <c:pt idx="13">
                  <c:v>71.400000000000006</c:v>
                </c:pt>
                <c:pt idx="14">
                  <c:v>73.099999999999994</c:v>
                </c:pt>
                <c:pt idx="15">
                  <c:v>71.5</c:v>
                </c:pt>
                <c:pt idx="16">
                  <c:v>71.3</c:v>
                </c:pt>
                <c:pt idx="17">
                  <c:v>71.3</c:v>
                </c:pt>
                <c:pt idx="18">
                  <c:v>70.599999999999994</c:v>
                </c:pt>
                <c:pt idx="19">
                  <c:v>69.8</c:v>
                </c:pt>
                <c:pt idx="20">
                  <c:v>70.099999999999994</c:v>
                </c:pt>
                <c:pt idx="21">
                  <c:v>68.099999999999994</c:v>
                </c:pt>
                <c:pt idx="22">
                  <c:v>66.5</c:v>
                </c:pt>
                <c:pt idx="23">
                  <c:v>64.900000000000006</c:v>
                </c:pt>
                <c:pt idx="24">
                  <c:v>64.3</c:v>
                </c:pt>
                <c:pt idx="25">
                  <c:v>63.1</c:v>
                </c:pt>
                <c:pt idx="26">
                  <c:v>60.7</c:v>
                </c:pt>
                <c:pt idx="2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86-4D01-919C-B4FD53E6E4BF}"/>
            </c:ext>
          </c:extLst>
        </c:ser>
        <c:ser>
          <c:idx val="4"/>
          <c:order val="4"/>
          <c:tx>
            <c:strRef>
              <c:f>'G-11'!$G$3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'G-11'!$B$4:$B$31</c:f>
              <c:strCache>
                <c:ptCount val="28"/>
                <c:pt idx="0">
                  <c:v>NL</c:v>
                </c:pt>
                <c:pt idx="1">
                  <c:v>MT</c:v>
                </c:pt>
                <c:pt idx="2">
                  <c:v>SE</c:v>
                </c:pt>
                <c:pt idx="3">
                  <c:v>DE</c:v>
                </c:pt>
                <c:pt idx="4">
                  <c:v>DK</c:v>
                </c:pt>
                <c:pt idx="5">
                  <c:v>EE</c:v>
                </c:pt>
                <c:pt idx="6">
                  <c:v>CZ</c:v>
                </c:pt>
                <c:pt idx="7">
                  <c:v>HU</c:v>
                </c:pt>
                <c:pt idx="8">
                  <c:v>CY</c:v>
                </c:pt>
                <c:pt idx="9">
                  <c:v>AT</c:v>
                </c:pt>
                <c:pt idx="10">
                  <c:v>IE</c:v>
                </c:pt>
                <c:pt idx="11">
                  <c:v>FI</c:v>
                </c:pt>
                <c:pt idx="12">
                  <c:v>LT</c:v>
                </c:pt>
                <c:pt idx="13">
                  <c:v>PT</c:v>
                </c:pt>
                <c:pt idx="14">
                  <c:v>SI</c:v>
                </c:pt>
                <c:pt idx="15">
                  <c:v>PL</c:v>
                </c:pt>
                <c:pt idx="16">
                  <c:v>SK</c:v>
                </c:pt>
                <c:pt idx="17">
                  <c:v>LV</c:v>
                </c:pt>
                <c:pt idx="18">
                  <c:v>BG</c:v>
                </c:pt>
                <c:pt idx="19">
                  <c:v>EÚ 27</c:v>
                </c:pt>
                <c:pt idx="20">
                  <c:v>LU</c:v>
                </c:pt>
                <c:pt idx="21">
                  <c:v>FR</c:v>
                </c:pt>
                <c:pt idx="22">
                  <c:v>BE</c:v>
                </c:pt>
                <c:pt idx="23">
                  <c:v>HR</c:v>
                </c:pt>
                <c:pt idx="24">
                  <c:v>ES</c:v>
                </c:pt>
                <c:pt idx="25">
                  <c:v>RO</c:v>
                </c:pt>
                <c:pt idx="26">
                  <c:v>GR</c:v>
                </c:pt>
                <c:pt idx="27">
                  <c:v>IT</c:v>
                </c:pt>
              </c:strCache>
            </c:strRef>
          </c:cat>
          <c:val>
            <c:numRef>
              <c:f>'G-11'!$G$4:$G$31</c:f>
              <c:numCache>
                <c:formatCode>#\ ##0.##########</c:formatCode>
                <c:ptCount val="28"/>
                <c:pt idx="0">
                  <c:v>82.4</c:v>
                </c:pt>
                <c:pt idx="1">
                  <c:v>78.2</c:v>
                </c:pt>
                <c:pt idx="2">
                  <c:v>77.400000000000006</c:v>
                </c:pt>
                <c:pt idx="3">
                  <c:v>77.2</c:v>
                </c:pt>
                <c:pt idx="4">
                  <c:v>76.599999999999994</c:v>
                </c:pt>
                <c:pt idx="5">
                  <c:v>76.2</c:v>
                </c:pt>
                <c:pt idx="6">
                  <c:v>75.099999999999994</c:v>
                </c:pt>
                <c:pt idx="7">
                  <c:v>74.8</c:v>
                </c:pt>
                <c:pt idx="8">
                  <c:v>74.099999999999994</c:v>
                </c:pt>
                <c:pt idx="9">
                  <c:v>74.099999999999994</c:v>
                </c:pt>
                <c:pt idx="10" formatCode="#\ ##0.0">
                  <c:v>74</c:v>
                </c:pt>
                <c:pt idx="11" formatCode="#\ ##0.0">
                  <c:v>74</c:v>
                </c:pt>
                <c:pt idx="12">
                  <c:v>73.2</c:v>
                </c:pt>
                <c:pt idx="13">
                  <c:v>72.5</c:v>
                </c:pt>
                <c:pt idx="14">
                  <c:v>72.5</c:v>
                </c:pt>
                <c:pt idx="15">
                  <c:v>72.400000000000006</c:v>
                </c:pt>
                <c:pt idx="16" formatCode="#\ ##0.0">
                  <c:v>72</c:v>
                </c:pt>
                <c:pt idx="17">
                  <c:v>71.400000000000006</c:v>
                </c:pt>
                <c:pt idx="18">
                  <c:v>70.7</c:v>
                </c:pt>
                <c:pt idx="19">
                  <c:v>70.400000000000006</c:v>
                </c:pt>
                <c:pt idx="20">
                  <c:v>70.3</c:v>
                </c:pt>
                <c:pt idx="21">
                  <c:v>68.400000000000006</c:v>
                </c:pt>
                <c:pt idx="22">
                  <c:v>66.599999999999994</c:v>
                </c:pt>
                <c:pt idx="23">
                  <c:v>65.7</c:v>
                </c:pt>
                <c:pt idx="24">
                  <c:v>65.3</c:v>
                </c:pt>
                <c:pt idx="25" formatCode="#\ ##0.0">
                  <c:v>63</c:v>
                </c:pt>
                <c:pt idx="26">
                  <c:v>61.8</c:v>
                </c:pt>
                <c:pt idx="2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86-4D01-919C-B4FD53E6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56938342134440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'G-12'!$C$2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'G-12'!$C$3:$C$31</c:f>
              <c:numCache>
                <c:formatCode>General</c:formatCode>
                <c:ptCount val="29"/>
                <c:pt idx="0">
                  <c:v>-2.5</c:v>
                </c:pt>
                <c:pt idx="1">
                  <c:v>-1.1000000000000001</c:v>
                </c:pt>
                <c:pt idx="2">
                  <c:v>-1.6</c:v>
                </c:pt>
                <c:pt idx="3">
                  <c:v>-1.2</c:v>
                </c:pt>
                <c:pt idx="4">
                  <c:v>0.1</c:v>
                </c:pt>
                <c:pt idx="5">
                  <c:v>1.7</c:v>
                </c:pt>
                <c:pt idx="6">
                  <c:v>-3</c:v>
                </c:pt>
                <c:pt idx="7">
                  <c:v>1.9</c:v>
                </c:pt>
                <c:pt idx="8">
                  <c:v>2.1</c:v>
                </c:pt>
                <c:pt idx="9">
                  <c:v>0.5</c:v>
                </c:pt>
                <c:pt idx="10">
                  <c:v>2.9</c:v>
                </c:pt>
                <c:pt idx="11">
                  <c:v>1.4</c:v>
                </c:pt>
                <c:pt idx="12">
                  <c:v>1.5</c:v>
                </c:pt>
                <c:pt idx="13">
                  <c:v>3.1</c:v>
                </c:pt>
                <c:pt idx="14">
                  <c:v>1.1000000000000001</c:v>
                </c:pt>
                <c:pt idx="15">
                  <c:v>1.6</c:v>
                </c:pt>
                <c:pt idx="16">
                  <c:v>3.5</c:v>
                </c:pt>
                <c:pt idx="17">
                  <c:v>2.7</c:v>
                </c:pt>
                <c:pt idx="18">
                  <c:v>-0.5</c:v>
                </c:pt>
                <c:pt idx="19">
                  <c:v>-0.1</c:v>
                </c:pt>
                <c:pt idx="20">
                  <c:v>0.8</c:v>
                </c:pt>
                <c:pt idx="21">
                  <c:v>1.7</c:v>
                </c:pt>
                <c:pt idx="22">
                  <c:v>0.8</c:v>
                </c:pt>
                <c:pt idx="23">
                  <c:v>1.9</c:v>
                </c:pt>
                <c:pt idx="24">
                  <c:v>1.5</c:v>
                </c:pt>
                <c:pt idx="25">
                  <c:v>3.1</c:v>
                </c:pt>
                <c:pt idx="26">
                  <c:v>1</c:v>
                </c:pt>
                <c:pt idx="27">
                  <c:v>3.1</c:v>
                </c:pt>
                <c:pt idx="28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E-4DA4-9AB8-6AB0A77AC94B}"/>
            </c:ext>
          </c:extLst>
        </c:ser>
        <c:ser>
          <c:idx val="1"/>
          <c:order val="1"/>
          <c:tx>
            <c:strRef>
              <c:f>'G-12'!$E$2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'G-12'!$E$3:$E$31</c:f>
              <c:numCache>
                <c:formatCode>General</c:formatCode>
                <c:ptCount val="29"/>
                <c:pt idx="0">
                  <c:v>-2.1</c:v>
                </c:pt>
                <c:pt idx="1">
                  <c:v>-1</c:v>
                </c:pt>
                <c:pt idx="2">
                  <c:v>-1.5</c:v>
                </c:pt>
                <c:pt idx="3">
                  <c:v>-0.5</c:v>
                </c:pt>
                <c:pt idx="4">
                  <c:v>-1.1000000000000001</c:v>
                </c:pt>
                <c:pt idx="5">
                  <c:v>-1.3</c:v>
                </c:pt>
                <c:pt idx="6">
                  <c:v>3.3</c:v>
                </c:pt>
                <c:pt idx="7">
                  <c:v>-1.5</c:v>
                </c:pt>
                <c:pt idx="8">
                  <c:v>-1.3</c:v>
                </c:pt>
                <c:pt idx="9">
                  <c:v>0.5</c:v>
                </c:pt>
                <c:pt idx="10">
                  <c:v>-1</c:v>
                </c:pt>
                <c:pt idx="11">
                  <c:v>0.3</c:v>
                </c:pt>
                <c:pt idx="12">
                  <c:v>0.5</c:v>
                </c:pt>
                <c:pt idx="13">
                  <c:v>-0.6</c:v>
                </c:pt>
                <c:pt idx="14">
                  <c:v>0.1</c:v>
                </c:pt>
                <c:pt idx="15">
                  <c:v>0.4</c:v>
                </c:pt>
                <c:pt idx="16">
                  <c:v>-0.8</c:v>
                </c:pt>
                <c:pt idx="17">
                  <c:v>-0.6</c:v>
                </c:pt>
                <c:pt idx="18">
                  <c:v>2.6</c:v>
                </c:pt>
                <c:pt idx="19">
                  <c:v>3.5</c:v>
                </c:pt>
                <c:pt idx="20">
                  <c:v>2.5</c:v>
                </c:pt>
                <c:pt idx="21">
                  <c:v>1.2</c:v>
                </c:pt>
                <c:pt idx="22">
                  <c:v>2</c:v>
                </c:pt>
                <c:pt idx="23">
                  <c:v>2.7</c:v>
                </c:pt>
                <c:pt idx="24">
                  <c:v>3.1</c:v>
                </c:pt>
                <c:pt idx="25">
                  <c:v>2.2000000000000002</c:v>
                </c:pt>
                <c:pt idx="26">
                  <c:v>5.7</c:v>
                </c:pt>
                <c:pt idx="27">
                  <c:v>3.1</c:v>
                </c:pt>
                <c:pt idx="28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E-4DA4-9AB8-6AB0A77AC94B}"/>
            </c:ext>
          </c:extLst>
        </c:ser>
        <c:ser>
          <c:idx val="2"/>
          <c:order val="2"/>
          <c:tx>
            <c:strRef>
              <c:f>'G-12'!$F$2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'G-12'!$F$3:$F$31</c:f>
              <c:numCache>
                <c:formatCode>General</c:formatCode>
                <c:ptCount val="29"/>
                <c:pt idx="0">
                  <c:v>0.7</c:v>
                </c:pt>
                <c:pt idx="1">
                  <c:v>0.7</c:v>
                </c:pt>
                <c:pt idx="2">
                  <c:v>1.2</c:v>
                </c:pt>
                <c:pt idx="3">
                  <c:v>0.6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0.6</c:v>
                </c:pt>
                <c:pt idx="8">
                  <c:v>0.5</c:v>
                </c:pt>
                <c:pt idx="9">
                  <c:v>0.5</c:v>
                </c:pt>
                <c:pt idx="10">
                  <c:v>0.3</c:v>
                </c:pt>
                <c:pt idx="11">
                  <c:v>0.7</c:v>
                </c:pt>
                <c:pt idx="12">
                  <c:v>0.7</c:v>
                </c:pt>
                <c:pt idx="13">
                  <c:v>0.6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0.6</c:v>
                </c:pt>
                <c:pt idx="17">
                  <c:v>0.9</c:v>
                </c:pt>
                <c:pt idx="18">
                  <c:v>1.3</c:v>
                </c:pt>
                <c:pt idx="19">
                  <c:v>0.4</c:v>
                </c:pt>
                <c:pt idx="20">
                  <c:v>0.7</c:v>
                </c:pt>
                <c:pt idx="21">
                  <c:v>0.6</c:v>
                </c:pt>
                <c:pt idx="22">
                  <c:v>0.6</c:v>
                </c:pt>
                <c:pt idx="23">
                  <c:v>1.1000000000000001</c:v>
                </c:pt>
                <c:pt idx="24">
                  <c:v>0.9</c:v>
                </c:pt>
                <c:pt idx="25">
                  <c:v>0.5</c:v>
                </c:pt>
                <c:pt idx="26">
                  <c:v>0.9</c:v>
                </c:pt>
                <c:pt idx="27">
                  <c:v>1.6</c:v>
                </c:pt>
                <c:pt idx="28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E-4DA4-9AB8-6AB0A77AC94B}"/>
            </c:ext>
          </c:extLst>
        </c:ser>
        <c:ser>
          <c:idx val="3"/>
          <c:order val="3"/>
          <c:tx>
            <c:strRef>
              <c:f>'G-12'!$G$2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'G-12'!$G$3:$G$31</c:f>
              <c:numCache>
                <c:formatCode>General</c:formatCode>
                <c:ptCount val="29"/>
                <c:pt idx="0">
                  <c:v>2.8</c:v>
                </c:pt>
                <c:pt idx="1">
                  <c:v>0</c:v>
                </c:pt>
                <c:pt idx="2">
                  <c:v>0.4</c:v>
                </c:pt>
                <c:pt idx="3">
                  <c:v>1.1000000000000001</c:v>
                </c:pt>
                <c:pt idx="4">
                  <c:v>0.5</c:v>
                </c:pt>
                <c:pt idx="5">
                  <c:v>0.1</c:v>
                </c:pt>
                <c:pt idx="6">
                  <c:v>0.1</c:v>
                </c:pt>
                <c:pt idx="7">
                  <c:v>0.5</c:v>
                </c:pt>
                <c:pt idx="8">
                  <c:v>0.3</c:v>
                </c:pt>
                <c:pt idx="9">
                  <c:v>0.4</c:v>
                </c:pt>
                <c:pt idx="10">
                  <c:v>0.2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1.3</c:v>
                </c:pt>
                <c:pt idx="15">
                  <c:v>1.5</c:v>
                </c:pt>
                <c:pt idx="16">
                  <c:v>0.3</c:v>
                </c:pt>
                <c:pt idx="17">
                  <c:v>0.7</c:v>
                </c:pt>
                <c:pt idx="18">
                  <c:v>1.1000000000000001</c:v>
                </c:pt>
                <c:pt idx="19">
                  <c:v>0.3</c:v>
                </c:pt>
                <c:pt idx="20">
                  <c:v>0.7</c:v>
                </c:pt>
                <c:pt idx="21">
                  <c:v>1.6</c:v>
                </c:pt>
                <c:pt idx="22">
                  <c:v>1.2</c:v>
                </c:pt>
                <c:pt idx="23">
                  <c:v>0.7</c:v>
                </c:pt>
                <c:pt idx="24">
                  <c:v>0.9</c:v>
                </c:pt>
                <c:pt idx="25">
                  <c:v>1.5</c:v>
                </c:pt>
                <c:pt idx="26">
                  <c:v>1.3</c:v>
                </c:pt>
                <c:pt idx="27">
                  <c:v>1.7</c:v>
                </c:pt>
                <c:pt idx="2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FE-4DA4-9AB8-6AB0A77AC94B}"/>
            </c:ext>
          </c:extLst>
        </c:ser>
        <c:ser>
          <c:idx val="4"/>
          <c:order val="4"/>
          <c:tx>
            <c:strRef>
              <c:f>'G-12'!$H$2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'G-12'!$H$3:$H$31</c:f>
              <c:numCache>
                <c:formatCode>General</c:formatCode>
                <c:ptCount val="29"/>
                <c:pt idx="0">
                  <c:v>-0.6</c:v>
                </c:pt>
                <c:pt idx="1">
                  <c:v>-0.3</c:v>
                </c:pt>
                <c:pt idx="2">
                  <c:v>0.1</c:v>
                </c:pt>
                <c:pt idx="3">
                  <c:v>-0.6</c:v>
                </c:pt>
                <c:pt idx="4">
                  <c:v>-0.5</c:v>
                </c:pt>
                <c:pt idx="5">
                  <c:v>-0.4</c:v>
                </c:pt>
                <c:pt idx="6">
                  <c:v>-0.4</c:v>
                </c:pt>
                <c:pt idx="7">
                  <c:v>-0.7</c:v>
                </c:pt>
                <c:pt idx="8">
                  <c:v>-0.2</c:v>
                </c:pt>
                <c:pt idx="9">
                  <c:v>0.2</c:v>
                </c:pt>
                <c:pt idx="10">
                  <c:v>0</c:v>
                </c:pt>
                <c:pt idx="11">
                  <c:v>-0.3</c:v>
                </c:pt>
                <c:pt idx="12">
                  <c:v>-0.4</c:v>
                </c:pt>
                <c:pt idx="13">
                  <c:v>-0.7</c:v>
                </c:pt>
                <c:pt idx="14">
                  <c:v>-0.3</c:v>
                </c:pt>
                <c:pt idx="15">
                  <c:v>-0.9</c:v>
                </c:pt>
                <c:pt idx="16">
                  <c:v>0</c:v>
                </c:pt>
                <c:pt idx="17">
                  <c:v>0.1</c:v>
                </c:pt>
                <c:pt idx="18">
                  <c:v>-0.5</c:v>
                </c:pt>
                <c:pt idx="19">
                  <c:v>0.1</c:v>
                </c:pt>
                <c:pt idx="20">
                  <c:v>-0.3</c:v>
                </c:pt>
                <c:pt idx="21">
                  <c:v>-0.7</c:v>
                </c:pt>
                <c:pt idx="22">
                  <c:v>0.1</c:v>
                </c:pt>
                <c:pt idx="23">
                  <c:v>-0.5</c:v>
                </c:pt>
                <c:pt idx="24">
                  <c:v>-0.2</c:v>
                </c:pt>
                <c:pt idx="25">
                  <c:v>-0.7</c:v>
                </c:pt>
                <c:pt idx="26">
                  <c:v>-0.2</c:v>
                </c:pt>
                <c:pt idx="27">
                  <c:v>-0.1</c:v>
                </c:pt>
                <c:pt idx="2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FE-4DA4-9AB8-6AB0A77A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5"/>
          <c:order val="5"/>
          <c:tx>
            <c:strRef>
              <c:f>'G-12'!$B$2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'G-12'!$A$3:$A$31</c:f>
              <c:strCache>
                <c:ptCount val="29"/>
                <c:pt idx="0">
                  <c:v>DK</c:v>
                </c:pt>
                <c:pt idx="1">
                  <c:v>EL</c:v>
                </c:pt>
                <c:pt idx="2">
                  <c:v>PT</c:v>
                </c:pt>
                <c:pt idx="3">
                  <c:v>SE</c:v>
                </c:pt>
                <c:pt idx="4">
                  <c:v>EE</c:v>
                </c:pt>
                <c:pt idx="5">
                  <c:v>HR</c:v>
                </c:pt>
                <c:pt idx="6">
                  <c:v>CY</c:v>
                </c:pt>
                <c:pt idx="7">
                  <c:v>IT</c:v>
                </c:pt>
                <c:pt idx="8">
                  <c:v>LV</c:v>
                </c:pt>
                <c:pt idx="9">
                  <c:v>DE</c:v>
                </c:pt>
                <c:pt idx="10">
                  <c:v>BG</c:v>
                </c:pt>
                <c:pt idx="11">
                  <c:v>EU</c:v>
                </c:pt>
                <c:pt idx="12">
                  <c:v>EA</c:v>
                </c:pt>
                <c:pt idx="13">
                  <c:v>FR</c:v>
                </c:pt>
                <c:pt idx="14">
                  <c:v>AT</c:v>
                </c:pt>
                <c:pt idx="15">
                  <c:v>FI</c:v>
                </c:pt>
                <c:pt idx="16">
                  <c:v>RO</c:v>
                </c:pt>
                <c:pt idx="17">
                  <c:v>PL</c:v>
                </c:pt>
                <c:pt idx="18">
                  <c:v>IE</c:v>
                </c:pt>
                <c:pt idx="19">
                  <c:v>HU</c:v>
                </c:pt>
                <c:pt idx="20">
                  <c:v>LT</c:v>
                </c:pt>
                <c:pt idx="21">
                  <c:v>NL</c:v>
                </c:pt>
                <c:pt idx="22">
                  <c:v>CZ</c:v>
                </c:pt>
                <c:pt idx="23">
                  <c:v>ES</c:v>
                </c:pt>
                <c:pt idx="24">
                  <c:v>SI</c:v>
                </c:pt>
                <c:pt idx="25">
                  <c:v>BE</c:v>
                </c:pt>
                <c:pt idx="26">
                  <c:v>LU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'G-12'!$B$3:$B$31</c:f>
              <c:numCache>
                <c:formatCode>General</c:formatCode>
                <c:ptCount val="29"/>
                <c:pt idx="0">
                  <c:v>-1.7</c:v>
                </c:pt>
                <c:pt idx="1">
                  <c:v>-1.7</c:v>
                </c:pt>
                <c:pt idx="2">
                  <c:v>-1.4</c:v>
                </c:pt>
                <c:pt idx="3">
                  <c:v>-0.6</c:v>
                </c:pt>
                <c:pt idx="4">
                  <c:v>-0.4</c:v>
                </c:pt>
                <c:pt idx="5">
                  <c:v>0.7</c:v>
                </c:pt>
                <c:pt idx="6">
                  <c:v>0.7</c:v>
                </c:pt>
                <c:pt idx="7">
                  <c:v>0.9</c:v>
                </c:pt>
                <c:pt idx="8">
                  <c:v>1.3</c:v>
                </c:pt>
                <c:pt idx="9">
                  <c:v>2</c:v>
                </c:pt>
                <c:pt idx="10">
                  <c:v>2.4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3.3</c:v>
                </c:pt>
                <c:pt idx="15">
                  <c:v>3.3</c:v>
                </c:pt>
                <c:pt idx="16">
                  <c:v>3.7</c:v>
                </c:pt>
                <c:pt idx="17">
                  <c:v>3.8</c:v>
                </c:pt>
                <c:pt idx="18">
                  <c:v>4</c:v>
                </c:pt>
                <c:pt idx="19">
                  <c:v>4.3</c:v>
                </c:pt>
                <c:pt idx="20">
                  <c:v>4.4000000000000004</c:v>
                </c:pt>
                <c:pt idx="21">
                  <c:v>4.5</c:v>
                </c:pt>
                <c:pt idx="22">
                  <c:v>4.8</c:v>
                </c:pt>
                <c:pt idx="23">
                  <c:v>5.9</c:v>
                </c:pt>
                <c:pt idx="24">
                  <c:v>6.2</c:v>
                </c:pt>
                <c:pt idx="25">
                  <c:v>6.7</c:v>
                </c:pt>
                <c:pt idx="26">
                  <c:v>8.6</c:v>
                </c:pt>
                <c:pt idx="27">
                  <c:v>9.4</c:v>
                </c:pt>
                <c:pt idx="28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FE-4DA4-9AB8-6AB0A77AC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10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952891190416364E-3"/>
          <c:y val="0.71909955169684936"/>
          <c:w val="0.98444010433091511"/>
          <c:h val="0.26269729410315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56938342134440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'G-13'!$C$2</c:f>
              <c:strCache>
                <c:ptCount val="1"/>
                <c:pt idx="0">
                  <c:v>Začiatočná rozpočtová pozícia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'G-13'!$C$3:$C$31</c:f>
              <c:numCache>
                <c:formatCode>General</c:formatCode>
                <c:ptCount val="29"/>
                <c:pt idx="0">
                  <c:v>-1.1000000000000001</c:v>
                </c:pt>
                <c:pt idx="1">
                  <c:v>-1.0000000000000002</c:v>
                </c:pt>
                <c:pt idx="2">
                  <c:v>-1.7000000000000002</c:v>
                </c:pt>
                <c:pt idx="3">
                  <c:v>-1</c:v>
                </c:pt>
                <c:pt idx="4">
                  <c:v>-0.8</c:v>
                </c:pt>
                <c:pt idx="5">
                  <c:v>0.39999999999999991</c:v>
                </c:pt>
                <c:pt idx="6">
                  <c:v>1.7999999999999998</c:v>
                </c:pt>
                <c:pt idx="7">
                  <c:v>0.10000000000000009</c:v>
                </c:pt>
                <c:pt idx="8">
                  <c:v>-1.9</c:v>
                </c:pt>
                <c:pt idx="9">
                  <c:v>-0.90000000000000013</c:v>
                </c:pt>
                <c:pt idx="10">
                  <c:v>-0.30000000000000004</c:v>
                </c:pt>
                <c:pt idx="11">
                  <c:v>0.10000000000000009</c:v>
                </c:pt>
                <c:pt idx="12">
                  <c:v>0.4</c:v>
                </c:pt>
                <c:pt idx="13">
                  <c:v>0.39999999999999991</c:v>
                </c:pt>
                <c:pt idx="14">
                  <c:v>0.30000000000000004</c:v>
                </c:pt>
                <c:pt idx="15">
                  <c:v>0.60000000000000009</c:v>
                </c:pt>
                <c:pt idx="16">
                  <c:v>0</c:v>
                </c:pt>
                <c:pt idx="17">
                  <c:v>0.79999999999999982</c:v>
                </c:pt>
                <c:pt idx="18">
                  <c:v>0</c:v>
                </c:pt>
                <c:pt idx="19">
                  <c:v>0.5</c:v>
                </c:pt>
                <c:pt idx="20">
                  <c:v>-0.60000000000000009</c:v>
                </c:pt>
                <c:pt idx="21">
                  <c:v>0.79999999999999982</c:v>
                </c:pt>
                <c:pt idx="22">
                  <c:v>1.4</c:v>
                </c:pt>
                <c:pt idx="23">
                  <c:v>-1.1000000000000001</c:v>
                </c:pt>
                <c:pt idx="24">
                  <c:v>1.6</c:v>
                </c:pt>
                <c:pt idx="25">
                  <c:v>0.59999999999999987</c:v>
                </c:pt>
                <c:pt idx="26">
                  <c:v>0.89999999999999991</c:v>
                </c:pt>
                <c:pt idx="27">
                  <c:v>0.30000000000000004</c:v>
                </c:pt>
                <c:pt idx="28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7-4473-A4D4-FDC2533E8EB5}"/>
            </c:ext>
          </c:extLst>
        </c:ser>
        <c:ser>
          <c:idx val="1"/>
          <c:order val="1"/>
          <c:tx>
            <c:strRef>
              <c:f>'G-13'!$E$2</c:f>
              <c:strCache>
                <c:ptCount val="1"/>
                <c:pt idx="0">
                  <c:v>Penzie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'G-13'!$E$3:$E$31</c:f>
              <c:numCache>
                <c:formatCode>General</c:formatCode>
                <c:ptCount val="29"/>
                <c:pt idx="0">
                  <c:v>-2.3000000000000003</c:v>
                </c:pt>
                <c:pt idx="1">
                  <c:v>9.9999999999999867E-2</c:v>
                </c:pt>
                <c:pt idx="2">
                  <c:v>0.29999999999999982</c:v>
                </c:pt>
                <c:pt idx="3">
                  <c:v>-0.5</c:v>
                </c:pt>
                <c:pt idx="4">
                  <c:v>-0.60000000000000009</c:v>
                </c:pt>
                <c:pt idx="5">
                  <c:v>-1.8</c:v>
                </c:pt>
                <c:pt idx="6">
                  <c:v>-2.1999999999999997</c:v>
                </c:pt>
                <c:pt idx="7">
                  <c:v>-0.5</c:v>
                </c:pt>
                <c:pt idx="8">
                  <c:v>0.59999999999999987</c:v>
                </c:pt>
                <c:pt idx="9">
                  <c:v>-0.19999999999999996</c:v>
                </c:pt>
                <c:pt idx="10">
                  <c:v>0.10000000000000009</c:v>
                </c:pt>
                <c:pt idx="11">
                  <c:v>0.60000000000000009</c:v>
                </c:pt>
                <c:pt idx="12">
                  <c:v>0.30000000000000027</c:v>
                </c:pt>
                <c:pt idx="13">
                  <c:v>0</c:v>
                </c:pt>
                <c:pt idx="14">
                  <c:v>0.2</c:v>
                </c:pt>
                <c:pt idx="15">
                  <c:v>9.9999999999999978E-2</c:v>
                </c:pt>
                <c:pt idx="16">
                  <c:v>0.5</c:v>
                </c:pt>
                <c:pt idx="17">
                  <c:v>0.19999999999999996</c:v>
                </c:pt>
                <c:pt idx="18">
                  <c:v>0.7</c:v>
                </c:pt>
                <c:pt idx="19">
                  <c:v>-9.9999999999999978E-2</c:v>
                </c:pt>
                <c:pt idx="20">
                  <c:v>1.4</c:v>
                </c:pt>
                <c:pt idx="21">
                  <c:v>-0.10000000000000009</c:v>
                </c:pt>
                <c:pt idx="22">
                  <c:v>-0.29999999999999982</c:v>
                </c:pt>
                <c:pt idx="23">
                  <c:v>2.4</c:v>
                </c:pt>
                <c:pt idx="24">
                  <c:v>-0.19999999999999996</c:v>
                </c:pt>
                <c:pt idx="25">
                  <c:v>1.1000000000000001</c:v>
                </c:pt>
                <c:pt idx="26">
                  <c:v>1.6</c:v>
                </c:pt>
                <c:pt idx="27">
                  <c:v>2.2999999999999998</c:v>
                </c:pt>
                <c:pt idx="2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7-4473-A4D4-FDC2533E8EB5}"/>
            </c:ext>
          </c:extLst>
        </c:ser>
        <c:ser>
          <c:idx val="2"/>
          <c:order val="2"/>
          <c:tx>
            <c:strRef>
              <c:f>'G-13'!$F$2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'G-13'!$F$3:$F$31</c:f>
              <c:numCache>
                <c:formatCode>General</c:formatCode>
                <c:ptCount val="29"/>
                <c:pt idx="0">
                  <c:v>-9.9999999999999978E-2</c:v>
                </c:pt>
                <c:pt idx="1">
                  <c:v>0</c:v>
                </c:pt>
                <c:pt idx="2">
                  <c:v>-0.19999999999999996</c:v>
                </c:pt>
                <c:pt idx="3">
                  <c:v>9.9999999999999978E-2</c:v>
                </c:pt>
                <c:pt idx="4">
                  <c:v>9.9999999999999978E-2</c:v>
                </c:pt>
                <c:pt idx="5">
                  <c:v>9.9999999999999978E-2</c:v>
                </c:pt>
                <c:pt idx="6">
                  <c:v>-0.5</c:v>
                </c:pt>
                <c:pt idx="7">
                  <c:v>0</c:v>
                </c:pt>
                <c:pt idx="8">
                  <c:v>-9.9999999999999978E-2</c:v>
                </c:pt>
                <c:pt idx="9">
                  <c:v>9.9999999999999978E-2</c:v>
                </c:pt>
                <c:pt idx="10">
                  <c:v>-9.9999999999999978E-2</c:v>
                </c:pt>
                <c:pt idx="11">
                  <c:v>0</c:v>
                </c:pt>
                <c:pt idx="12">
                  <c:v>0.10000000000000009</c:v>
                </c:pt>
                <c:pt idx="13">
                  <c:v>-0.60000000000000009</c:v>
                </c:pt>
                <c:pt idx="14">
                  <c:v>0.10000000000000009</c:v>
                </c:pt>
                <c:pt idx="15">
                  <c:v>-0.29999999999999993</c:v>
                </c:pt>
                <c:pt idx="16">
                  <c:v>0</c:v>
                </c:pt>
                <c:pt idx="17">
                  <c:v>-0.20000000000000007</c:v>
                </c:pt>
                <c:pt idx="18">
                  <c:v>0</c:v>
                </c:pt>
                <c:pt idx="19">
                  <c:v>0</c:v>
                </c:pt>
                <c:pt idx="20">
                  <c:v>-0.10000000000000009</c:v>
                </c:pt>
                <c:pt idx="21">
                  <c:v>-9.9999999999999978E-2</c:v>
                </c:pt>
                <c:pt idx="22">
                  <c:v>0</c:v>
                </c:pt>
                <c:pt idx="23">
                  <c:v>0.39999999999999997</c:v>
                </c:pt>
                <c:pt idx="24">
                  <c:v>0.3</c:v>
                </c:pt>
                <c:pt idx="25">
                  <c:v>9.9999999999999978E-2</c:v>
                </c:pt>
                <c:pt idx="26">
                  <c:v>0</c:v>
                </c:pt>
                <c:pt idx="27">
                  <c:v>0.19999999999999996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7-4473-A4D4-FDC2533E8EB5}"/>
            </c:ext>
          </c:extLst>
        </c:ser>
        <c:ser>
          <c:idx val="3"/>
          <c:order val="3"/>
          <c:tx>
            <c:strRef>
              <c:f>'G-13'!$G$2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'G-13'!$G$3:$G$31</c:f>
              <c:numCache>
                <c:formatCode>General</c:formatCode>
                <c:ptCount val="29"/>
                <c:pt idx="0">
                  <c:v>-9.9999999999999978E-2</c:v>
                </c:pt>
                <c:pt idx="1">
                  <c:v>-0.5</c:v>
                </c:pt>
                <c:pt idx="2">
                  <c:v>-0.2</c:v>
                </c:pt>
                <c:pt idx="3">
                  <c:v>0.30000000000000004</c:v>
                </c:pt>
                <c:pt idx="4">
                  <c:v>0</c:v>
                </c:pt>
                <c:pt idx="5">
                  <c:v>0.1</c:v>
                </c:pt>
                <c:pt idx="6">
                  <c:v>-0.40000000000000013</c:v>
                </c:pt>
                <c:pt idx="7">
                  <c:v>-0.7</c:v>
                </c:pt>
                <c:pt idx="8">
                  <c:v>0.2</c:v>
                </c:pt>
                <c:pt idx="9">
                  <c:v>0</c:v>
                </c:pt>
                <c:pt idx="10">
                  <c:v>-0.10000000000000009</c:v>
                </c:pt>
                <c:pt idx="11">
                  <c:v>-0.39999999999999991</c:v>
                </c:pt>
                <c:pt idx="12">
                  <c:v>-0.5</c:v>
                </c:pt>
                <c:pt idx="13">
                  <c:v>0.30000000000000004</c:v>
                </c:pt>
                <c:pt idx="14">
                  <c:v>-0.19999999999999996</c:v>
                </c:pt>
                <c:pt idx="15">
                  <c:v>-0.5</c:v>
                </c:pt>
                <c:pt idx="16">
                  <c:v>-9.9999999999999978E-2</c:v>
                </c:pt>
                <c:pt idx="17">
                  <c:v>-0.30000000000000004</c:v>
                </c:pt>
                <c:pt idx="18">
                  <c:v>-0.10000000000000009</c:v>
                </c:pt>
                <c:pt idx="19">
                  <c:v>-0.10000000000000009</c:v>
                </c:pt>
                <c:pt idx="20">
                  <c:v>0</c:v>
                </c:pt>
                <c:pt idx="21">
                  <c:v>0</c:v>
                </c:pt>
                <c:pt idx="22">
                  <c:v>0.10000000000000009</c:v>
                </c:pt>
                <c:pt idx="23">
                  <c:v>-0.1</c:v>
                </c:pt>
                <c:pt idx="24">
                  <c:v>0.19999999999999998</c:v>
                </c:pt>
                <c:pt idx="25">
                  <c:v>0</c:v>
                </c:pt>
                <c:pt idx="26">
                  <c:v>-9.9999999999999978E-2</c:v>
                </c:pt>
                <c:pt idx="27">
                  <c:v>9.9999999999999978E-2</c:v>
                </c:pt>
                <c:pt idx="28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7-4473-A4D4-FDC2533E8EB5}"/>
            </c:ext>
          </c:extLst>
        </c:ser>
        <c:ser>
          <c:idx val="4"/>
          <c:order val="4"/>
          <c:tx>
            <c:strRef>
              <c:f>'G-13'!$H$2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'G-13'!$H$3:$H$31</c:f>
              <c:numCache>
                <c:formatCode>General</c:formatCode>
                <c:ptCount val="29"/>
                <c:pt idx="0">
                  <c:v>-0.30000000000000004</c:v>
                </c:pt>
                <c:pt idx="1">
                  <c:v>-0.6</c:v>
                </c:pt>
                <c:pt idx="2">
                  <c:v>0</c:v>
                </c:pt>
                <c:pt idx="3">
                  <c:v>-0.3</c:v>
                </c:pt>
                <c:pt idx="4">
                  <c:v>-0.3</c:v>
                </c:pt>
                <c:pt idx="5">
                  <c:v>-0.3</c:v>
                </c:pt>
                <c:pt idx="6">
                  <c:v>-0.2</c:v>
                </c:pt>
                <c:pt idx="7">
                  <c:v>-0.19999999999999996</c:v>
                </c:pt>
                <c:pt idx="8">
                  <c:v>-0.2</c:v>
                </c:pt>
                <c:pt idx="9">
                  <c:v>-0.30000000000000004</c:v>
                </c:pt>
                <c:pt idx="10">
                  <c:v>-0.30000000000000004</c:v>
                </c:pt>
                <c:pt idx="11">
                  <c:v>-0.49999999999999994</c:v>
                </c:pt>
                <c:pt idx="12">
                  <c:v>-0.4</c:v>
                </c:pt>
                <c:pt idx="13">
                  <c:v>0</c:v>
                </c:pt>
                <c:pt idx="14">
                  <c:v>-0.3</c:v>
                </c:pt>
                <c:pt idx="15">
                  <c:v>0.1</c:v>
                </c:pt>
                <c:pt idx="16">
                  <c:v>-0.19999999999999998</c:v>
                </c:pt>
                <c:pt idx="17">
                  <c:v>-0.39999999999999997</c:v>
                </c:pt>
                <c:pt idx="18">
                  <c:v>-0.30000000000000004</c:v>
                </c:pt>
                <c:pt idx="19">
                  <c:v>-9.9999999999999978E-2</c:v>
                </c:pt>
                <c:pt idx="20">
                  <c:v>-0.1</c:v>
                </c:pt>
                <c:pt idx="21">
                  <c:v>0.1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0.2</c:v>
                </c:pt>
                <c:pt idx="26">
                  <c:v>-0.29999999999999993</c:v>
                </c:pt>
                <c:pt idx="27">
                  <c:v>-0.3</c:v>
                </c:pt>
                <c:pt idx="28">
                  <c:v>-9.9999999999999978E-2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7-4473-A4D4-FDC2533E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5"/>
          <c:order val="5"/>
          <c:tx>
            <c:strRef>
              <c:f>'G-13'!$B$2</c:f>
              <c:strCache>
                <c:ptCount val="1"/>
                <c:pt idx="0">
                  <c:v>S2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'G-13'!$A$3:$A$31</c:f>
              <c:strCache>
                <c:ptCount val="29"/>
                <c:pt idx="0">
                  <c:v>SI</c:v>
                </c:pt>
                <c:pt idx="1">
                  <c:v>NL</c:v>
                </c:pt>
                <c:pt idx="2">
                  <c:v>HU</c:v>
                </c:pt>
                <c:pt idx="3">
                  <c:v>DE</c:v>
                </c:pt>
                <c:pt idx="4">
                  <c:v>DK</c:v>
                </c:pt>
                <c:pt idx="5">
                  <c:v>BG</c:v>
                </c:pt>
                <c:pt idx="6">
                  <c:v>SK</c:v>
                </c:pt>
                <c:pt idx="7">
                  <c:v>SE</c:v>
                </c:pt>
                <c:pt idx="8">
                  <c:v>EE</c:v>
                </c:pt>
                <c:pt idx="9">
                  <c:v>HR</c:v>
                </c:pt>
                <c:pt idx="10">
                  <c:v>CZ</c:v>
                </c:pt>
                <c:pt idx="11">
                  <c:v>BE</c:v>
                </c:pt>
                <c:pt idx="12">
                  <c:v>IE</c:v>
                </c:pt>
                <c:pt idx="13">
                  <c:v>MT</c:v>
                </c:pt>
                <c:pt idx="14">
                  <c:v>AT</c:v>
                </c:pt>
                <c:pt idx="15">
                  <c:v>PL</c:v>
                </c:pt>
                <c:pt idx="16">
                  <c:v>EU</c:v>
                </c:pt>
                <c:pt idx="17">
                  <c:v>IT</c:v>
                </c:pt>
                <c:pt idx="18">
                  <c:v>EA</c:v>
                </c:pt>
                <c:pt idx="19">
                  <c:v>FI</c:v>
                </c:pt>
                <c:pt idx="20">
                  <c:v>PT</c:v>
                </c:pt>
                <c:pt idx="21">
                  <c:v>RO</c:v>
                </c:pt>
                <c:pt idx="22">
                  <c:v>LU</c:v>
                </c:pt>
                <c:pt idx="23">
                  <c:v>CY</c:v>
                </c:pt>
                <c:pt idx="24">
                  <c:v>LV</c:v>
                </c:pt>
                <c:pt idx="25">
                  <c:v>GR</c:v>
                </c:pt>
                <c:pt idx="26">
                  <c:v>FR</c:v>
                </c:pt>
                <c:pt idx="27">
                  <c:v>LT</c:v>
                </c:pt>
                <c:pt idx="28">
                  <c:v>ES</c:v>
                </c:pt>
              </c:strCache>
            </c:strRef>
          </c:cat>
          <c:val>
            <c:numRef>
              <c:f>'G-13'!$B$3:$B$31</c:f>
              <c:numCache>
                <c:formatCode>General</c:formatCode>
                <c:ptCount val="29"/>
                <c:pt idx="0">
                  <c:v>-3.8</c:v>
                </c:pt>
                <c:pt idx="1">
                  <c:v>-2</c:v>
                </c:pt>
                <c:pt idx="2">
                  <c:v>-1.7999999999999998</c:v>
                </c:pt>
                <c:pt idx="3">
                  <c:v>-1.6</c:v>
                </c:pt>
                <c:pt idx="4">
                  <c:v>-1.5999999999999999</c:v>
                </c:pt>
                <c:pt idx="5">
                  <c:v>-1.5</c:v>
                </c:pt>
                <c:pt idx="6">
                  <c:v>-1.4000000000000004</c:v>
                </c:pt>
                <c:pt idx="7">
                  <c:v>-1.4</c:v>
                </c:pt>
                <c:pt idx="8">
                  <c:v>-1.3</c:v>
                </c:pt>
                <c:pt idx="9">
                  <c:v>-1.3</c:v>
                </c:pt>
                <c:pt idx="10">
                  <c:v>-0.70000000000000018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9.9999999999999645E-2</c:v>
                </c:pt>
                <c:pt idx="15">
                  <c:v>9.9999999999999645E-2</c:v>
                </c:pt>
                <c:pt idx="16">
                  <c:v>0.19999999999999973</c:v>
                </c:pt>
                <c:pt idx="17">
                  <c:v>0.20000000000000007</c:v>
                </c:pt>
                <c:pt idx="18">
                  <c:v>0.29999999999999982</c:v>
                </c:pt>
                <c:pt idx="19">
                  <c:v>0.29999999999999982</c:v>
                </c:pt>
                <c:pt idx="20">
                  <c:v>0.70000000000000018</c:v>
                </c:pt>
                <c:pt idx="21">
                  <c:v>0.70000000000000018</c:v>
                </c:pt>
                <c:pt idx="22">
                  <c:v>1.3999999999999995</c:v>
                </c:pt>
                <c:pt idx="23">
                  <c:v>1.5</c:v>
                </c:pt>
                <c:pt idx="24">
                  <c:v>1.7000000000000002</c:v>
                </c:pt>
                <c:pt idx="25">
                  <c:v>1.9000000000000001</c:v>
                </c:pt>
                <c:pt idx="26">
                  <c:v>2.2000000000000002</c:v>
                </c:pt>
                <c:pt idx="27">
                  <c:v>2.6000000000000005</c:v>
                </c:pt>
                <c:pt idx="28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17-4473-A4D4-FDC2533E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5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952891190416364E-3"/>
          <c:y val="0.71909955169684936"/>
          <c:w val="0.98444010433091511"/>
          <c:h val="0.26269729410315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484033245844272E-2"/>
          <c:y val="3.3490313684913502E-2"/>
          <c:w val="0.90218263342082239"/>
          <c:h val="0.69452021334912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'G-14'!$A$4</c:f>
              <c:strCache>
                <c:ptCount val="1"/>
                <c:pt idx="0">
                  <c:v>Tovary a služby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'G-14'!$B$2:$I$2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'G-14'!$B$4:$I$4</c:f>
              <c:numCache>
                <c:formatCode>0.0</c:formatCode>
                <c:ptCount val="8"/>
                <c:pt idx="0">
                  <c:v>0.1</c:v>
                </c:pt>
                <c:pt idx="1">
                  <c:v>2.1</c:v>
                </c:pt>
                <c:pt idx="2">
                  <c:v>0.2</c:v>
                </c:pt>
                <c:pt idx="3">
                  <c:v>-5.2</c:v>
                </c:pt>
                <c:pt idx="4">
                  <c:v>1.8</c:v>
                </c:pt>
                <c:pt idx="5">
                  <c:v>1.5709042474228396</c:v>
                </c:pt>
                <c:pt idx="6">
                  <c:v>1.1723683282694317</c:v>
                </c:pt>
                <c:pt idx="7">
                  <c:v>1.6692843479017712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8-4AEB-B598-97E9FE8625C2}"/>
            </c:ext>
          </c:extLst>
        </c:ser>
        <c:ser>
          <c:idx val="2"/>
          <c:order val="2"/>
          <c:tx>
            <c:strRef>
              <c:f>'G-14'!$A$5</c:f>
              <c:strCache>
                <c:ptCount val="1"/>
                <c:pt idx="0">
                  <c:v>Dôchodkové účty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'G-14'!$B$2:$I$2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'G-14'!$B$5:$I$5</c:f>
              <c:numCache>
                <c:formatCode>0.0</c:formatCode>
                <c:ptCount val="8"/>
                <c:pt idx="0">
                  <c:v>-3.4</c:v>
                </c:pt>
                <c:pt idx="1">
                  <c:v>-1.5</c:v>
                </c:pt>
                <c:pt idx="2">
                  <c:v>-4.2</c:v>
                </c:pt>
                <c:pt idx="3">
                  <c:v>-2.0999999999999996</c:v>
                </c:pt>
                <c:pt idx="4">
                  <c:v>-3.4000000000000004</c:v>
                </c:pt>
                <c:pt idx="5">
                  <c:v>-3.1792808916431712</c:v>
                </c:pt>
                <c:pt idx="6">
                  <c:v>-2.9653752561298954</c:v>
                </c:pt>
                <c:pt idx="7">
                  <c:v>-2.9522788138477907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8-4AEB-B598-97E9FE862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'G-14'!$A$3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'G-14'!$B$2:$I$2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'G-14'!$B$3:$I$3</c:f>
              <c:numCache>
                <c:formatCode>0.0</c:formatCode>
                <c:ptCount val="8"/>
                <c:pt idx="0">
                  <c:v>-3.3</c:v>
                </c:pt>
                <c:pt idx="1">
                  <c:v>0.6</c:v>
                </c:pt>
                <c:pt idx="2">
                  <c:v>-4</c:v>
                </c:pt>
                <c:pt idx="3">
                  <c:v>-7.3</c:v>
                </c:pt>
                <c:pt idx="4">
                  <c:v>-1.6</c:v>
                </c:pt>
                <c:pt idx="5">
                  <c:v>-1.6083766442203318</c:v>
                </c:pt>
                <c:pt idx="6">
                  <c:v>-1.7930069278604637</c:v>
                </c:pt>
                <c:pt idx="7">
                  <c:v>-1.2829944659460195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8-4AEB-B598-97E9FE862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2.5"/>
          <c:min val="-7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4826217905253398"/>
          <c:w val="0.8837419072615923"/>
          <c:h val="0.14755153173685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618110236220485E-2"/>
          <c:y val="2.3128849686006068E-2"/>
          <c:w val="0.90194204030281344"/>
          <c:h val="0.46708085847353742"/>
        </c:manualLayout>
      </c:layout>
      <c:lineChart>
        <c:grouping val="standard"/>
        <c:varyColors val="0"/>
        <c:ser>
          <c:idx val="0"/>
          <c:order val="0"/>
          <c:tx>
            <c:strRef>
              <c:f>'G-15'!$B$2</c:f>
              <c:strCache>
                <c:ptCount val="1"/>
                <c:pt idx="0">
                  <c:v>Deflovaný indexom spotrebiteľských cien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'G-15'!$A$3:$A$55</c:f>
              <c:strCache>
                <c:ptCount val="53"/>
                <c:pt idx="0">
                  <c:v>Dec. 2019</c:v>
                </c:pt>
                <c:pt idx="1">
                  <c:v>Jan. 2020</c:v>
                </c:pt>
                <c:pt idx="2">
                  <c:v>Feb. 2020</c:v>
                </c:pt>
                <c:pt idx="3">
                  <c:v>Mar. 2020</c:v>
                </c:pt>
                <c:pt idx="4">
                  <c:v>Apr. 2020</c:v>
                </c:pt>
                <c:pt idx="5">
                  <c:v>Máj 2020</c:v>
                </c:pt>
                <c:pt idx="6">
                  <c:v>Jún 2020</c:v>
                </c:pt>
                <c:pt idx="7">
                  <c:v>Júl 2020</c:v>
                </c:pt>
                <c:pt idx="8">
                  <c:v>Aug. 2020</c:v>
                </c:pt>
                <c:pt idx="9">
                  <c:v>Sep. 2020</c:v>
                </c:pt>
                <c:pt idx="10">
                  <c:v>Okt. 2020</c:v>
                </c:pt>
                <c:pt idx="11">
                  <c:v>Nov. 2020</c:v>
                </c:pt>
                <c:pt idx="12">
                  <c:v>Dec. 2020</c:v>
                </c:pt>
                <c:pt idx="13">
                  <c:v>Jan. 2021</c:v>
                </c:pt>
                <c:pt idx="14">
                  <c:v>Feb. 2021</c:v>
                </c:pt>
                <c:pt idx="15">
                  <c:v>Mar. 2021</c:v>
                </c:pt>
                <c:pt idx="16">
                  <c:v>Apr. 2021</c:v>
                </c:pt>
                <c:pt idx="17">
                  <c:v>Máj 2021</c:v>
                </c:pt>
                <c:pt idx="18">
                  <c:v>Jún 2021</c:v>
                </c:pt>
                <c:pt idx="19">
                  <c:v>Júl 2021</c:v>
                </c:pt>
                <c:pt idx="20">
                  <c:v>Aug. 2021</c:v>
                </c:pt>
                <c:pt idx="21">
                  <c:v>Sep. 2021</c:v>
                </c:pt>
                <c:pt idx="22">
                  <c:v>Okt. 2021</c:v>
                </c:pt>
                <c:pt idx="23">
                  <c:v>Nov. 2021</c:v>
                </c:pt>
                <c:pt idx="24">
                  <c:v>Dec. 2021</c:v>
                </c:pt>
                <c:pt idx="25">
                  <c:v>Jan. 2022</c:v>
                </c:pt>
                <c:pt idx="26">
                  <c:v>Feb. 2022</c:v>
                </c:pt>
                <c:pt idx="27">
                  <c:v>Mar. 2022</c:v>
                </c:pt>
                <c:pt idx="28">
                  <c:v>Apr. 2022</c:v>
                </c:pt>
                <c:pt idx="29">
                  <c:v>Máj 2022</c:v>
                </c:pt>
                <c:pt idx="30">
                  <c:v>Jún 2022</c:v>
                </c:pt>
                <c:pt idx="31">
                  <c:v>Júl 2022</c:v>
                </c:pt>
                <c:pt idx="32">
                  <c:v>Aug. 2022</c:v>
                </c:pt>
                <c:pt idx="33">
                  <c:v>Sep. 2022</c:v>
                </c:pt>
                <c:pt idx="34">
                  <c:v>Okt. 2022</c:v>
                </c:pt>
                <c:pt idx="35">
                  <c:v>Nov. 2022</c:v>
                </c:pt>
                <c:pt idx="36">
                  <c:v>Dec. 2022</c:v>
                </c:pt>
                <c:pt idx="37">
                  <c:v>Jan. 2023</c:v>
                </c:pt>
                <c:pt idx="38">
                  <c:v>Feb. 2023</c:v>
                </c:pt>
                <c:pt idx="39">
                  <c:v>Mar. 2023</c:v>
                </c:pt>
                <c:pt idx="40">
                  <c:v>Apr. 2023</c:v>
                </c:pt>
                <c:pt idx="41">
                  <c:v>Máj 2023</c:v>
                </c:pt>
                <c:pt idx="42">
                  <c:v>Jún 2023</c:v>
                </c:pt>
                <c:pt idx="43">
                  <c:v>Júl 2023</c:v>
                </c:pt>
                <c:pt idx="44">
                  <c:v>Aug. 2023</c:v>
                </c:pt>
                <c:pt idx="45">
                  <c:v>Sep. 2023</c:v>
                </c:pt>
                <c:pt idx="46">
                  <c:v>Okt. 2023</c:v>
                </c:pt>
                <c:pt idx="47">
                  <c:v>Nov. 2023</c:v>
                </c:pt>
                <c:pt idx="48">
                  <c:v>Dec. 2023</c:v>
                </c:pt>
                <c:pt idx="49">
                  <c:v>Jan. 2024</c:v>
                </c:pt>
                <c:pt idx="50">
                  <c:v>Feb. 2024</c:v>
                </c:pt>
                <c:pt idx="51">
                  <c:v>Mar. 2024</c:v>
                </c:pt>
                <c:pt idx="52">
                  <c:v>Apr. 2024</c:v>
                </c:pt>
              </c:strCache>
            </c:strRef>
          </c:cat>
          <c:val>
            <c:numRef>
              <c:f>'G-15'!$B$3:$B$55</c:f>
              <c:numCache>
                <c:formatCode>0</c:formatCode>
                <c:ptCount val="53"/>
                <c:pt idx="0">
                  <c:v>100</c:v>
                </c:pt>
                <c:pt idx="1">
                  <c:v>100.70551266136914</c:v>
                </c:pt>
                <c:pt idx="2">
                  <c:v>100.44907794133617</c:v>
                </c:pt>
                <c:pt idx="3">
                  <c:v>102.45386661740629</c:v>
                </c:pt>
                <c:pt idx="4">
                  <c:v>102.97526189023802</c:v>
                </c:pt>
                <c:pt idx="5">
                  <c:v>103.22068407628184</c:v>
                </c:pt>
                <c:pt idx="6">
                  <c:v>102.73912677202837</c:v>
                </c:pt>
                <c:pt idx="7">
                  <c:v>103.19906500034001</c:v>
                </c:pt>
                <c:pt idx="8">
                  <c:v>103.08893966044855</c:v>
                </c:pt>
                <c:pt idx="9">
                  <c:v>103.75354862414375</c:v>
                </c:pt>
                <c:pt idx="10">
                  <c:v>103.94025421191361</c:v>
                </c:pt>
                <c:pt idx="11">
                  <c:v>103.40495371183293</c:v>
                </c:pt>
                <c:pt idx="12">
                  <c:v>103.33720379074765</c:v>
                </c:pt>
                <c:pt idx="13">
                  <c:v>102.76571925041689</c:v>
                </c:pt>
                <c:pt idx="14">
                  <c:v>102.1999185985967</c:v>
                </c:pt>
                <c:pt idx="15">
                  <c:v>102.52298676161466</c:v>
                </c:pt>
                <c:pt idx="16">
                  <c:v>102.19768564239612</c:v>
                </c:pt>
                <c:pt idx="17">
                  <c:v>102.54526557461577</c:v>
                </c:pt>
                <c:pt idx="18">
                  <c:v>102.4747752072843</c:v>
                </c:pt>
                <c:pt idx="19">
                  <c:v>102.71979140129166</c:v>
                </c:pt>
                <c:pt idx="20">
                  <c:v>102.60291644379396</c:v>
                </c:pt>
                <c:pt idx="21">
                  <c:v>103.19307661780215</c:v>
                </c:pt>
                <c:pt idx="22">
                  <c:v>102.9401435790837</c:v>
                </c:pt>
                <c:pt idx="23">
                  <c:v>102.89482471801314</c:v>
                </c:pt>
                <c:pt idx="24">
                  <c:v>102.46558963745926</c:v>
                </c:pt>
                <c:pt idx="25">
                  <c:v>103.29863454728337</c:v>
                </c:pt>
                <c:pt idx="26">
                  <c:v>103.38521234905977</c:v>
                </c:pt>
                <c:pt idx="27">
                  <c:v>104.34533276629779</c:v>
                </c:pt>
                <c:pt idx="28">
                  <c:v>103.97943244343261</c:v>
                </c:pt>
                <c:pt idx="29">
                  <c:v>104.98730767395996</c:v>
                </c:pt>
                <c:pt idx="30">
                  <c:v>105.59299704336298</c:v>
                </c:pt>
                <c:pt idx="31">
                  <c:v>105.48454642062195</c:v>
                </c:pt>
                <c:pt idx="32">
                  <c:v>105.67135350640098</c:v>
                </c:pt>
                <c:pt idx="33">
                  <c:v>105.76260021659675</c:v>
                </c:pt>
                <c:pt idx="34">
                  <c:v>106.78473591740496</c:v>
                </c:pt>
                <c:pt idx="35">
                  <c:v>107.23594531693261</c:v>
                </c:pt>
                <c:pt idx="36">
                  <c:v>107.53886612514097</c:v>
                </c:pt>
                <c:pt idx="37">
                  <c:v>108.21722806907144</c:v>
                </c:pt>
                <c:pt idx="38">
                  <c:v>108.47726596842801</c:v>
                </c:pt>
                <c:pt idx="39">
                  <c:v>109.24667162653603</c:v>
                </c:pt>
                <c:pt idx="40">
                  <c:v>109.51422037856729</c:v>
                </c:pt>
                <c:pt idx="41">
                  <c:v>109.12700547378765</c:v>
                </c:pt>
                <c:pt idx="42">
                  <c:v>109.04920724979978</c:v>
                </c:pt>
                <c:pt idx="43">
                  <c:v>109.17542002413623</c:v>
                </c:pt>
                <c:pt idx="44">
                  <c:v>109.03261232530923</c:v>
                </c:pt>
                <c:pt idx="45">
                  <c:v>109.56928304851301</c:v>
                </c:pt>
                <c:pt idx="46">
                  <c:v>109.50995746218437</c:v>
                </c:pt>
                <c:pt idx="47">
                  <c:v>109.6137899255106</c:v>
                </c:pt>
                <c:pt idx="48">
                  <c:v>109.35486850425428</c:v>
                </c:pt>
                <c:pt idx="49">
                  <c:v>109.94650039939467</c:v>
                </c:pt>
                <c:pt idx="50">
                  <c:v>110.16502561302259</c:v>
                </c:pt>
                <c:pt idx="51">
                  <c:v>110.27581068997333</c:v>
                </c:pt>
                <c:pt idx="52">
                  <c:v>109.97715279814786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C85-9F0D-44671100BD1B}"/>
            </c:ext>
          </c:extLst>
        </c:ser>
        <c:ser>
          <c:idx val="2"/>
          <c:order val="2"/>
          <c:tx>
            <c:strRef>
              <c:f>'G-15'!$D$2</c:f>
              <c:strCache>
                <c:ptCount val="1"/>
                <c:pt idx="0">
                  <c:v>Deflovaný indexom produkčných cien v priemyselnej výrobe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'G-15'!$A$3:$A$55</c:f>
              <c:strCache>
                <c:ptCount val="53"/>
                <c:pt idx="0">
                  <c:v>Dec. 2019</c:v>
                </c:pt>
                <c:pt idx="1">
                  <c:v>Jan. 2020</c:v>
                </c:pt>
                <c:pt idx="2">
                  <c:v>Feb. 2020</c:v>
                </c:pt>
                <c:pt idx="3">
                  <c:v>Mar. 2020</c:v>
                </c:pt>
                <c:pt idx="4">
                  <c:v>Apr. 2020</c:v>
                </c:pt>
                <c:pt idx="5">
                  <c:v>Máj 2020</c:v>
                </c:pt>
                <c:pt idx="6">
                  <c:v>Jún 2020</c:v>
                </c:pt>
                <c:pt idx="7">
                  <c:v>Júl 2020</c:v>
                </c:pt>
                <c:pt idx="8">
                  <c:v>Aug. 2020</c:v>
                </c:pt>
                <c:pt idx="9">
                  <c:v>Sep. 2020</c:v>
                </c:pt>
                <c:pt idx="10">
                  <c:v>Okt. 2020</c:v>
                </c:pt>
                <c:pt idx="11">
                  <c:v>Nov. 2020</c:v>
                </c:pt>
                <c:pt idx="12">
                  <c:v>Dec. 2020</c:v>
                </c:pt>
                <c:pt idx="13">
                  <c:v>Jan. 2021</c:v>
                </c:pt>
                <c:pt idx="14">
                  <c:v>Feb. 2021</c:v>
                </c:pt>
                <c:pt idx="15">
                  <c:v>Mar. 2021</c:v>
                </c:pt>
                <c:pt idx="16">
                  <c:v>Apr. 2021</c:v>
                </c:pt>
                <c:pt idx="17">
                  <c:v>Máj 2021</c:v>
                </c:pt>
                <c:pt idx="18">
                  <c:v>Jún 2021</c:v>
                </c:pt>
                <c:pt idx="19">
                  <c:v>Júl 2021</c:v>
                </c:pt>
                <c:pt idx="20">
                  <c:v>Aug. 2021</c:v>
                </c:pt>
                <c:pt idx="21">
                  <c:v>Sep. 2021</c:v>
                </c:pt>
                <c:pt idx="22">
                  <c:v>Okt. 2021</c:v>
                </c:pt>
                <c:pt idx="23">
                  <c:v>Nov. 2021</c:v>
                </c:pt>
                <c:pt idx="24">
                  <c:v>Dec. 2021</c:v>
                </c:pt>
                <c:pt idx="25">
                  <c:v>Jan. 2022</c:v>
                </c:pt>
                <c:pt idx="26">
                  <c:v>Feb. 2022</c:v>
                </c:pt>
                <c:pt idx="27">
                  <c:v>Mar. 2022</c:v>
                </c:pt>
                <c:pt idx="28">
                  <c:v>Apr. 2022</c:v>
                </c:pt>
                <c:pt idx="29">
                  <c:v>Máj 2022</c:v>
                </c:pt>
                <c:pt idx="30">
                  <c:v>Jún 2022</c:v>
                </c:pt>
                <c:pt idx="31">
                  <c:v>Júl 2022</c:v>
                </c:pt>
                <c:pt idx="32">
                  <c:v>Aug. 2022</c:v>
                </c:pt>
                <c:pt idx="33">
                  <c:v>Sep. 2022</c:v>
                </c:pt>
                <c:pt idx="34">
                  <c:v>Okt. 2022</c:v>
                </c:pt>
                <c:pt idx="35">
                  <c:v>Nov. 2022</c:v>
                </c:pt>
                <c:pt idx="36">
                  <c:v>Dec. 2022</c:v>
                </c:pt>
                <c:pt idx="37">
                  <c:v>Jan. 2023</c:v>
                </c:pt>
                <c:pt idx="38">
                  <c:v>Feb. 2023</c:v>
                </c:pt>
                <c:pt idx="39">
                  <c:v>Mar. 2023</c:v>
                </c:pt>
                <c:pt idx="40">
                  <c:v>Apr. 2023</c:v>
                </c:pt>
                <c:pt idx="41">
                  <c:v>Máj 2023</c:v>
                </c:pt>
                <c:pt idx="42">
                  <c:v>Jún 2023</c:v>
                </c:pt>
                <c:pt idx="43">
                  <c:v>Júl 2023</c:v>
                </c:pt>
                <c:pt idx="44">
                  <c:v>Aug. 2023</c:v>
                </c:pt>
                <c:pt idx="45">
                  <c:v>Sep. 2023</c:v>
                </c:pt>
                <c:pt idx="46">
                  <c:v>Okt. 2023</c:v>
                </c:pt>
                <c:pt idx="47">
                  <c:v>Nov. 2023</c:v>
                </c:pt>
                <c:pt idx="48">
                  <c:v>Dec. 2023</c:v>
                </c:pt>
                <c:pt idx="49">
                  <c:v>Jan. 2024</c:v>
                </c:pt>
                <c:pt idx="50">
                  <c:v>Feb. 2024</c:v>
                </c:pt>
                <c:pt idx="51">
                  <c:v>Mar. 2024</c:v>
                </c:pt>
                <c:pt idx="52">
                  <c:v>Apr. 2024</c:v>
                </c:pt>
              </c:strCache>
            </c:strRef>
          </c:cat>
          <c:val>
            <c:numRef>
              <c:f>'G-15'!$D$3:$D$55</c:f>
              <c:numCache>
                <c:formatCode>0</c:formatCode>
                <c:ptCount val="53"/>
                <c:pt idx="0">
                  <c:v>100</c:v>
                </c:pt>
                <c:pt idx="1">
                  <c:v>100.53937792580197</c:v>
                </c:pt>
                <c:pt idx="2">
                  <c:v>101.70498488657212</c:v>
                </c:pt>
                <c:pt idx="3">
                  <c:v>104.23835081340526</c:v>
                </c:pt>
                <c:pt idx="4">
                  <c:v>103.50616509386343</c:v>
                </c:pt>
                <c:pt idx="5">
                  <c:v>102.20348188682993</c:v>
                </c:pt>
                <c:pt idx="6">
                  <c:v>101.60495176467938</c:v>
                </c:pt>
                <c:pt idx="7">
                  <c:v>102.11813252594897</c:v>
                </c:pt>
                <c:pt idx="8">
                  <c:v>101.4136457192248</c:v>
                </c:pt>
                <c:pt idx="9">
                  <c:v>101.61938523431029</c:v>
                </c:pt>
                <c:pt idx="10">
                  <c:v>101.77239669848983</c:v>
                </c:pt>
                <c:pt idx="11">
                  <c:v>100.16160480158986</c:v>
                </c:pt>
                <c:pt idx="12">
                  <c:v>100.42349301645332</c:v>
                </c:pt>
                <c:pt idx="13">
                  <c:v>100.00917735063237</c:v>
                </c:pt>
                <c:pt idx="14">
                  <c:v>100.37443590580033</c:v>
                </c:pt>
                <c:pt idx="15">
                  <c:v>100.79651060442868</c:v>
                </c:pt>
                <c:pt idx="16">
                  <c:v>100.1394122991516</c:v>
                </c:pt>
                <c:pt idx="17">
                  <c:v>99.319290874459682</c:v>
                </c:pt>
                <c:pt idx="18">
                  <c:v>97.939351061193747</c:v>
                </c:pt>
                <c:pt idx="19">
                  <c:v>98.842736085259261</c:v>
                </c:pt>
                <c:pt idx="20">
                  <c:v>98.451530656939795</c:v>
                </c:pt>
                <c:pt idx="21">
                  <c:v>99.212583315743416</c:v>
                </c:pt>
                <c:pt idx="22">
                  <c:v>98.321295708420564</c:v>
                </c:pt>
                <c:pt idx="23">
                  <c:v>98.667949270942927</c:v>
                </c:pt>
                <c:pt idx="24">
                  <c:v>98.76606349224889</c:v>
                </c:pt>
                <c:pt idx="25">
                  <c:v>97.152101237857735</c:v>
                </c:pt>
                <c:pt idx="26">
                  <c:v>97.987490436783489</c:v>
                </c:pt>
                <c:pt idx="27">
                  <c:v>97.332978475775562</c:v>
                </c:pt>
                <c:pt idx="28">
                  <c:v>98.246959168298432</c:v>
                </c:pt>
                <c:pt idx="29">
                  <c:v>99.065745705625631</c:v>
                </c:pt>
                <c:pt idx="30">
                  <c:v>99.462874696625988</c:v>
                </c:pt>
                <c:pt idx="31">
                  <c:v>100.79817921363454</c:v>
                </c:pt>
                <c:pt idx="32">
                  <c:v>99.579343619196678</c:v>
                </c:pt>
                <c:pt idx="33">
                  <c:v>100.00258634426913</c:v>
                </c:pt>
                <c:pt idx="34">
                  <c:v>99.350994449371484</c:v>
                </c:pt>
                <c:pt idx="35">
                  <c:v>100.88002449518314</c:v>
                </c:pt>
                <c:pt idx="36">
                  <c:v>99.904805844804329</c:v>
                </c:pt>
                <c:pt idx="37">
                  <c:v>100.82546097415074</c:v>
                </c:pt>
                <c:pt idx="38">
                  <c:v>100.24470154004285</c:v>
                </c:pt>
                <c:pt idx="39">
                  <c:v>100.70240104521682</c:v>
                </c:pt>
                <c:pt idx="40">
                  <c:v>100.10712471101775</c:v>
                </c:pt>
                <c:pt idx="41">
                  <c:v>99.263726187903757</c:v>
                </c:pt>
                <c:pt idx="42">
                  <c:v>100.18655050921781</c:v>
                </c:pt>
                <c:pt idx="43">
                  <c:v>100.82712958335662</c:v>
                </c:pt>
                <c:pt idx="44">
                  <c:v>100.35466288671063</c:v>
                </c:pt>
                <c:pt idx="45">
                  <c:v>100.16569289414427</c:v>
                </c:pt>
                <c:pt idx="46">
                  <c:v>100.73568979887419</c:v>
                </c:pt>
                <c:pt idx="47">
                  <c:v>100.12422795537805</c:v>
                </c:pt>
                <c:pt idx="48">
                  <c:v>98.852914601415151</c:v>
                </c:pt>
                <c:pt idx="49">
                  <c:v>100.1780406022678</c:v>
                </c:pt>
                <c:pt idx="50">
                  <c:v>99.483482020318661</c:v>
                </c:pt>
                <c:pt idx="51">
                  <c:v>99.328051072790586</c:v>
                </c:pt>
                <c:pt idx="52">
                  <c:v>98.835978217975438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7-4C85-9F0D-44671100B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'G-15'!$C$2</c15:sqref>
                        </c15:formulaRef>
                      </c:ext>
                    </c:extLst>
                    <c:strCache>
                      <c:ptCount val="1"/>
                      <c:pt idx="0">
                        <c:v>Deflovaný indexom produkčných cien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'G-15'!$A$3:$A$55</c15:sqref>
                        </c15:formulaRef>
                      </c:ext>
                    </c:extLst>
                    <c:strCache>
                      <c:ptCount val="53"/>
                      <c:pt idx="0">
                        <c:v>Dec. 2019</c:v>
                      </c:pt>
                      <c:pt idx="1">
                        <c:v>Jan. 2020</c:v>
                      </c:pt>
                      <c:pt idx="2">
                        <c:v>Feb. 2020</c:v>
                      </c:pt>
                      <c:pt idx="3">
                        <c:v>Mar. 2020</c:v>
                      </c:pt>
                      <c:pt idx="4">
                        <c:v>Apr. 2020</c:v>
                      </c:pt>
                      <c:pt idx="5">
                        <c:v>Máj 2020</c:v>
                      </c:pt>
                      <c:pt idx="6">
                        <c:v>Jún 2020</c:v>
                      </c:pt>
                      <c:pt idx="7">
                        <c:v>Júl 2020</c:v>
                      </c:pt>
                      <c:pt idx="8">
                        <c:v>Aug. 2020</c:v>
                      </c:pt>
                      <c:pt idx="9">
                        <c:v>Sep. 2020</c:v>
                      </c:pt>
                      <c:pt idx="10">
                        <c:v>Okt. 2020</c:v>
                      </c:pt>
                      <c:pt idx="11">
                        <c:v>Nov. 2020</c:v>
                      </c:pt>
                      <c:pt idx="12">
                        <c:v>Dec. 2020</c:v>
                      </c:pt>
                      <c:pt idx="13">
                        <c:v>Jan. 2021</c:v>
                      </c:pt>
                      <c:pt idx="14">
                        <c:v>Feb. 2021</c:v>
                      </c:pt>
                      <c:pt idx="15">
                        <c:v>Mar. 2021</c:v>
                      </c:pt>
                      <c:pt idx="16">
                        <c:v>Apr. 2021</c:v>
                      </c:pt>
                      <c:pt idx="17">
                        <c:v>Máj 2021</c:v>
                      </c:pt>
                      <c:pt idx="18">
                        <c:v>Jún 2021</c:v>
                      </c:pt>
                      <c:pt idx="19">
                        <c:v>Júl 2021</c:v>
                      </c:pt>
                      <c:pt idx="20">
                        <c:v>Aug. 2021</c:v>
                      </c:pt>
                      <c:pt idx="21">
                        <c:v>Sep. 2021</c:v>
                      </c:pt>
                      <c:pt idx="22">
                        <c:v>Okt. 2021</c:v>
                      </c:pt>
                      <c:pt idx="23">
                        <c:v>Nov. 2021</c:v>
                      </c:pt>
                      <c:pt idx="24">
                        <c:v>Dec. 2021</c:v>
                      </c:pt>
                      <c:pt idx="25">
                        <c:v>Jan. 2022</c:v>
                      </c:pt>
                      <c:pt idx="26">
                        <c:v>Feb. 2022</c:v>
                      </c:pt>
                      <c:pt idx="27">
                        <c:v>Mar. 2022</c:v>
                      </c:pt>
                      <c:pt idx="28">
                        <c:v>Apr. 2022</c:v>
                      </c:pt>
                      <c:pt idx="29">
                        <c:v>Máj 2022</c:v>
                      </c:pt>
                      <c:pt idx="30">
                        <c:v>Jún 2022</c:v>
                      </c:pt>
                      <c:pt idx="31">
                        <c:v>Júl 2022</c:v>
                      </c:pt>
                      <c:pt idx="32">
                        <c:v>Aug. 2022</c:v>
                      </c:pt>
                      <c:pt idx="33">
                        <c:v>Sep. 2022</c:v>
                      </c:pt>
                      <c:pt idx="34">
                        <c:v>Okt. 2022</c:v>
                      </c:pt>
                      <c:pt idx="35">
                        <c:v>Nov. 2022</c:v>
                      </c:pt>
                      <c:pt idx="36">
                        <c:v>Dec. 2022</c:v>
                      </c:pt>
                      <c:pt idx="37">
                        <c:v>Jan. 2023</c:v>
                      </c:pt>
                      <c:pt idx="38">
                        <c:v>Feb. 2023</c:v>
                      </c:pt>
                      <c:pt idx="39">
                        <c:v>Mar. 2023</c:v>
                      </c:pt>
                      <c:pt idx="40">
                        <c:v>Apr. 2023</c:v>
                      </c:pt>
                      <c:pt idx="41">
                        <c:v>Máj 2023</c:v>
                      </c:pt>
                      <c:pt idx="42">
                        <c:v>Jún 2023</c:v>
                      </c:pt>
                      <c:pt idx="43">
                        <c:v>Júl 2023</c:v>
                      </c:pt>
                      <c:pt idx="44">
                        <c:v>Aug. 2023</c:v>
                      </c:pt>
                      <c:pt idx="45">
                        <c:v>Sep. 2023</c:v>
                      </c:pt>
                      <c:pt idx="46">
                        <c:v>Okt. 2023</c:v>
                      </c:pt>
                      <c:pt idx="47">
                        <c:v>Nov. 2023</c:v>
                      </c:pt>
                      <c:pt idx="48">
                        <c:v>Dec. 2023</c:v>
                      </c:pt>
                      <c:pt idx="49">
                        <c:v>Jan. 2024</c:v>
                      </c:pt>
                      <c:pt idx="50">
                        <c:v>Feb. 2024</c:v>
                      </c:pt>
                      <c:pt idx="51">
                        <c:v>Mar. 2024</c:v>
                      </c:pt>
                      <c:pt idx="52">
                        <c:v>Apr.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'G-15'!$C$3:$C$55</c15:sqref>
                        </c15:formulaRef>
                      </c:ext>
                    </c:extLst>
                    <c:numCache>
                      <c:formatCode>0</c:formatCode>
                      <c:ptCount val="53"/>
                      <c:pt idx="0">
                        <c:v>100</c:v>
                      </c:pt>
                      <c:pt idx="1">
                        <c:v>100.4038599370527</c:v>
                      </c:pt>
                      <c:pt idx="2">
                        <c:v>103.11371025542479</c:v>
                      </c:pt>
                      <c:pt idx="3">
                        <c:v>105.91178374934647</c:v>
                      </c:pt>
                      <c:pt idx="4">
                        <c:v>106.68661036726186</c:v>
                      </c:pt>
                      <c:pt idx="5">
                        <c:v>105.35876155159221</c:v>
                      </c:pt>
                      <c:pt idx="6">
                        <c:v>104.82104337408636</c:v>
                      </c:pt>
                      <c:pt idx="7">
                        <c:v>104.96037228241113</c:v>
                      </c:pt>
                      <c:pt idx="8">
                        <c:v>104.69570275576238</c:v>
                      </c:pt>
                      <c:pt idx="9">
                        <c:v>104.92588630013194</c:v>
                      </c:pt>
                      <c:pt idx="10">
                        <c:v>104.9784462610755</c:v>
                      </c:pt>
                      <c:pt idx="11">
                        <c:v>103.24092059567957</c:v>
                      </c:pt>
                      <c:pt idx="12">
                        <c:v>102.89640701768965</c:v>
                      </c:pt>
                      <c:pt idx="13">
                        <c:v>101.99443930847988</c:v>
                      </c:pt>
                      <c:pt idx="14">
                        <c:v>101.80282743505313</c:v>
                      </c:pt>
                      <c:pt idx="15">
                        <c:v>101.39813651047564</c:v>
                      </c:pt>
                      <c:pt idx="16">
                        <c:v>100.70052248340622</c:v>
                      </c:pt>
                      <c:pt idx="17">
                        <c:v>100.15885711515755</c:v>
                      </c:pt>
                      <c:pt idx="18">
                        <c:v>98.835786477755505</c:v>
                      </c:pt>
                      <c:pt idx="19">
                        <c:v>99.354045697388983</c:v>
                      </c:pt>
                      <c:pt idx="20">
                        <c:v>99.258205136195386</c:v>
                      </c:pt>
                      <c:pt idx="21">
                        <c:v>98.866394518252292</c:v>
                      </c:pt>
                      <c:pt idx="22">
                        <c:v>98.014563056372111</c:v>
                      </c:pt>
                      <c:pt idx="23">
                        <c:v>97.772814935615799</c:v>
                      </c:pt>
                      <c:pt idx="24">
                        <c:v>96.552925249209693</c:v>
                      </c:pt>
                      <c:pt idx="25">
                        <c:v>99.870158199250042</c:v>
                      </c:pt>
                      <c:pt idx="26">
                        <c:v>112.04412543756688</c:v>
                      </c:pt>
                      <c:pt idx="27">
                        <c:v>107.01374245619138</c:v>
                      </c:pt>
                      <c:pt idx="28">
                        <c:v>113.46850730403411</c:v>
                      </c:pt>
                      <c:pt idx="29">
                        <c:v>107.58961681087762</c:v>
                      </c:pt>
                      <c:pt idx="30">
                        <c:v>108.29339399542263</c:v>
                      </c:pt>
                      <c:pt idx="31">
                        <c:v>107.73635535796519</c:v>
                      </c:pt>
                      <c:pt idx="32">
                        <c:v>111.95167807543289</c:v>
                      </c:pt>
                      <c:pt idx="33">
                        <c:v>120.77558835647982</c:v>
                      </c:pt>
                      <c:pt idx="34">
                        <c:v>122.55978782118532</c:v>
                      </c:pt>
                      <c:pt idx="35">
                        <c:v>109.12950594329203</c:v>
                      </c:pt>
                      <c:pt idx="36">
                        <c:v>106.51459594962832</c:v>
                      </c:pt>
                      <c:pt idx="37">
                        <c:v>116.24504437127136</c:v>
                      </c:pt>
                      <c:pt idx="38">
                        <c:v>130.35735926014411</c:v>
                      </c:pt>
                      <c:pt idx="39">
                        <c:v>129.14993438661003</c:v>
                      </c:pt>
                      <c:pt idx="40">
                        <c:v>127.25154338620493</c:v>
                      </c:pt>
                      <c:pt idx="41">
                        <c:v>125.94689297226924</c:v>
                      </c:pt>
                      <c:pt idx="42">
                        <c:v>125.69205679799734</c:v>
                      </c:pt>
                      <c:pt idx="43">
                        <c:v>129.16925484656161</c:v>
                      </c:pt>
                      <c:pt idx="44">
                        <c:v>128.44186376652021</c:v>
                      </c:pt>
                      <c:pt idx="45">
                        <c:v>128.90181536149689</c:v>
                      </c:pt>
                      <c:pt idx="46">
                        <c:v>129.38572709677197</c:v>
                      </c:pt>
                      <c:pt idx="47">
                        <c:v>125.67834550383812</c:v>
                      </c:pt>
                      <c:pt idx="48">
                        <c:v>125.99515949766804</c:v>
                      </c:pt>
                      <c:pt idx="49">
                        <c:v>121.10929909664732</c:v>
                      </c:pt>
                      <c:pt idx="50">
                        <c:v>114.83264257495334</c:v>
                      </c:pt>
                      <c:pt idx="51">
                        <c:v>114.90985516579933</c:v>
                      </c:pt>
                      <c:pt idx="52">
                        <c:v>114.58403880711742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6C7-4C85-9F0D-44671100BD1B}"/>
                  </c:ext>
                </c:extLst>
              </c15:ser>
            </c15:filteredLineSeries>
          </c:ext>
        </c:extLst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12"/>
          <c:min val="9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72390602216389621"/>
          <c:w val="0.9699455656780106"/>
          <c:h val="0.2760939778361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93-48BC-B6BB-5F4E9DB49BE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E4F3E8D-C4F5-4DED-A3D7-8330F975093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993-48BC-B6BB-5F4E9DB49B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10968E9-E767-40FB-AF9D-5B208C21066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993-48BC-B6BB-5F4E9DB49B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F3289BC-2B62-4281-834F-790DD6BBD22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993-48BC-B6BB-5F4E9DB49B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7677E2-87FB-4E40-B135-12FE80E4DFB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993-48BC-B6BB-5F4E9DB49B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5E1951-59F0-49EB-8C9D-66E0E3F63F8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993-48BC-B6BB-5F4E9DB49B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FAF47D-48A0-4F19-8FF3-970D5D8D6C7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993-48BC-B6BB-5F4E9DB49BE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9F734BF-6A1C-49F5-B078-1FEC67F38D1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993-48BC-B6BB-5F4E9DB49BE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B8BCECC-3460-4235-AC94-39073A8831D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993-48BC-B6BB-5F4E9DB49BE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D86C725-CD8D-478C-BA94-CB8A6A0DD88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993-48BC-B6BB-5F4E9DB49BE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E5C5C15-5C79-484D-96AF-9408CB898B9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993-48BC-B6BB-5F4E9DB49BE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02F7494-3819-4959-AB51-52BBB2A6DAD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993-48BC-B6BB-5F4E9DB49BE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3B67E3B-C3F6-4D47-9631-2820749995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993-48BC-B6BB-5F4E9DB49BE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DD70C0A-80DE-4614-91F7-7CC67922A38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993-48BC-B6BB-5F4E9DB49BE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0A2522-51DE-4DB2-A825-D6F36D8865C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993-48BC-B6BB-5F4E9DB49BE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29FD662-0B99-44B5-84F0-13B9EAD6B2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993-48BC-B6BB-5F4E9DB49BE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A982C0E-72A4-47C3-A9D2-F86227B4AB5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993-48BC-B6BB-5F4E9DB49BEB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BC8FDE-DA8C-4F2C-AC7F-DEFF60CF5B2E}" type="CELLRANGE">
                      <a:rPr lang="sk-SK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993-48BC-B6BB-5F4E9DB49BE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57B1B86-5414-40D7-B7CE-0B6BF7615B5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993-48BC-B6BB-5F4E9DB49BE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1E3E3C5-8790-42EE-97D6-947156C1179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993-48BC-B6BB-5F4E9DB49BE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7F915B1-411E-43FE-816A-5BC8EA1FBE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993-48BC-B6BB-5F4E9DB49B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20"/>
              <c:pt idx="0">
                <c:v>10.3</c:v>
              </c:pt>
              <c:pt idx="1">
                <c:v>8.6</c:v>
              </c:pt>
              <c:pt idx="2">
                <c:v>13</c:v>
              </c:pt>
              <c:pt idx="3">
                <c:v>10.7</c:v>
              </c:pt>
              <c:pt idx="4">
                <c:v>14.8</c:v>
              </c:pt>
              <c:pt idx="5">
                <c:v>8.5</c:v>
              </c:pt>
              <c:pt idx="6">
                <c:v>19.399999999999999</c:v>
              </c:pt>
              <c:pt idx="7">
                <c:v>7.2</c:v>
              </c:pt>
              <c:pt idx="8">
                <c:v>8.6999999999999993</c:v>
              </c:pt>
              <c:pt idx="9">
                <c:v>9.3000000000000007</c:v>
              </c:pt>
              <c:pt idx="10">
                <c:v>15.3</c:v>
              </c:pt>
              <c:pt idx="11">
                <c:v>17.2</c:v>
              </c:pt>
              <c:pt idx="12">
                <c:v>11.6</c:v>
              </c:pt>
              <c:pt idx="13">
                <c:v>13.2</c:v>
              </c:pt>
              <c:pt idx="14">
                <c:v>8.1</c:v>
              </c:pt>
              <c:pt idx="15">
                <c:v>12</c:v>
              </c:pt>
              <c:pt idx="16">
                <c:v>12.1</c:v>
              </c:pt>
              <c:pt idx="17">
                <c:v>9.3000000000000007</c:v>
              </c:pt>
              <c:pt idx="18">
                <c:v>8.3000000000000007</c:v>
              </c:pt>
              <c:pt idx="19">
                <c:v>8.1</c:v>
              </c:pt>
            </c:numLit>
          </c:xVal>
          <c:yVal>
            <c:numLit>
              <c:formatCode>General</c:formatCode>
              <c:ptCount val="20"/>
              <c:pt idx="0">
                <c:v>0.90000000000000036</c:v>
              </c:pt>
              <c:pt idx="1">
                <c:v>2.3999999999999995</c:v>
              </c:pt>
              <c:pt idx="2">
                <c:v>-1</c:v>
              </c:pt>
              <c:pt idx="3">
                <c:v>-2.2000000000000002</c:v>
              </c:pt>
              <c:pt idx="4">
                <c:v>1.5</c:v>
              </c:pt>
              <c:pt idx="5">
                <c:v>2.6000000000000005</c:v>
              </c:pt>
              <c:pt idx="6">
                <c:v>-1</c:v>
              </c:pt>
              <c:pt idx="7">
                <c:v>1.5999999999999996</c:v>
              </c:pt>
              <c:pt idx="8">
                <c:v>1</c:v>
              </c:pt>
              <c:pt idx="9">
                <c:v>-1.5</c:v>
              </c:pt>
              <c:pt idx="10">
                <c:v>0.60000000000000142</c:v>
              </c:pt>
              <c:pt idx="11">
                <c:v>-0.59999999999999964</c:v>
              </c:pt>
              <c:pt idx="12">
                <c:v>0</c:v>
              </c:pt>
              <c:pt idx="13">
                <c:v>0.39999999999999947</c:v>
              </c:pt>
              <c:pt idx="14">
                <c:v>0</c:v>
              </c:pt>
              <c:pt idx="15">
                <c:v>-5</c:v>
              </c:pt>
              <c:pt idx="16">
                <c:v>3.5</c:v>
              </c:pt>
              <c:pt idx="17">
                <c:v>0.5</c:v>
              </c:pt>
              <c:pt idx="18">
                <c:v>1.7999999999999989</c:v>
              </c:pt>
              <c:pt idx="19">
                <c:v>0.79999999999999982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{"BE"\"AT"\"BG"\"HR"\"CZ"\"DK"\"EE"\"FI"\"DE"\"GR"\"HU"\"LV"\"NL"\"PL"\"PT"\"RO"\"SK"\"SI"\"ES"\"SE"}</c15:f>
                <c15:dlblRangeCache>
                  <c:ptCount val="20"/>
                  <c:pt idx="0">
                    <c:v>BE</c:v>
                  </c:pt>
                  <c:pt idx="1">
                    <c:v>AT</c:v>
                  </c:pt>
                  <c:pt idx="2">
                    <c:v>BG</c:v>
                  </c:pt>
                  <c:pt idx="3">
                    <c:v>HR</c:v>
                  </c:pt>
                  <c:pt idx="4">
                    <c:v>CZ</c:v>
                  </c:pt>
                  <c:pt idx="5">
                    <c:v>DK</c:v>
                  </c:pt>
                  <c:pt idx="6">
                    <c:v>EE</c:v>
                  </c:pt>
                  <c:pt idx="7">
                    <c:v>FI</c:v>
                  </c:pt>
                  <c:pt idx="8">
                    <c:v>DE</c:v>
                  </c:pt>
                  <c:pt idx="9">
                    <c:v>GR</c:v>
                  </c:pt>
                  <c:pt idx="10">
                    <c:v>HU</c:v>
                  </c:pt>
                  <c:pt idx="11">
                    <c:v>LV</c:v>
                  </c:pt>
                  <c:pt idx="12">
                    <c:v>NL</c:v>
                  </c:pt>
                  <c:pt idx="13">
                    <c:v>PL</c:v>
                  </c:pt>
                  <c:pt idx="14">
                    <c:v>PT</c:v>
                  </c:pt>
                  <c:pt idx="15">
                    <c:v>RO</c:v>
                  </c:pt>
                  <c:pt idx="16">
                    <c:v>SK</c:v>
                  </c:pt>
                  <c:pt idx="17">
                    <c:v>SI</c:v>
                  </c:pt>
                  <c:pt idx="18">
                    <c:v>ES</c:v>
                  </c:pt>
                  <c:pt idx="19">
                    <c:v>SE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F993-48BC-B6BB-5F4E9DB4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9589120"/>
        <c:axId val="605097056"/>
      </c:scatterChart>
      <c:valAx>
        <c:axId val="1869589120"/>
        <c:scaling>
          <c:orientation val="minMax"/>
          <c:max val="20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Inflácia</a:t>
                </a:r>
                <a:r>
                  <a:rPr lang="sk-SK" baseline="0"/>
                  <a:t> 2022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05097056"/>
        <c:crosses val="autoZero"/>
        <c:crossBetween val="midCat"/>
        <c:majorUnit val="2.5"/>
      </c:valAx>
      <c:valAx>
        <c:axId val="60509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Zmena materiálnej</a:t>
                </a:r>
                <a:r>
                  <a:rPr lang="sk-SK" baseline="0"/>
                  <a:t> deprivácie 2023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6958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Materiálna deprivácia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54C1F32-E87B-4E64-A6D0-75C1E901789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72C-42CD-9F32-14564A0950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1150834-BFA5-40F3-8DF4-3BFAF4A716D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72C-42CD-9F32-14564A0950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14253F-0534-4DD6-8D6E-204C93BD124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72C-42CD-9F32-14564A0950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047FC22-A799-4CAD-B19B-8CE00FCB383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72C-42CD-9F32-14564A0950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786073-ABE7-41DD-9F39-F2BAE69DB97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72C-42CD-9F32-14564A09504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3FA508C-F9A0-4C88-89CC-11109261AFE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72C-42CD-9F32-14564A0950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Lit>
              <c:formatCode>General</c:formatCode>
              <c:ptCount val="6"/>
              <c:pt idx="0">
                <c:v>8.1999999999999957</c:v>
              </c:pt>
              <c:pt idx="1">
                <c:v>-0.90000000000000213</c:v>
              </c:pt>
              <c:pt idx="2">
                <c:v>3.6999999999999993</c:v>
              </c:pt>
              <c:pt idx="3">
                <c:v>9.1000000000000014</c:v>
              </c:pt>
              <c:pt idx="4">
                <c:v>1</c:v>
              </c:pt>
              <c:pt idx="5">
                <c:v>1.2999999999999998</c:v>
              </c:pt>
            </c:numLit>
          </c:xVal>
          <c:yVal>
            <c:numLit>
              <c:formatCode>General</c:formatCode>
              <c:ptCount val="6"/>
              <c:pt idx="0">
                <c:v>-0.10000000000000142</c:v>
              </c:pt>
              <c:pt idx="1">
                <c:v>-6.6999999999999957</c:v>
              </c:pt>
              <c:pt idx="2">
                <c:v>-0.69999999999999929</c:v>
              </c:pt>
              <c:pt idx="3">
                <c:v>6.7999999999999972</c:v>
              </c:pt>
              <c:pt idx="4">
                <c:v>-3.1999999999999993</c:v>
              </c:pt>
              <c:pt idx="5">
                <c:v>5.6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{"Jeden dospelý so závislým dieťaťom"\"Dvaja dospelí s 3 a viac závislými deťmi"\"Jeden dospelý mladší ako 65 rokov"\"Jeden dospelý starší ako 65 rokov"\"Dvaja dospelí s 1 závislým dieťaťom"\"Dvaja dospelí s 2 závislými deťmi"}</c15:f>
                <c15:dlblRangeCache>
                  <c:ptCount val="6"/>
                  <c:pt idx="0">
                    <c:v>Jeden dospelý so závislým dieťaťom</c:v>
                  </c:pt>
                  <c:pt idx="1">
                    <c:v>Dvaja dospelí s 3 a viac závislými deťmi</c:v>
                  </c:pt>
                  <c:pt idx="2">
                    <c:v>Jeden dospelý mladší ako 65 rokov</c:v>
                  </c:pt>
                  <c:pt idx="3">
                    <c:v>Jeden dospelý starší ako 65 rokov</c:v>
                  </c:pt>
                  <c:pt idx="4">
                    <c:v>Dvaja dospelí s 1 závislým dieťaťom</c:v>
                  </c:pt>
                  <c:pt idx="5">
                    <c:v>Dvaja dospelí s 2 závislými deťmi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C72C-42CD-9F32-14564A09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8297376"/>
        <c:axId val="192961632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Riziko chudoby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strLit>
                    <c:ptCount val="6"/>
                    <c:pt idx="0">
                      <c:v>Jeden dospelý so závislým dieťaťom</c:v>
                    </c:pt>
                    <c:pt idx="1">
                      <c:v>Dvaja dospelí s 3 a viac závislými deťmi</c:v>
                    </c:pt>
                    <c:pt idx="2">
                      <c:v>Jeden dospelý mladší ako 65 rokov</c:v>
                    </c:pt>
                    <c:pt idx="3">
                      <c:v>Jeden dospelý starší ako 65 rokov</c:v>
                    </c:pt>
                    <c:pt idx="4">
                      <c:v>Dvaja dospelí s 1 závislým dieťaťom</c:v>
                    </c:pt>
                    <c:pt idx="5">
                      <c:v>Dvaja dospelí s 2 závislými deťmi</c:v>
                    </c:pt>
                  </c:strLit>
                </c:xVal>
                <c:yVal>
                  <c:numLit>
                    <c:formatCode>General</c:formatCode>
                    <c:ptCount val="6"/>
                    <c:pt idx="0">
                      <c:v>-0.10000000000000142</c:v>
                    </c:pt>
                    <c:pt idx="1">
                      <c:v>-6.6999999999999957</c:v>
                    </c:pt>
                    <c:pt idx="2">
                      <c:v>-0.69999999999999929</c:v>
                    </c:pt>
                    <c:pt idx="3">
                      <c:v>6.7999999999999972</c:v>
                    </c:pt>
                    <c:pt idx="4">
                      <c:v>-3.1999999999999993</c:v>
                    </c:pt>
                    <c:pt idx="5">
                      <c:v>5.6</c:v>
                    </c:pt>
                  </c:numLit>
                </c:yVal>
                <c:smooth val="0"/>
                <c:extLst>
                  <c:ext xmlns:c16="http://schemas.microsoft.com/office/drawing/2014/chart" uri="{C3380CC4-5D6E-409C-BE32-E72D297353CC}">
                    <c16:uniqueId val="{00000007-C72C-42CD-9F32-14564A09504F}"/>
                  </c:ext>
                </c:extLst>
              </c15:ser>
            </c15:filteredScatterSeries>
          </c:ext>
        </c:extLst>
      </c:scatterChart>
      <c:valAx>
        <c:axId val="193829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MIera materiálnej deprivácie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29616320"/>
        <c:crosses val="autoZero"/>
        <c:crossBetween val="midCat"/>
      </c:valAx>
      <c:valAx>
        <c:axId val="1929616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Riziko chudoby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3829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'G-18'!$B$3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'G-18'!$C$2:$Q$2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'G-18'!$C$3:$Q$3</c:f>
              <c:numCache>
                <c:formatCode>General</c:formatCode>
                <c:ptCount val="15"/>
                <c:pt idx="0">
                  <c:v>1.3</c:v>
                </c:pt>
                <c:pt idx="1">
                  <c:v>1.7</c:v>
                </c:pt>
                <c:pt idx="2">
                  <c:v>1.7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1.9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2.7</c:v>
                </c:pt>
                <c:pt idx="12">
                  <c:v>3.2</c:v>
                </c:pt>
                <c:pt idx="13">
                  <c:v>2.9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B-4CB7-8F27-EB26BC25A831}"/>
            </c:ext>
          </c:extLst>
        </c:ser>
        <c:ser>
          <c:idx val="1"/>
          <c:order val="1"/>
          <c:tx>
            <c:strRef>
              <c:f>'G-18'!$B$4</c:f>
              <c:strCache>
                <c:ptCount val="1"/>
                <c:pt idx="0">
                  <c:v>EÚ 27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'G-18'!$C$2:$Q$2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'G-18'!$C$4:$Q$4</c:f>
              <c:numCache>
                <c:formatCode>General</c:formatCode>
                <c:ptCount val="15"/>
                <c:pt idx="0">
                  <c:v>3.4038461538461542</c:v>
                </c:pt>
                <c:pt idx="1">
                  <c:v>3.2115384615384621</c:v>
                </c:pt>
                <c:pt idx="2">
                  <c:v>3.5777777777777779</c:v>
                </c:pt>
                <c:pt idx="3">
                  <c:v>3.8555555555555561</c:v>
                </c:pt>
                <c:pt idx="4">
                  <c:v>3.7666666666666671</c:v>
                </c:pt>
                <c:pt idx="5">
                  <c:v>3.9518518518518508</c:v>
                </c:pt>
                <c:pt idx="6">
                  <c:v>3.92962962962963</c:v>
                </c:pt>
                <c:pt idx="7">
                  <c:v>3.4518518518518508</c:v>
                </c:pt>
                <c:pt idx="8">
                  <c:v>3.2</c:v>
                </c:pt>
                <c:pt idx="9">
                  <c:v>2.496296296296296</c:v>
                </c:pt>
                <c:pt idx="10">
                  <c:v>2.6888888888888891</c:v>
                </c:pt>
                <c:pt idx="11">
                  <c:v>2.4740740740740739</c:v>
                </c:pt>
                <c:pt idx="12">
                  <c:v>2.3269230769230771</c:v>
                </c:pt>
                <c:pt idx="13">
                  <c:v>2.2370370370370369</c:v>
                </c:pt>
                <c:pt idx="14">
                  <c:v>2.5592592592592589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6B-4CB7-8F27-EB26BC25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581392"/>
        <c:axId val="1122871552"/>
      </c:lineChart>
      <c:catAx>
        <c:axId val="164458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122871552"/>
        <c:crosses val="autoZero"/>
        <c:auto val="1"/>
        <c:lblAlgn val="ctr"/>
        <c:lblOffset val="100"/>
        <c:noMultiLvlLbl val="0"/>
      </c:catAx>
      <c:valAx>
        <c:axId val="112287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64458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'G-2'!$C$2</c:f>
              <c:strCache>
                <c:ptCount val="1"/>
                <c:pt idx="0">
                  <c:v>priemer 2020 - 2023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'G-2'!$A$3:$A$11</c:f>
              <c:strCache>
                <c:ptCount val="9"/>
                <c:pt idx="0">
                  <c:v>PL</c:v>
                </c:pt>
                <c:pt idx="1">
                  <c:v>HU</c:v>
                </c:pt>
                <c:pt idx="2">
                  <c:v>LV</c:v>
                </c:pt>
                <c:pt idx="3">
                  <c:v>SI</c:v>
                </c:pt>
                <c:pt idx="4">
                  <c:v>LT</c:v>
                </c:pt>
                <c:pt idx="5">
                  <c:v>SK</c:v>
                </c:pt>
                <c:pt idx="6">
                  <c:v>EÚ 27</c:v>
                </c:pt>
                <c:pt idx="7">
                  <c:v>EE</c:v>
                </c:pt>
                <c:pt idx="8">
                  <c:v>CZ</c:v>
                </c:pt>
              </c:strCache>
            </c:strRef>
          </c:cat>
          <c:val>
            <c:numRef>
              <c:f>'G-2'!$C$3:$C$11</c:f>
              <c:numCache>
                <c:formatCode>0.0</c:formatCode>
                <c:ptCount val="9"/>
                <c:pt idx="0">
                  <c:v>3.1749999999999998</c:v>
                </c:pt>
                <c:pt idx="1">
                  <c:v>2.0500000000000003</c:v>
                </c:pt>
                <c:pt idx="2">
                  <c:v>1.9000000000000001</c:v>
                </c:pt>
                <c:pt idx="3">
                  <c:v>1.625</c:v>
                </c:pt>
                <c:pt idx="4">
                  <c:v>1.4000000000000001</c:v>
                </c:pt>
                <c:pt idx="5">
                  <c:v>0.875</c:v>
                </c:pt>
                <c:pt idx="6">
                  <c:v>0.85</c:v>
                </c:pt>
                <c:pt idx="7">
                  <c:v>-2.4999999999999911E-2</c:v>
                </c:pt>
                <c:pt idx="8">
                  <c:v>-7.4999999999999956E-2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5-48BD-89F2-2A043333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'G-2'!$B$2</c:f>
              <c:strCache>
                <c:ptCount val="1"/>
                <c:pt idx="0">
                  <c:v>2023 (pravá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'G-2'!$A$3:$A$11</c:f>
              <c:strCache>
                <c:ptCount val="9"/>
                <c:pt idx="0">
                  <c:v>PL</c:v>
                </c:pt>
                <c:pt idx="1">
                  <c:v>HU</c:v>
                </c:pt>
                <c:pt idx="2">
                  <c:v>LV</c:v>
                </c:pt>
                <c:pt idx="3">
                  <c:v>SI</c:v>
                </c:pt>
                <c:pt idx="4">
                  <c:v>LT</c:v>
                </c:pt>
                <c:pt idx="5">
                  <c:v>SK</c:v>
                </c:pt>
                <c:pt idx="6">
                  <c:v>EÚ 27</c:v>
                </c:pt>
                <c:pt idx="7">
                  <c:v>EE</c:v>
                </c:pt>
                <c:pt idx="8">
                  <c:v>CZ</c:v>
                </c:pt>
              </c:strCache>
            </c:strRef>
          </c:cat>
          <c:val>
            <c:numRef>
              <c:f>'G-2'!$B$3:$B$11</c:f>
              <c:numCache>
                <c:formatCode>General</c:formatCode>
                <c:ptCount val="9"/>
                <c:pt idx="0">
                  <c:v>0.5</c:v>
                </c:pt>
                <c:pt idx="1">
                  <c:v>0.1</c:v>
                </c:pt>
                <c:pt idx="2">
                  <c:v>0</c:v>
                </c:pt>
                <c:pt idx="3">
                  <c:v>1</c:v>
                </c:pt>
                <c:pt idx="4">
                  <c:v>-1.7</c:v>
                </c:pt>
                <c:pt idx="5">
                  <c:v>0.8</c:v>
                </c:pt>
                <c:pt idx="6">
                  <c:v>0</c:v>
                </c:pt>
                <c:pt idx="7">
                  <c:v>-5.4</c:v>
                </c:pt>
                <c:pt idx="8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8BD-89F2-2A043333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466463"/>
        <c:axId val="1350660383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valAx>
        <c:axId val="13506603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1245466463"/>
        <c:crosses val="max"/>
        <c:crossBetween val="between"/>
      </c:valAx>
      <c:catAx>
        <c:axId val="1245466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06603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'G-19'!$B$3</c:f>
              <c:strCache>
                <c:ptCount val="1"/>
                <c:pt idx="0">
                  <c:v>Slovensko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'G-19'!$C$2:$O$2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'G-19'!$C$3:$O$3</c:f>
              <c:numCache>
                <c:formatCode>0</c:formatCode>
                <c:ptCount val="13"/>
                <c:pt idx="0">
                  <c:v>5.7</c:v>
                </c:pt>
                <c:pt idx="1">
                  <c:v>4.9000000000000004</c:v>
                </c:pt>
                <c:pt idx="2">
                  <c:v>5.8</c:v>
                </c:pt>
                <c:pt idx="3">
                  <c:v>5.5</c:v>
                </c:pt>
                <c:pt idx="4">
                  <c:v>5.8</c:v>
                </c:pt>
                <c:pt idx="5">
                  <c:v>5.0999999999999996</c:v>
                </c:pt>
                <c:pt idx="6">
                  <c:v>5.4</c:v>
                </c:pt>
                <c:pt idx="7">
                  <c:v>4.5</c:v>
                </c:pt>
                <c:pt idx="8">
                  <c:v>5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4.9000000000000004</c:v>
                </c:pt>
                <c:pt idx="1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421-BFE7-39DC7CA4E6AD}"/>
            </c:ext>
          </c:extLst>
        </c:ser>
        <c:ser>
          <c:idx val="1"/>
          <c:order val="1"/>
          <c:tx>
            <c:strRef>
              <c:f>'G-19'!$B$4</c:f>
              <c:strCache>
                <c:ptCount val="1"/>
                <c:pt idx="0">
                  <c:v>Bratislavský kraj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'G-19'!$C$2:$O$2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'G-19'!$C$4:$O$4</c:f>
              <c:numCache>
                <c:formatCode>0</c:formatCode>
                <c:ptCount val="13"/>
                <c:pt idx="0">
                  <c:v>3.4</c:v>
                </c:pt>
                <c:pt idx="1">
                  <c:v>1.9</c:v>
                </c:pt>
                <c:pt idx="2">
                  <c:v>4.0999999999999996</c:v>
                </c:pt>
                <c:pt idx="3">
                  <c:v>2</c:v>
                </c:pt>
                <c:pt idx="4">
                  <c:v>2.2999999999999998</c:v>
                </c:pt>
                <c:pt idx="5">
                  <c:v>1.6</c:v>
                </c:pt>
                <c:pt idx="6">
                  <c:v>1.9</c:v>
                </c:pt>
                <c:pt idx="7">
                  <c:v>2.7</c:v>
                </c:pt>
                <c:pt idx="8">
                  <c:v>2.2999999999999998</c:v>
                </c:pt>
                <c:pt idx="9">
                  <c:v>2.8</c:v>
                </c:pt>
                <c:pt idx="10">
                  <c:v>3.3</c:v>
                </c:pt>
                <c:pt idx="11">
                  <c:v>2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421-BFE7-39DC7CA4E6AD}"/>
            </c:ext>
          </c:extLst>
        </c:ser>
        <c:ser>
          <c:idx val="2"/>
          <c:order val="2"/>
          <c:tx>
            <c:strRef>
              <c:f>'G-19'!$B$5</c:f>
              <c:strCache>
                <c:ptCount val="1"/>
                <c:pt idx="0">
                  <c:v>Západné Slovensko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'G-19'!$C$2:$O$2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'G-19'!$C$5:$O$5</c:f>
              <c:numCache>
                <c:formatCode>0</c:formatCode>
                <c:ptCount val="13"/>
                <c:pt idx="0">
                  <c:v>4</c:v>
                </c:pt>
                <c:pt idx="1">
                  <c:v>3.8</c:v>
                </c:pt>
                <c:pt idx="2">
                  <c:v>4.3</c:v>
                </c:pt>
                <c:pt idx="3">
                  <c:v>3.5</c:v>
                </c:pt>
                <c:pt idx="4">
                  <c:v>3.8</c:v>
                </c:pt>
                <c:pt idx="5">
                  <c:v>3.6</c:v>
                </c:pt>
                <c:pt idx="6">
                  <c:v>4.5</c:v>
                </c:pt>
                <c:pt idx="7">
                  <c:v>3.1</c:v>
                </c:pt>
                <c:pt idx="8">
                  <c:v>2.9</c:v>
                </c:pt>
                <c:pt idx="9">
                  <c:v>2.9</c:v>
                </c:pt>
                <c:pt idx="10">
                  <c:v>2.7</c:v>
                </c:pt>
                <c:pt idx="11">
                  <c:v>3.4</c:v>
                </c:pt>
                <c:pt idx="1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C-4421-BFE7-39DC7CA4E6AD}"/>
            </c:ext>
          </c:extLst>
        </c:ser>
        <c:ser>
          <c:idx val="3"/>
          <c:order val="3"/>
          <c:tx>
            <c:strRef>
              <c:f>'G-19'!$B$6</c:f>
              <c:strCache>
                <c:ptCount val="1"/>
                <c:pt idx="0">
                  <c:v>Stredné Slovensko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'G-19'!$C$2:$O$2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'G-19'!$C$6:$O$6</c:f>
              <c:numCache>
                <c:formatCode>0</c:formatCode>
                <c:ptCount val="13"/>
                <c:pt idx="0">
                  <c:v>4.3</c:v>
                </c:pt>
                <c:pt idx="1">
                  <c:v>3.7</c:v>
                </c:pt>
                <c:pt idx="2">
                  <c:v>5.4</c:v>
                </c:pt>
                <c:pt idx="3">
                  <c:v>4.4000000000000004</c:v>
                </c:pt>
                <c:pt idx="4">
                  <c:v>4.5</c:v>
                </c:pt>
                <c:pt idx="5">
                  <c:v>4.2</c:v>
                </c:pt>
                <c:pt idx="6">
                  <c:v>2.4</c:v>
                </c:pt>
                <c:pt idx="7">
                  <c:v>3</c:v>
                </c:pt>
                <c:pt idx="8">
                  <c:v>4</c:v>
                </c:pt>
                <c:pt idx="9">
                  <c:v>4.3</c:v>
                </c:pt>
                <c:pt idx="10">
                  <c:v>4</c:v>
                </c:pt>
                <c:pt idx="11">
                  <c:v>4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C-4421-BFE7-39DC7CA4E6AD}"/>
            </c:ext>
          </c:extLst>
        </c:ser>
        <c:ser>
          <c:idx val="4"/>
          <c:order val="4"/>
          <c:tx>
            <c:strRef>
              <c:f>'G-19'!$B$7</c:f>
              <c:strCache>
                <c:ptCount val="1"/>
                <c:pt idx="0">
                  <c:v>Východné Slovensko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'G-19'!$C$2:$O$2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'G-19'!$C$7:$O$7</c:f>
              <c:numCache>
                <c:formatCode>0</c:formatCode>
                <c:ptCount val="13"/>
                <c:pt idx="0">
                  <c:v>9</c:v>
                </c:pt>
                <c:pt idx="1">
                  <c:v>7.9</c:v>
                </c:pt>
                <c:pt idx="2">
                  <c:v>8.1</c:v>
                </c:pt>
                <c:pt idx="3">
                  <c:v>9.6</c:v>
                </c:pt>
                <c:pt idx="4">
                  <c:v>10</c:v>
                </c:pt>
                <c:pt idx="5">
                  <c:v>8.6</c:v>
                </c:pt>
                <c:pt idx="6">
                  <c:v>9.9</c:v>
                </c:pt>
                <c:pt idx="7">
                  <c:v>7.7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8.1</c:v>
                </c:pt>
                <c:pt idx="12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FC-4421-BFE7-39DC7CA4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3120704"/>
        <c:axId val="1644339520"/>
      </c:lineChart>
      <c:catAx>
        <c:axId val="13331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644339520"/>
        <c:crosses val="autoZero"/>
        <c:auto val="1"/>
        <c:lblAlgn val="ctr"/>
        <c:lblOffset val="100"/>
        <c:noMultiLvlLbl val="0"/>
      </c:catAx>
      <c:valAx>
        <c:axId val="16443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3312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'G-20'!$C$3</c:f>
              <c:strCache>
                <c:ptCount val="1"/>
                <c:pt idx="0">
                  <c:v>Osýpky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'G-20'!$B$4:$B$25</c:f>
              <c:strCache>
                <c:ptCount val="22"/>
                <c:pt idx="0">
                  <c:v>EE</c:v>
                </c:pt>
                <c:pt idx="1">
                  <c:v>CR</c:v>
                </c:pt>
                <c:pt idx="2">
                  <c:v>NL</c:v>
                </c:pt>
                <c:pt idx="3">
                  <c:v>LT</c:v>
                </c:pt>
                <c:pt idx="4">
                  <c:v>IE</c:v>
                </c:pt>
                <c:pt idx="5">
                  <c:v>GB</c:v>
                </c:pt>
                <c:pt idx="6">
                  <c:v>FR</c:v>
                </c:pt>
                <c:pt idx="7">
                  <c:v>DK</c:v>
                </c:pt>
                <c:pt idx="8">
                  <c:v>SK</c:v>
                </c:pt>
                <c:pt idx="9">
                  <c:v>SE</c:v>
                </c:pt>
                <c:pt idx="10">
                  <c:v>CL</c:v>
                </c:pt>
                <c:pt idx="11">
                  <c:v>IS</c:v>
                </c:pt>
                <c:pt idx="12">
                  <c:v>NO</c:v>
                </c:pt>
                <c:pt idx="13">
                  <c:v>HU</c:v>
                </c:pt>
                <c:pt idx="14">
                  <c:v>KR</c:v>
                </c:pt>
                <c:pt idx="15">
                  <c:v>NZ</c:v>
                </c:pt>
                <c:pt idx="16">
                  <c:v>LV</c:v>
                </c:pt>
                <c:pt idx="17">
                  <c:v>CO</c:v>
                </c:pt>
                <c:pt idx="18">
                  <c:v>AU</c:v>
                </c:pt>
                <c:pt idx="19">
                  <c:v>MX</c:v>
                </c:pt>
                <c:pt idx="20">
                  <c:v>ES</c:v>
                </c:pt>
                <c:pt idx="21">
                  <c:v>CZ</c:v>
                </c:pt>
              </c:strCache>
            </c:strRef>
          </c:cat>
          <c:val>
            <c:numRef>
              <c:f>'G-20'!$C$4:$C$25</c:f>
              <c:numCache>
                <c:formatCode>General</c:formatCode>
                <c:ptCount val="22"/>
                <c:pt idx="0">
                  <c:v>78</c:v>
                </c:pt>
                <c:pt idx="1">
                  <c:v>90.2</c:v>
                </c:pt>
                <c:pt idx="2">
                  <c:v>89.4</c:v>
                </c:pt>
                <c:pt idx="3">
                  <c:v>86.5</c:v>
                </c:pt>
                <c:pt idx="4">
                  <c:v>90</c:v>
                </c:pt>
                <c:pt idx="5">
                  <c:v>89.8</c:v>
                </c:pt>
                <c:pt idx="6">
                  <c:v>94.2</c:v>
                </c:pt>
                <c:pt idx="7">
                  <c:v>93.6</c:v>
                </c:pt>
                <c:pt idx="8">
                  <c:v>94.7</c:v>
                </c:pt>
                <c:pt idx="9">
                  <c:v>92.5</c:v>
                </c:pt>
                <c:pt idx="10">
                  <c:v>93.9</c:v>
                </c:pt>
                <c:pt idx="11">
                  <c:v>91.4</c:v>
                </c:pt>
                <c:pt idx="12">
                  <c:v>96.2</c:v>
                </c:pt>
                <c:pt idx="13">
                  <c:v>99.8</c:v>
                </c:pt>
                <c:pt idx="14">
                  <c:v>97.3</c:v>
                </c:pt>
                <c:pt idx="15">
                  <c:v>90</c:v>
                </c:pt>
                <c:pt idx="16">
                  <c:v>96.2</c:v>
                </c:pt>
                <c:pt idx="17">
                  <c:v>88</c:v>
                </c:pt>
                <c:pt idx="18">
                  <c:v>96</c:v>
                </c:pt>
                <c:pt idx="19">
                  <c:v>85.8</c:v>
                </c:pt>
                <c:pt idx="20">
                  <c:v>96.1</c:v>
                </c:pt>
                <c:pt idx="21">
                  <c:v>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4-467F-A7C2-DA2B7DA4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1746831"/>
        <c:axId val="318202975"/>
      </c:barChart>
      <c:scatterChart>
        <c:scatterStyle val="lineMarker"/>
        <c:varyColors val="0"/>
        <c:ser>
          <c:idx val="1"/>
          <c:order val="1"/>
          <c:tx>
            <c:strRef>
              <c:f>'G-20'!$C$3</c:f>
              <c:strCache>
                <c:ptCount val="1"/>
                <c:pt idx="0">
                  <c:v>Osýpky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'G-20'!$B$4:$B$25</c:f>
              <c:strCache>
                <c:ptCount val="22"/>
                <c:pt idx="0">
                  <c:v>EE</c:v>
                </c:pt>
                <c:pt idx="1">
                  <c:v>CR</c:v>
                </c:pt>
                <c:pt idx="2">
                  <c:v>NL</c:v>
                </c:pt>
                <c:pt idx="3">
                  <c:v>LT</c:v>
                </c:pt>
                <c:pt idx="4">
                  <c:v>IE</c:v>
                </c:pt>
                <c:pt idx="5">
                  <c:v>GB</c:v>
                </c:pt>
                <c:pt idx="6">
                  <c:v>FR</c:v>
                </c:pt>
                <c:pt idx="7">
                  <c:v>DK</c:v>
                </c:pt>
                <c:pt idx="8">
                  <c:v>SK</c:v>
                </c:pt>
                <c:pt idx="9">
                  <c:v>SE</c:v>
                </c:pt>
                <c:pt idx="10">
                  <c:v>CL</c:v>
                </c:pt>
                <c:pt idx="11">
                  <c:v>IS</c:v>
                </c:pt>
                <c:pt idx="12">
                  <c:v>NO</c:v>
                </c:pt>
                <c:pt idx="13">
                  <c:v>HU</c:v>
                </c:pt>
                <c:pt idx="14">
                  <c:v>KR</c:v>
                </c:pt>
                <c:pt idx="15">
                  <c:v>NZ</c:v>
                </c:pt>
                <c:pt idx="16">
                  <c:v>LV</c:v>
                </c:pt>
                <c:pt idx="17">
                  <c:v>CO</c:v>
                </c:pt>
                <c:pt idx="18">
                  <c:v>AU</c:v>
                </c:pt>
                <c:pt idx="19">
                  <c:v>MX</c:v>
                </c:pt>
                <c:pt idx="20">
                  <c:v>ES</c:v>
                </c:pt>
                <c:pt idx="21">
                  <c:v>CZ</c:v>
                </c:pt>
              </c:strCache>
            </c:strRef>
          </c:xVal>
          <c:yVal>
            <c:numRef>
              <c:f>'G-20'!$C$4:$C$25</c:f>
              <c:numCache>
                <c:formatCode>General</c:formatCode>
                <c:ptCount val="22"/>
                <c:pt idx="0">
                  <c:v>78</c:v>
                </c:pt>
                <c:pt idx="1">
                  <c:v>90.2</c:v>
                </c:pt>
                <c:pt idx="2">
                  <c:v>89.4</c:v>
                </c:pt>
                <c:pt idx="3">
                  <c:v>86.5</c:v>
                </c:pt>
                <c:pt idx="4">
                  <c:v>90</c:v>
                </c:pt>
                <c:pt idx="5">
                  <c:v>89.8</c:v>
                </c:pt>
                <c:pt idx="6">
                  <c:v>94.2</c:v>
                </c:pt>
                <c:pt idx="7">
                  <c:v>93.6</c:v>
                </c:pt>
                <c:pt idx="8">
                  <c:v>94.7</c:v>
                </c:pt>
                <c:pt idx="9">
                  <c:v>92.5</c:v>
                </c:pt>
                <c:pt idx="10">
                  <c:v>93.9</c:v>
                </c:pt>
                <c:pt idx="11">
                  <c:v>91.4</c:v>
                </c:pt>
                <c:pt idx="12">
                  <c:v>96.2</c:v>
                </c:pt>
                <c:pt idx="13">
                  <c:v>99.8</c:v>
                </c:pt>
                <c:pt idx="14">
                  <c:v>97.3</c:v>
                </c:pt>
                <c:pt idx="15">
                  <c:v>90</c:v>
                </c:pt>
                <c:pt idx="16">
                  <c:v>96.2</c:v>
                </c:pt>
                <c:pt idx="17">
                  <c:v>88</c:v>
                </c:pt>
                <c:pt idx="18">
                  <c:v>96</c:v>
                </c:pt>
                <c:pt idx="19">
                  <c:v>85.8</c:v>
                </c:pt>
                <c:pt idx="20">
                  <c:v>96.1</c:v>
                </c:pt>
                <c:pt idx="21">
                  <c:v>96.6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B4-467F-A7C2-DA2B7DA45045}"/>
            </c:ext>
          </c:extLst>
        </c:ser>
        <c:ser>
          <c:idx val="2"/>
          <c:order val="2"/>
          <c:tx>
            <c:strRef>
              <c:f>'G-20'!$D$3</c:f>
              <c:strCache>
                <c:ptCount val="1"/>
                <c:pt idx="0">
                  <c:v>Záškrt, tetanus, čierny kašeľ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'G-20'!$B$4:$B$25</c:f>
              <c:strCache>
                <c:ptCount val="22"/>
                <c:pt idx="0">
                  <c:v>EE</c:v>
                </c:pt>
                <c:pt idx="1">
                  <c:v>CR</c:v>
                </c:pt>
                <c:pt idx="2">
                  <c:v>NL</c:v>
                </c:pt>
                <c:pt idx="3">
                  <c:v>LT</c:v>
                </c:pt>
                <c:pt idx="4">
                  <c:v>IE</c:v>
                </c:pt>
                <c:pt idx="5">
                  <c:v>GB</c:v>
                </c:pt>
                <c:pt idx="6">
                  <c:v>FR</c:v>
                </c:pt>
                <c:pt idx="7">
                  <c:v>DK</c:v>
                </c:pt>
                <c:pt idx="8">
                  <c:v>SK</c:v>
                </c:pt>
                <c:pt idx="9">
                  <c:v>SE</c:v>
                </c:pt>
                <c:pt idx="10">
                  <c:v>CL</c:v>
                </c:pt>
                <c:pt idx="11">
                  <c:v>IS</c:v>
                </c:pt>
                <c:pt idx="12">
                  <c:v>NO</c:v>
                </c:pt>
                <c:pt idx="13">
                  <c:v>HU</c:v>
                </c:pt>
                <c:pt idx="14">
                  <c:v>KR</c:v>
                </c:pt>
                <c:pt idx="15">
                  <c:v>NZ</c:v>
                </c:pt>
                <c:pt idx="16">
                  <c:v>LV</c:v>
                </c:pt>
                <c:pt idx="17">
                  <c:v>CO</c:v>
                </c:pt>
                <c:pt idx="18">
                  <c:v>AU</c:v>
                </c:pt>
                <c:pt idx="19">
                  <c:v>MX</c:v>
                </c:pt>
                <c:pt idx="20">
                  <c:v>ES</c:v>
                </c:pt>
                <c:pt idx="21">
                  <c:v>CZ</c:v>
                </c:pt>
              </c:strCache>
            </c:strRef>
          </c:xVal>
          <c:yVal>
            <c:numRef>
              <c:f>'G-20'!$D$4:$D$25</c:f>
              <c:numCache>
                <c:formatCode>General</c:formatCode>
                <c:ptCount val="22"/>
                <c:pt idx="0">
                  <c:v>85</c:v>
                </c:pt>
                <c:pt idx="1">
                  <c:v>95.2</c:v>
                </c:pt>
                <c:pt idx="2">
                  <c:v>92.9</c:v>
                </c:pt>
                <c:pt idx="3">
                  <c:v>90</c:v>
                </c:pt>
                <c:pt idx="4">
                  <c:v>92.7</c:v>
                </c:pt>
                <c:pt idx="5">
                  <c:v>92.3</c:v>
                </c:pt>
                <c:pt idx="6">
                  <c:v>96.4</c:v>
                </c:pt>
                <c:pt idx="7">
                  <c:v>95.8</c:v>
                </c:pt>
                <c:pt idx="8">
                  <c:v>96.5</c:v>
                </c:pt>
                <c:pt idx="9">
                  <c:v>94.3</c:v>
                </c:pt>
                <c:pt idx="10">
                  <c:v>95.6</c:v>
                </c:pt>
                <c:pt idx="11">
                  <c:v>92.2</c:v>
                </c:pt>
                <c:pt idx="12">
                  <c:v>96.6</c:v>
                </c:pt>
                <c:pt idx="13">
                  <c:v>99.9</c:v>
                </c:pt>
                <c:pt idx="14">
                  <c:v>97.2</c:v>
                </c:pt>
                <c:pt idx="15">
                  <c:v>89.3</c:v>
                </c:pt>
                <c:pt idx="16">
                  <c:v>95.2</c:v>
                </c:pt>
                <c:pt idx="17">
                  <c:v>87</c:v>
                </c:pt>
                <c:pt idx="18">
                  <c:v>94.2</c:v>
                </c:pt>
                <c:pt idx="19">
                  <c:v>83.4</c:v>
                </c:pt>
                <c:pt idx="20">
                  <c:v>93.3</c:v>
                </c:pt>
                <c:pt idx="21">
                  <c:v>93.7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B4-467F-A7C2-DA2B7DA4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746831"/>
        <c:axId val="318202975"/>
      </c:scatterChart>
      <c:catAx>
        <c:axId val="62174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18202975"/>
        <c:crosses val="autoZero"/>
        <c:auto val="1"/>
        <c:lblAlgn val="ctr"/>
        <c:lblOffset val="100"/>
        <c:noMultiLvlLbl val="0"/>
      </c:catAx>
      <c:valAx>
        <c:axId val="318202975"/>
        <c:scaling>
          <c:orientation val="minMax"/>
          <c:min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2174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'G-21'!$L$3</c:f>
              <c:strCache>
                <c:ptCount val="1"/>
                <c:pt idx="0">
                  <c:v>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'G-21'!$M$3:$T$3</c:f>
              <c:numCache>
                <c:formatCode>General</c:formatCode>
                <c:ptCount val="8"/>
                <c:pt idx="0">
                  <c:v>100</c:v>
                </c:pt>
                <c:pt idx="1">
                  <c:v>98.460933469998395</c:v>
                </c:pt>
                <c:pt idx="2">
                  <c:v>102.94123397742716</c:v>
                </c:pt>
                <c:pt idx="3">
                  <c:v>97.194621877057344</c:v>
                </c:pt>
                <c:pt idx="4">
                  <c:v>109.40528847093861</c:v>
                </c:pt>
                <c:pt idx="5">
                  <c:v>92.550029348171407</c:v>
                </c:pt>
                <c:pt idx="6">
                  <c:v>99.30638782338923</c:v>
                </c:pt>
                <c:pt idx="7">
                  <c:v>96.763260183579263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7-4A2C-8B1C-98843BE2038D}"/>
            </c:ext>
          </c:extLst>
        </c:ser>
        <c:ser>
          <c:idx val="1"/>
          <c:order val="1"/>
          <c:tx>
            <c:strRef>
              <c:f>'G-21'!$L$4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'G-21'!$M$4:$T$4</c:f>
              <c:numCache>
                <c:formatCode>General</c:formatCode>
                <c:ptCount val="8"/>
                <c:pt idx="0">
                  <c:v>100</c:v>
                </c:pt>
                <c:pt idx="1">
                  <c:v>101.38791171665594</c:v>
                </c:pt>
                <c:pt idx="2">
                  <c:v>100.58488062802383</c:v>
                </c:pt>
                <c:pt idx="3">
                  <c:v>100.51860750439849</c:v>
                </c:pt>
                <c:pt idx="4">
                  <c:v>93.925209151299413</c:v>
                </c:pt>
                <c:pt idx="5">
                  <c:v>81.657869855536674</c:v>
                </c:pt>
                <c:pt idx="6">
                  <c:v>86.517856682309144</c:v>
                </c:pt>
                <c:pt idx="7">
                  <c:v>85.429479209679101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7-4A2C-8B1C-98843BE2038D}"/>
            </c:ext>
          </c:extLst>
        </c:ser>
        <c:ser>
          <c:idx val="2"/>
          <c:order val="2"/>
          <c:tx>
            <c:strRef>
              <c:f>'G-21'!$L$5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'G-21'!$M$5:$T$5</c:f>
              <c:numCache>
                <c:formatCode>General</c:formatCode>
                <c:ptCount val="8"/>
                <c:pt idx="0">
                  <c:v>100</c:v>
                </c:pt>
                <c:pt idx="1">
                  <c:v>99.473391939436951</c:v>
                </c:pt>
                <c:pt idx="2">
                  <c:v>96.16413426691787</c:v>
                </c:pt>
                <c:pt idx="3">
                  <c:v>93.043617524655062</c:v>
                </c:pt>
                <c:pt idx="4">
                  <c:v>80.150418909594762</c:v>
                </c:pt>
                <c:pt idx="5">
                  <c:v>69.860879817702653</c:v>
                </c:pt>
                <c:pt idx="6">
                  <c:v>77.41615703069111</c:v>
                </c:pt>
                <c:pt idx="7">
                  <c:v>77.730090355645672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7-4A2C-8B1C-98843BE2038D}"/>
            </c:ext>
          </c:extLst>
        </c:ser>
        <c:ser>
          <c:idx val="3"/>
          <c:order val="3"/>
          <c:tx>
            <c:strRef>
              <c:f>'G-21'!$L$6</c:f>
              <c:strCache>
                <c:ptCount val="1"/>
                <c:pt idx="0">
                  <c:v>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'G-21'!$M$6:$T$6</c:f>
              <c:numCache>
                <c:formatCode>General</c:formatCode>
                <c:ptCount val="8"/>
                <c:pt idx="0">
                  <c:v>100</c:v>
                </c:pt>
                <c:pt idx="1">
                  <c:v>90.854208801789142</c:v>
                </c:pt>
                <c:pt idx="2">
                  <c:v>100.04462851544641</c:v>
                </c:pt>
                <c:pt idx="3">
                  <c:v>96.569477642784662</c:v>
                </c:pt>
                <c:pt idx="4">
                  <c:v>84.931148725962686</c:v>
                </c:pt>
                <c:pt idx="5">
                  <c:v>64.601151633125767</c:v>
                </c:pt>
                <c:pt idx="6">
                  <c:v>66.416654462892438</c:v>
                </c:pt>
                <c:pt idx="7">
                  <c:v>72.156868710947478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17-4A2C-8B1C-98843BE2038D}"/>
            </c:ext>
          </c:extLst>
        </c:ser>
        <c:ser>
          <c:idx val="4"/>
          <c:order val="4"/>
          <c:tx>
            <c:strRef>
              <c:f>'G-21'!$L$7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'G-21'!$M$7:$T$7</c:f>
              <c:numCache>
                <c:formatCode>General</c:formatCode>
                <c:ptCount val="8"/>
                <c:pt idx="0">
                  <c:v>100</c:v>
                </c:pt>
                <c:pt idx="1">
                  <c:v>100.2240400674077</c:v>
                </c:pt>
                <c:pt idx="2">
                  <c:v>107.27988528997665</c:v>
                </c:pt>
                <c:pt idx="3">
                  <c:v>105.54206710027132</c:v>
                </c:pt>
                <c:pt idx="4">
                  <c:v>103.31615606372236</c:v>
                </c:pt>
                <c:pt idx="5">
                  <c:v>94.95593226412727</c:v>
                </c:pt>
                <c:pt idx="6">
                  <c:v>88.83924942451668</c:v>
                </c:pt>
                <c:pt idx="7">
                  <c:v>83.875664481668935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17-4A2C-8B1C-98843BE2038D}"/>
            </c:ext>
          </c:extLst>
        </c:ser>
        <c:ser>
          <c:idx val="5"/>
          <c:order val="5"/>
          <c:tx>
            <c:strRef>
              <c:f>'G-21'!$L$8</c:f>
              <c:strCache>
                <c:ptCount val="1"/>
                <c:pt idx="0">
                  <c:v>IT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'G-21'!$M$8:$T$8</c:f>
              <c:numCache>
                <c:formatCode>General</c:formatCode>
                <c:ptCount val="8"/>
                <c:pt idx="0">
                  <c:v>100</c:v>
                </c:pt>
                <c:pt idx="1">
                  <c:v>99.274689682816629</c:v>
                </c:pt>
                <c:pt idx="2">
                  <c:v>99.476779180911308</c:v>
                </c:pt>
                <c:pt idx="3">
                  <c:v>93.975313441416176</c:v>
                </c:pt>
                <c:pt idx="4">
                  <c:v>90.545256659752425</c:v>
                </c:pt>
                <c:pt idx="5">
                  <c:v>79.425602350373552</c:v>
                </c:pt>
                <c:pt idx="6">
                  <c:v>82.451243757855949</c:v>
                </c:pt>
                <c:pt idx="7">
                  <c:v>86.015007128631495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17-4A2C-8B1C-98843BE2038D}"/>
            </c:ext>
          </c:extLst>
        </c:ser>
        <c:ser>
          <c:idx val="6"/>
          <c:order val="6"/>
          <c:tx>
            <c:strRef>
              <c:f>'G-21'!$L$9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'G-21'!$M$9:$T$9</c:f>
              <c:numCache>
                <c:formatCode>General</c:formatCode>
                <c:ptCount val="8"/>
                <c:pt idx="0">
                  <c:v>100</c:v>
                </c:pt>
                <c:pt idx="1">
                  <c:v>99.754187277257245</c:v>
                </c:pt>
                <c:pt idx="2">
                  <c:v>101.91621515564864</c:v>
                </c:pt>
                <c:pt idx="3">
                  <c:v>100.91600318480127</c:v>
                </c:pt>
                <c:pt idx="4">
                  <c:v>92.722443293081625</c:v>
                </c:pt>
                <c:pt idx="5">
                  <c:v>86.381221289676731</c:v>
                </c:pt>
                <c:pt idx="6">
                  <c:v>96.602426045587194</c:v>
                </c:pt>
                <c:pt idx="7">
                  <c:v>92.799242833951283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17-4A2C-8B1C-98843BE2038D}"/>
            </c:ext>
          </c:extLst>
        </c:ser>
        <c:ser>
          <c:idx val="7"/>
          <c:order val="7"/>
          <c:tx>
            <c:strRef>
              <c:f>'G-21'!$L$10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'G-21'!$M$2:$T$2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'G-21'!$M$10:$T$10</c:f>
              <c:numCache>
                <c:formatCode>General</c:formatCode>
                <c:ptCount val="8"/>
                <c:pt idx="0">
                  <c:v>100</c:v>
                </c:pt>
                <c:pt idx="1">
                  <c:v>100.35810633213099</c:v>
                </c:pt>
                <c:pt idx="2">
                  <c:v>104.12594355580515</c:v>
                </c:pt>
                <c:pt idx="3">
                  <c:v>104.72972211339145</c:v>
                </c:pt>
                <c:pt idx="4">
                  <c:v>93.899609015688185</c:v>
                </c:pt>
                <c:pt idx="5">
                  <c:v>85.696857292447675</c:v>
                </c:pt>
                <c:pt idx="6">
                  <c:v>98.608069626797914</c:v>
                </c:pt>
                <c:pt idx="7">
                  <c:v>82.206362877152898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17-4A2C-8B1C-98843BE2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192560"/>
        <c:axId val="956371744"/>
      </c:lineChart>
      <c:catAx>
        <c:axId val="1036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6371744"/>
        <c:crosses val="autoZero"/>
        <c:auto val="1"/>
        <c:lblAlgn val="ctr"/>
        <c:lblOffset val="100"/>
        <c:noMultiLvlLbl val="0"/>
      </c:catAx>
      <c:valAx>
        <c:axId val="956371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3619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'G-22'!$B$3</c:f>
              <c:strCache>
                <c:ptCount val="1"/>
                <c:pt idx="0">
                  <c:v>USS KE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'G-22'!$C$3:$R$3</c:f>
              <c:numCache>
                <c:formatCode>#,##0</c:formatCode>
                <c:ptCount val="16"/>
                <c:pt idx="0">
                  <c:v>8960471</c:v>
                </c:pt>
                <c:pt idx="1">
                  <c:v>7555668</c:v>
                </c:pt>
                <c:pt idx="2">
                  <c:v>8445826</c:v>
                </c:pt>
                <c:pt idx="3">
                  <c:v>8493163</c:v>
                </c:pt>
                <c:pt idx="4">
                  <c:v>8812732</c:v>
                </c:pt>
                <c:pt idx="5">
                  <c:v>8397752</c:v>
                </c:pt>
                <c:pt idx="6">
                  <c:v>8962739</c:v>
                </c:pt>
                <c:pt idx="7">
                  <c:v>8646638</c:v>
                </c:pt>
                <c:pt idx="8">
                  <c:v>8867366</c:v>
                </c:pt>
                <c:pt idx="9">
                  <c:v>5961445</c:v>
                </c:pt>
                <c:pt idx="10">
                  <c:v>5969066</c:v>
                </c:pt>
                <c:pt idx="11">
                  <c:v>5023141</c:v>
                </c:pt>
                <c:pt idx="12">
                  <c:v>4390171</c:v>
                </c:pt>
                <c:pt idx="13">
                  <c:v>5856858</c:v>
                </c:pt>
                <c:pt idx="14">
                  <c:v>4892697</c:v>
                </c:pt>
                <c:pt idx="15">
                  <c:v>5375510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1-4451-BE4F-5EA62B4F2DA2}"/>
            </c:ext>
          </c:extLst>
        </c:ser>
        <c:ser>
          <c:idx val="1"/>
          <c:order val="1"/>
          <c:tx>
            <c:strRef>
              <c:f>'G-22'!$B$4</c:f>
              <c:strCache>
                <c:ptCount val="1"/>
                <c:pt idx="0">
                  <c:v>USS KE - 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'G-22'!$C$4:$R$4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3210899</c:v>
                </c:pt>
                <c:pt idx="10">
                  <c:v>3310057</c:v>
                </c:pt>
                <c:pt idx="11">
                  <c:v>2451745</c:v>
                </c:pt>
                <c:pt idx="12">
                  <c:v>2218053</c:v>
                </c:pt>
                <c:pt idx="13">
                  <c:v>3115335</c:v>
                </c:pt>
                <c:pt idx="14">
                  <c:v>2424065</c:v>
                </c:pt>
                <c:pt idx="15">
                  <c:v>2589212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1-4451-BE4F-5EA62B4F2DA2}"/>
            </c:ext>
          </c:extLst>
        </c:ser>
        <c:ser>
          <c:idx val="2"/>
          <c:order val="2"/>
          <c:tx>
            <c:strRef>
              <c:f>'G-22'!$B$5</c:f>
              <c:strCache>
                <c:ptCount val="1"/>
                <c:pt idx="0">
                  <c:v>Duslo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'G-22'!$C$5:$R$5</c:f>
              <c:numCache>
                <c:formatCode>#,##0</c:formatCode>
                <c:ptCount val="16"/>
                <c:pt idx="0">
                  <c:v>85795</c:v>
                </c:pt>
                <c:pt idx="1">
                  <c:v>73855</c:v>
                </c:pt>
                <c:pt idx="2">
                  <c:v>79964</c:v>
                </c:pt>
                <c:pt idx="3">
                  <c:v>80068</c:v>
                </c:pt>
                <c:pt idx="4">
                  <c:v>78948</c:v>
                </c:pt>
                <c:pt idx="5">
                  <c:v>1093905</c:v>
                </c:pt>
                <c:pt idx="6">
                  <c:v>861598</c:v>
                </c:pt>
                <c:pt idx="7">
                  <c:v>1098236</c:v>
                </c:pt>
                <c:pt idx="8">
                  <c:v>984059</c:v>
                </c:pt>
                <c:pt idx="9">
                  <c:v>1054051</c:v>
                </c:pt>
                <c:pt idx="10">
                  <c:v>1241724</c:v>
                </c:pt>
                <c:pt idx="11">
                  <c:v>985847</c:v>
                </c:pt>
                <c:pt idx="12">
                  <c:v>1030990</c:v>
                </c:pt>
                <c:pt idx="13">
                  <c:v>1067003</c:v>
                </c:pt>
                <c:pt idx="14">
                  <c:v>868793</c:v>
                </c:pt>
                <c:pt idx="15">
                  <c:v>794426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1-4451-BE4F-5EA62B4F2DA2}"/>
            </c:ext>
          </c:extLst>
        </c:ser>
        <c:ser>
          <c:idx val="3"/>
          <c:order val="3"/>
          <c:tx>
            <c:strRef>
              <c:f>'G-22'!$B$6</c:f>
              <c:strCache>
                <c:ptCount val="1"/>
                <c:pt idx="0">
                  <c:v>Slovalco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'G-22'!$C$6:$R$6</c:f>
              <c:numCache>
                <c:formatCode>#,##0</c:formatCode>
                <c:ptCount val="16"/>
                <c:pt idx="0">
                  <c:v>26940</c:v>
                </c:pt>
                <c:pt idx="1">
                  <c:v>24562</c:v>
                </c:pt>
                <c:pt idx="2">
                  <c:v>27412</c:v>
                </c:pt>
                <c:pt idx="3">
                  <c:v>26793</c:v>
                </c:pt>
                <c:pt idx="4">
                  <c:v>25322</c:v>
                </c:pt>
                <c:pt idx="5">
                  <c:v>286546</c:v>
                </c:pt>
                <c:pt idx="6">
                  <c:v>289472</c:v>
                </c:pt>
                <c:pt idx="7">
                  <c:v>297246</c:v>
                </c:pt>
                <c:pt idx="8">
                  <c:v>291160</c:v>
                </c:pt>
                <c:pt idx="9">
                  <c:v>295832</c:v>
                </c:pt>
                <c:pt idx="10">
                  <c:v>310232</c:v>
                </c:pt>
                <c:pt idx="11">
                  <c:v>307569</c:v>
                </c:pt>
                <c:pt idx="12">
                  <c:v>269762</c:v>
                </c:pt>
                <c:pt idx="13">
                  <c:v>294171</c:v>
                </c:pt>
                <c:pt idx="14">
                  <c:v>134667</c:v>
                </c:pt>
                <c:pt idx="15">
                  <c:v>23618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1-4451-BE4F-5EA62B4F2DA2}"/>
            </c:ext>
          </c:extLst>
        </c:ser>
        <c:ser>
          <c:idx val="4"/>
          <c:order val="4"/>
          <c:tx>
            <c:strRef>
              <c:f>'G-22'!$B$7</c:f>
              <c:strCache>
                <c:ptCount val="1"/>
                <c:pt idx="0">
                  <c:v>SPP Kompres. St. Trakovice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'G-22'!$C$7:$R$7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8116</c:v>
                </c:pt>
                <c:pt idx="3">
                  <c:v>309779</c:v>
                </c:pt>
                <c:pt idx="4">
                  <c:v>163433</c:v>
                </c:pt>
                <c:pt idx="5">
                  <c:v>33970</c:v>
                </c:pt>
                <c:pt idx="6">
                  <c:v>336</c:v>
                </c:pt>
                <c:pt idx="7">
                  <c:v>364</c:v>
                </c:pt>
                <c:pt idx="8">
                  <c:v>201</c:v>
                </c:pt>
                <c:pt idx="9">
                  <c:v>227</c:v>
                </c:pt>
                <c:pt idx="10">
                  <c:v>84301</c:v>
                </c:pt>
                <c:pt idx="11">
                  <c:v>491135</c:v>
                </c:pt>
                <c:pt idx="12">
                  <c:v>629491</c:v>
                </c:pt>
                <c:pt idx="13">
                  <c:v>847882</c:v>
                </c:pt>
                <c:pt idx="14">
                  <c:v>93258</c:v>
                </c:pt>
                <c:pt idx="15">
                  <c:v>338664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1-4451-BE4F-5EA62B4F2DA2}"/>
            </c:ext>
          </c:extLst>
        </c:ser>
        <c:ser>
          <c:idx val="5"/>
          <c:order val="5"/>
          <c:tx>
            <c:strRef>
              <c:f>'G-22'!$B$8</c:f>
              <c:strCache>
                <c:ptCount val="1"/>
                <c:pt idx="0">
                  <c:v>Novaky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'G-22'!$C$8:$R$8</c:f>
              <c:numCache>
                <c:formatCode>#,##0</c:formatCode>
                <c:ptCount val="16"/>
                <c:pt idx="0">
                  <c:v>2495193</c:v>
                </c:pt>
                <c:pt idx="1">
                  <c:v>2445307</c:v>
                </c:pt>
                <c:pt idx="2">
                  <c:v>2361963</c:v>
                </c:pt>
                <c:pt idx="3">
                  <c:v>2398722</c:v>
                </c:pt>
                <c:pt idx="4">
                  <c:v>2289752</c:v>
                </c:pt>
                <c:pt idx="5">
                  <c:v>2299035</c:v>
                </c:pt>
                <c:pt idx="6">
                  <c:v>2077299</c:v>
                </c:pt>
                <c:pt idx="7">
                  <c:v>2143125</c:v>
                </c:pt>
                <c:pt idx="8">
                  <c:v>1854213</c:v>
                </c:pt>
                <c:pt idx="9">
                  <c:v>1789587</c:v>
                </c:pt>
                <c:pt idx="10">
                  <c:v>1578201</c:v>
                </c:pt>
                <c:pt idx="11">
                  <c:v>1503209</c:v>
                </c:pt>
                <c:pt idx="12">
                  <c:v>1214889</c:v>
                </c:pt>
                <c:pt idx="13">
                  <c:v>1165923</c:v>
                </c:pt>
                <c:pt idx="14">
                  <c:v>1074819</c:v>
                </c:pt>
                <c:pt idx="15">
                  <c:v>968387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1-4451-BE4F-5EA62B4F2DA2}"/>
            </c:ext>
          </c:extLst>
        </c:ser>
        <c:ser>
          <c:idx val="6"/>
          <c:order val="6"/>
          <c:tx>
            <c:strRef>
              <c:f>'G-22'!$B$9</c:f>
              <c:strCache>
                <c:ptCount val="1"/>
                <c:pt idx="0">
                  <c:v>Vojany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'G-22'!$C$9:$R$9</c:f>
              <c:numCache>
                <c:formatCode>#,##0</c:formatCode>
                <c:ptCount val="16"/>
                <c:pt idx="0">
                  <c:v>1583830</c:v>
                </c:pt>
                <c:pt idx="1">
                  <c:v>898417</c:v>
                </c:pt>
                <c:pt idx="2">
                  <c:v>645958</c:v>
                </c:pt>
                <c:pt idx="3">
                  <c:v>573432</c:v>
                </c:pt>
                <c:pt idx="4">
                  <c:v>600273</c:v>
                </c:pt>
                <c:pt idx="5">
                  <c:v>375818</c:v>
                </c:pt>
                <c:pt idx="6">
                  <c:v>375483</c:v>
                </c:pt>
                <c:pt idx="7">
                  <c:v>390409</c:v>
                </c:pt>
                <c:pt idx="8">
                  <c:v>448783</c:v>
                </c:pt>
                <c:pt idx="9">
                  <c:v>617778</c:v>
                </c:pt>
                <c:pt idx="10">
                  <c:v>710588</c:v>
                </c:pt>
                <c:pt idx="11">
                  <c:v>319985</c:v>
                </c:pt>
                <c:pt idx="12">
                  <c:v>79868</c:v>
                </c:pt>
                <c:pt idx="13">
                  <c:v>246781</c:v>
                </c:pt>
                <c:pt idx="14">
                  <c:v>231525</c:v>
                </c:pt>
                <c:pt idx="15">
                  <c:v>116223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1-4451-BE4F-5EA62B4F2DA2}"/>
            </c:ext>
          </c:extLst>
        </c:ser>
        <c:ser>
          <c:idx val="7"/>
          <c:order val="7"/>
          <c:tx>
            <c:strRef>
              <c:f>'G-22'!$B$10</c:f>
              <c:strCache>
                <c:ptCount val="1"/>
                <c:pt idx="0">
                  <c:v>OFZ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'G-22'!$C$10:$R$10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165381</c:v>
                </c:pt>
                <c:pt idx="6">
                  <c:v>223117</c:v>
                </c:pt>
                <c:pt idx="7">
                  <c:v>239924</c:v>
                </c:pt>
                <c:pt idx="8">
                  <c:v>237403</c:v>
                </c:pt>
                <c:pt idx="9">
                  <c:v>293962</c:v>
                </c:pt>
                <c:pt idx="10">
                  <c:v>281764</c:v>
                </c:pt>
                <c:pt idx="11">
                  <c:v>239208</c:v>
                </c:pt>
                <c:pt idx="12">
                  <c:v>214719</c:v>
                </c:pt>
                <c:pt idx="13">
                  <c:v>252176</c:v>
                </c:pt>
                <c:pt idx="14">
                  <c:v>76534</c:v>
                </c:pt>
                <c:pt idx="15">
                  <c:v>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1-4451-BE4F-5EA62B4F2DA2}"/>
            </c:ext>
          </c:extLst>
        </c:ser>
        <c:ser>
          <c:idx val="8"/>
          <c:order val="8"/>
          <c:tx>
            <c:strRef>
              <c:f>'G-22'!$B$11</c:f>
              <c:strCache>
                <c:ptCount val="1"/>
                <c:pt idx="0">
                  <c:v>PPC Energy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'G-22'!$C$11:$R$11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3773</c:v>
                </c:pt>
                <c:pt idx="4">
                  <c:v>1527</c:v>
                </c:pt>
                <c:pt idx="5">
                  <c:v>857</c:v>
                </c:pt>
                <c:pt idx="6">
                  <c:v>756</c:v>
                </c:pt>
                <c:pt idx="7">
                  <c:v>152</c:v>
                </c:pt>
                <c:pt idx="8">
                  <c:v>25088</c:v>
                </c:pt>
                <c:pt idx="9">
                  <c:v>174672</c:v>
                </c:pt>
                <c:pt idx="10">
                  <c:v>173700</c:v>
                </c:pt>
                <c:pt idx="11">
                  <c:v>182942</c:v>
                </c:pt>
                <c:pt idx="12">
                  <c:v>189210</c:v>
                </c:pt>
                <c:pt idx="13">
                  <c:v>184039</c:v>
                </c:pt>
                <c:pt idx="14">
                  <c:v>195674</c:v>
                </c:pt>
                <c:pt idx="15">
                  <c:v>85428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1-4451-BE4F-5EA62B4F2DA2}"/>
            </c:ext>
          </c:extLst>
        </c:ser>
        <c:ser>
          <c:idx val="9"/>
          <c:order val="9"/>
          <c:tx>
            <c:strRef>
              <c:f>'G-22'!$B$12</c:f>
              <c:strCache>
                <c:ptCount val="1"/>
                <c:pt idx="0">
                  <c:v>Kompres. St. Velke Kapusany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'G-22'!$C$12:$R$12</c:f>
              <c:numCache>
                <c:formatCode>#,##0</c:formatCode>
                <c:ptCount val="16"/>
                <c:pt idx="0">
                  <c:v>453730</c:v>
                </c:pt>
                <c:pt idx="1">
                  <c:v>397382</c:v>
                </c:pt>
                <c:pt idx="2">
                  <c:v>405595</c:v>
                </c:pt>
                <c:pt idx="3">
                  <c:v>451004</c:v>
                </c:pt>
                <c:pt idx="4">
                  <c:v>320434</c:v>
                </c:pt>
                <c:pt idx="5">
                  <c:v>346884</c:v>
                </c:pt>
                <c:pt idx="6">
                  <c:v>150949</c:v>
                </c:pt>
                <c:pt idx="7">
                  <c:v>177924</c:v>
                </c:pt>
                <c:pt idx="8">
                  <c:v>284353</c:v>
                </c:pt>
                <c:pt idx="9">
                  <c:v>294413</c:v>
                </c:pt>
                <c:pt idx="10">
                  <c:v>259647</c:v>
                </c:pt>
                <c:pt idx="11">
                  <c:v>343841</c:v>
                </c:pt>
                <c:pt idx="12">
                  <c:v>158405</c:v>
                </c:pt>
                <c:pt idx="13">
                  <c:v>115492</c:v>
                </c:pt>
                <c:pt idx="14">
                  <c:v>11548</c:v>
                </c:pt>
                <c:pt idx="15">
                  <c:v>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1-4451-BE4F-5EA62B4F2DA2}"/>
            </c:ext>
          </c:extLst>
        </c:ser>
        <c:ser>
          <c:idx val="10"/>
          <c:order val="10"/>
          <c:tx>
            <c:strRef>
              <c:f>'G-22'!$B$13</c:f>
              <c:strCache>
                <c:ptCount val="1"/>
                <c:pt idx="0">
                  <c:v>Danucem Rohoznik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'G-22'!$C$13:$R$13</c:f>
              <c:numCache>
                <c:formatCode>#,##0</c:formatCode>
                <c:ptCount val="16"/>
                <c:pt idx="0">
                  <c:v>962314</c:v>
                </c:pt>
                <c:pt idx="1">
                  <c:v>829313</c:v>
                </c:pt>
                <c:pt idx="2">
                  <c:v>718160</c:v>
                </c:pt>
                <c:pt idx="3">
                  <c:v>825129</c:v>
                </c:pt>
                <c:pt idx="4">
                  <c:v>748385</c:v>
                </c:pt>
                <c:pt idx="5">
                  <c:v>661678</c:v>
                </c:pt>
                <c:pt idx="6">
                  <c:v>820485</c:v>
                </c:pt>
                <c:pt idx="7">
                  <c:v>801642</c:v>
                </c:pt>
                <c:pt idx="8">
                  <c:v>949271</c:v>
                </c:pt>
                <c:pt idx="9">
                  <c:v>927494</c:v>
                </c:pt>
                <c:pt idx="10">
                  <c:v>875541</c:v>
                </c:pt>
                <c:pt idx="11">
                  <c:v>935434</c:v>
                </c:pt>
                <c:pt idx="12">
                  <c:v>963328</c:v>
                </c:pt>
                <c:pt idx="13">
                  <c:v>957552</c:v>
                </c:pt>
                <c:pt idx="14">
                  <c:v>938864</c:v>
                </c:pt>
                <c:pt idx="15">
                  <c:v>863884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1-4451-BE4F-5EA62B4F2DA2}"/>
            </c:ext>
          </c:extLst>
        </c:ser>
        <c:ser>
          <c:idx val="11"/>
          <c:order val="11"/>
          <c:tx>
            <c:strRef>
              <c:f>'G-22'!$B$14</c:f>
              <c:strCache>
                <c:ptCount val="1"/>
                <c:pt idx="0">
                  <c:v>Carmeuse Košice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'G-22'!$C$14:$R$14</c:f>
              <c:numCache>
                <c:formatCode>#,##0</c:formatCode>
                <c:ptCount val="16"/>
                <c:pt idx="0">
                  <c:v>504122</c:v>
                </c:pt>
                <c:pt idx="1">
                  <c:v>424171</c:v>
                </c:pt>
                <c:pt idx="2">
                  <c:v>507238</c:v>
                </c:pt>
                <c:pt idx="3">
                  <c:v>458377</c:v>
                </c:pt>
                <c:pt idx="4">
                  <c:v>451374</c:v>
                </c:pt>
                <c:pt idx="5">
                  <c:v>424616</c:v>
                </c:pt>
                <c:pt idx="6">
                  <c:v>393619</c:v>
                </c:pt>
                <c:pt idx="7">
                  <c:v>402664</c:v>
                </c:pt>
                <c:pt idx="8">
                  <c:v>386010</c:v>
                </c:pt>
                <c:pt idx="9">
                  <c:v>389774</c:v>
                </c:pt>
                <c:pt idx="10">
                  <c:v>385284</c:v>
                </c:pt>
                <c:pt idx="11">
                  <c:v>314230</c:v>
                </c:pt>
                <c:pt idx="12">
                  <c:v>268396</c:v>
                </c:pt>
                <c:pt idx="13">
                  <c:v>380271</c:v>
                </c:pt>
                <c:pt idx="14">
                  <c:v>287798</c:v>
                </c:pt>
                <c:pt idx="15">
                  <c:v>299923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1-4451-BE4F-5EA62B4F2DA2}"/>
            </c:ext>
          </c:extLst>
        </c:ser>
        <c:ser>
          <c:idx val="12"/>
          <c:order val="12"/>
          <c:tx>
            <c:strRef>
              <c:f>'G-22'!$B$15</c:f>
              <c:strCache>
                <c:ptCount val="1"/>
                <c:pt idx="0">
                  <c:v>Danucem Turna n/ Bodvou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'G-22'!$C$15:$R$15</c:f>
              <c:numCache>
                <c:formatCode>#,##0</c:formatCode>
                <c:ptCount val="16"/>
                <c:pt idx="0">
                  <c:v>476594</c:v>
                </c:pt>
                <c:pt idx="1">
                  <c:v>344293</c:v>
                </c:pt>
                <c:pt idx="2">
                  <c:v>238482</c:v>
                </c:pt>
                <c:pt idx="3">
                  <c:v>309226</c:v>
                </c:pt>
                <c:pt idx="4">
                  <c:v>199887</c:v>
                </c:pt>
                <c:pt idx="5">
                  <c:v>251798</c:v>
                </c:pt>
                <c:pt idx="6">
                  <c:v>232664</c:v>
                </c:pt>
                <c:pt idx="7">
                  <c:v>286099</c:v>
                </c:pt>
                <c:pt idx="8">
                  <c:v>323045</c:v>
                </c:pt>
                <c:pt idx="9">
                  <c:v>367607</c:v>
                </c:pt>
                <c:pt idx="10">
                  <c:v>378322</c:v>
                </c:pt>
                <c:pt idx="11">
                  <c:v>428419</c:v>
                </c:pt>
                <c:pt idx="12">
                  <c:v>403371</c:v>
                </c:pt>
                <c:pt idx="13">
                  <c:v>423365</c:v>
                </c:pt>
                <c:pt idx="14">
                  <c:v>431046</c:v>
                </c:pt>
                <c:pt idx="15">
                  <c:v>316295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71-4451-BE4F-5EA62B4F2DA2}"/>
            </c:ext>
          </c:extLst>
        </c:ser>
        <c:ser>
          <c:idx val="13"/>
          <c:order val="13"/>
          <c:tx>
            <c:strRef>
              <c:f>'G-22'!$B$16</c:f>
              <c:strCache>
                <c:ptCount val="1"/>
                <c:pt idx="0">
                  <c:v>Veolia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'G-22'!$C$16:$R$16</c:f>
              <c:numCache>
                <c:formatCode>#,##0</c:formatCode>
                <c:ptCount val="16"/>
                <c:pt idx="0">
                  <c:v>48839</c:v>
                </c:pt>
                <c:pt idx="1">
                  <c:v>175718</c:v>
                </c:pt>
                <c:pt idx="2">
                  <c:v>178000</c:v>
                </c:pt>
                <c:pt idx="3">
                  <c:v>187222</c:v>
                </c:pt>
                <c:pt idx="4">
                  <c:v>187451</c:v>
                </c:pt>
                <c:pt idx="5">
                  <c:v>171419</c:v>
                </c:pt>
                <c:pt idx="6">
                  <c:v>174941</c:v>
                </c:pt>
                <c:pt idx="7">
                  <c:v>174104</c:v>
                </c:pt>
                <c:pt idx="8">
                  <c:v>169273</c:v>
                </c:pt>
                <c:pt idx="9">
                  <c:v>127064</c:v>
                </c:pt>
                <c:pt idx="10">
                  <c:v>125022</c:v>
                </c:pt>
                <c:pt idx="11">
                  <c:v>118897</c:v>
                </c:pt>
                <c:pt idx="12">
                  <c:v>120749</c:v>
                </c:pt>
                <c:pt idx="13">
                  <c:v>126322</c:v>
                </c:pt>
                <c:pt idx="14">
                  <c:v>92702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271-4451-BE4F-5EA62B4F2DA2}"/>
            </c:ext>
          </c:extLst>
        </c:ser>
        <c:ser>
          <c:idx val="14"/>
          <c:order val="14"/>
          <c:tx>
            <c:strRef>
              <c:f>'G-22'!$B$17</c:f>
              <c:strCache>
                <c:ptCount val="1"/>
                <c:pt idx="0">
                  <c:v>Bukocel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'G-22'!$C$17:$R$17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227630</c:v>
                </c:pt>
                <c:pt idx="6">
                  <c:v>229081</c:v>
                </c:pt>
                <c:pt idx="7">
                  <c:v>213140</c:v>
                </c:pt>
                <c:pt idx="8">
                  <c:v>200038</c:v>
                </c:pt>
                <c:pt idx="9">
                  <c:v>213101</c:v>
                </c:pt>
                <c:pt idx="10">
                  <c:v>199175</c:v>
                </c:pt>
                <c:pt idx="11">
                  <c:v>198734</c:v>
                </c:pt>
                <c:pt idx="12">
                  <c:v>192403</c:v>
                </c:pt>
                <c:pt idx="13">
                  <c:v>96672</c:v>
                </c:pt>
                <c:pt idx="14">
                  <c:v>84074</c:v>
                </c:pt>
                <c:pt idx="15">
                  <c:v>31561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71-4451-BE4F-5EA62B4F2DA2}"/>
            </c:ext>
          </c:extLst>
        </c:ser>
        <c:ser>
          <c:idx val="15"/>
          <c:order val="15"/>
          <c:tx>
            <c:strRef>
              <c:f>'G-22'!$B$18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'G-22'!$C$2:$R$2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'G-22'!$C$18:$R$18</c:f>
              <c:numCache>
                <c:formatCode>#,##0</c:formatCode>
                <c:ptCount val="16"/>
                <c:pt idx="0">
                  <c:v>9354001</c:v>
                </c:pt>
                <c:pt idx="1">
                  <c:v>8286854</c:v>
                </c:pt>
                <c:pt idx="2">
                  <c:v>7988450</c:v>
                </c:pt>
                <c:pt idx="3">
                  <c:v>8054096</c:v>
                </c:pt>
                <c:pt idx="4">
                  <c:v>7082509</c:v>
                </c:pt>
                <c:pt idx="5">
                  <c:v>7116700</c:v>
                </c:pt>
                <c:pt idx="6">
                  <c:v>6150182</c:v>
                </c:pt>
                <c:pt idx="7">
                  <c:v>6330974</c:v>
                </c:pt>
                <c:pt idx="8">
                  <c:v>6258306</c:v>
                </c:pt>
                <c:pt idx="9">
                  <c:v>6359544</c:v>
                </c:pt>
                <c:pt idx="10">
                  <c:v>6322843</c:v>
                </c:pt>
                <c:pt idx="11">
                  <c:v>6064861</c:v>
                </c:pt>
                <c:pt idx="12">
                  <c:v>5826192</c:v>
                </c:pt>
                <c:pt idx="13">
                  <c:v>5777673</c:v>
                </c:pt>
                <c:pt idx="14">
                  <c:v>5591856</c:v>
                </c:pt>
                <c:pt idx="15">
                  <c:v>5087986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71-4451-BE4F-5EA62B4F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5979519"/>
        <c:axId val="1230844911"/>
      </c:barChart>
      <c:catAx>
        <c:axId val="182597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30844911"/>
        <c:crosses val="autoZero"/>
        <c:auto val="1"/>
        <c:lblAlgn val="ctr"/>
        <c:lblOffset val="100"/>
        <c:noMultiLvlLbl val="0"/>
      </c:catAx>
      <c:valAx>
        <c:axId val="123084491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2597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'G-23'!$D$2</c:f>
              <c:strCache>
                <c:ptCount val="1"/>
                <c:pt idx="0">
                  <c:v>Očakávané dopady zmeny klímy - fyzické riziko (veľký + menší vplyv)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7"/>
            <c:marker>
              <c:symbol val="diamond"/>
              <c:size val="9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5A9-4785-AB37-554D96B48DC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835AF07-332F-4302-B4A2-FF22E28D358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5A9-4785-AB37-554D96B48D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59387C-BCF1-4B68-9B2D-FE1A13DBFF9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5A9-4785-AB37-554D96B48D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0C6432F-2AFB-4C21-B611-91DFC834FB3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5A9-4785-AB37-554D96B48D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D14153D-217C-409F-9495-013C3E9CC20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5A9-4785-AB37-554D96B48D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2BAF7F-A4BE-4DE0-AC8A-477A7A73718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5A9-4785-AB37-554D96B48D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35ED7E8-48DD-4056-BA6F-F3F3947DAF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5A9-4785-AB37-554D96B48D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699F1CA-BEF4-4766-9624-F3B0C845EB9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5A9-4785-AB37-554D96B48D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83669C4-A3CE-487C-BB02-1C9CF662FE6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5A9-4785-AB37-554D96B48D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C1065D7-F6F2-46D6-9C6D-9146B89AD31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5A9-4785-AB37-554D96B48D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85DAAA9-A88B-4FA9-8831-7C4A847B2BA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5A9-4785-AB37-554D96B48D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210077-663C-4607-B0A9-C51BCC2AA04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5A9-4785-AB37-554D96B48D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D34C24E-7662-4737-9917-37F2559FE37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5A9-4785-AB37-554D96B48D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3194C81-15B8-4CFB-A78A-BC4AF686BA1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5A9-4785-AB37-554D96B48DC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15F44F3-0E73-4FBE-9ACD-A6355D97F45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5A9-4785-AB37-554D96B48DC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8FAE521-2745-4806-851B-7FAC4232F9F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5A9-4785-AB37-554D96B48DC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EDB98C2-32BD-4AB4-B01A-EAE28E6CF8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5A9-4785-AB37-554D96B48DC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948444-7B70-4D89-9BBA-CE33AD2FFB6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5A9-4785-AB37-554D96B48DC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20AA2A5-0129-40DC-BF5C-7A2F88BFD6E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5A9-4785-AB37-554D96B48DC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F57AA3A-6A01-4DCD-9B53-66C4BBE1B79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5A9-4785-AB37-554D96B48DC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0251F3C-8D20-4972-98AB-C4FCD421FD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5A9-4785-AB37-554D96B48DC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92C76D0-D688-4343-A0BE-BA51B7D4427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5A9-4785-AB37-554D96B48DC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605DE38-0260-4B9F-9CB8-A20AB9CC7FF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5A9-4785-AB37-554D96B48DC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5499908-3037-4633-B42A-EA4C4B9A0C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5A9-4785-AB37-554D96B48DC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DFD06AE-914F-4D80-A660-AEB1A67FCFF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5A9-4785-AB37-554D96B48DC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A53397E-8249-4733-A05C-512B67D19ED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5A9-4785-AB37-554D96B48DC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FD25D7B-A4ED-4B00-88CD-81DE0496653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5A9-4785-AB37-554D96B48DC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6C7A41E6-C3D1-44E8-A13F-E534606D62C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5A9-4785-AB37-554D96B48DC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0EDA013-B02E-4EFC-8D98-003D68F1527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5A9-4785-AB37-554D96B48DC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214C0F47-AED2-47AE-8B78-24215AC2354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55A9-4785-AB37-554D96B48D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'G-23'!$C$3:$C$31</c:f>
              <c:numCache>
                <c:formatCode>General</c:formatCode>
                <c:ptCount val="29"/>
                <c:pt idx="0">
                  <c:v>31.095030903816102</c:v>
                </c:pt>
                <c:pt idx="1">
                  <c:v>24.801786243915398</c:v>
                </c:pt>
                <c:pt idx="2">
                  <c:v>27.232550829649004</c:v>
                </c:pt>
                <c:pt idx="3">
                  <c:v>34.161040186881998</c:v>
                </c:pt>
                <c:pt idx="4">
                  <c:v>52.081206440925598</c:v>
                </c:pt>
                <c:pt idx="5">
                  <c:v>39.134383574128101</c:v>
                </c:pt>
                <c:pt idx="6">
                  <c:v>39.004465192556296</c:v>
                </c:pt>
                <c:pt idx="7">
                  <c:v>43.279092758894002</c:v>
                </c:pt>
                <c:pt idx="8">
                  <c:v>49.598696827888503</c:v>
                </c:pt>
                <c:pt idx="9">
                  <c:v>48.844209313392604</c:v>
                </c:pt>
                <c:pt idx="10">
                  <c:v>47.982807457447002</c:v>
                </c:pt>
                <c:pt idx="11">
                  <c:v>60.487092286348307</c:v>
                </c:pt>
                <c:pt idx="12">
                  <c:v>61.255425959825502</c:v>
                </c:pt>
                <c:pt idx="13">
                  <c:v>38.861734420061097</c:v>
                </c:pt>
                <c:pt idx="14">
                  <c:v>55.963403731584592</c:v>
                </c:pt>
                <c:pt idx="15">
                  <c:v>58.757435530424097</c:v>
                </c:pt>
                <c:pt idx="16">
                  <c:v>63.974776864051798</c:v>
                </c:pt>
                <c:pt idx="17">
                  <c:v>56.357787549495697</c:v>
                </c:pt>
                <c:pt idx="18">
                  <c:v>66.771794855594607</c:v>
                </c:pt>
                <c:pt idx="19">
                  <c:v>52.960297465324402</c:v>
                </c:pt>
                <c:pt idx="20">
                  <c:v>66.195371747016893</c:v>
                </c:pt>
                <c:pt idx="21">
                  <c:v>82.032603025436401</c:v>
                </c:pt>
                <c:pt idx="22">
                  <c:v>62.862104177474997</c:v>
                </c:pt>
                <c:pt idx="23">
                  <c:v>54.834502190351401</c:v>
                </c:pt>
                <c:pt idx="24">
                  <c:v>76.660430431365995</c:v>
                </c:pt>
                <c:pt idx="25">
                  <c:v>54.334594309330001</c:v>
                </c:pt>
                <c:pt idx="26">
                  <c:v>71.180045604705697</c:v>
                </c:pt>
                <c:pt idx="27">
                  <c:v>90.480102598667102</c:v>
                </c:pt>
                <c:pt idx="28">
                  <c:v>62.102790176868403</c:v>
                </c:pt>
              </c:numCache>
            </c:numRef>
          </c:xVal>
          <c:yVal>
            <c:numRef>
              <c:f>'G-23'!$D$3:$D$31</c:f>
              <c:numCache>
                <c:formatCode>General</c:formatCode>
                <c:ptCount val="29"/>
                <c:pt idx="0">
                  <c:v>80.067309737205505</c:v>
                </c:pt>
                <c:pt idx="1">
                  <c:v>67.5269797444343</c:v>
                </c:pt>
                <c:pt idx="2">
                  <c:v>59.583795070648193</c:v>
                </c:pt>
                <c:pt idx="3">
                  <c:v>62.531958520412502</c:v>
                </c:pt>
                <c:pt idx="4">
                  <c:v>73.431119322776809</c:v>
                </c:pt>
                <c:pt idx="5">
                  <c:v>60.275579988956508</c:v>
                </c:pt>
                <c:pt idx="6">
                  <c:v>56.074568629264796</c:v>
                </c:pt>
                <c:pt idx="7">
                  <c:v>60.169301927089705</c:v>
                </c:pt>
                <c:pt idx="8">
                  <c:v>63.495488464832306</c:v>
                </c:pt>
                <c:pt idx="9">
                  <c:v>61.410459876060507</c:v>
                </c:pt>
                <c:pt idx="10">
                  <c:v>59.371602535247803</c:v>
                </c:pt>
                <c:pt idx="11">
                  <c:v>70.331816375255599</c:v>
                </c:pt>
                <c:pt idx="12">
                  <c:v>68.206688761711092</c:v>
                </c:pt>
                <c:pt idx="13">
                  <c:v>45.5545470118523</c:v>
                </c:pt>
                <c:pt idx="14">
                  <c:v>61.550375819206302</c:v>
                </c:pt>
                <c:pt idx="15">
                  <c:v>64.316666126251192</c:v>
                </c:pt>
                <c:pt idx="16">
                  <c:v>67.238613963127108</c:v>
                </c:pt>
                <c:pt idx="17">
                  <c:v>59.349159896373806</c:v>
                </c:pt>
                <c:pt idx="18">
                  <c:v>68.972763419151306</c:v>
                </c:pt>
                <c:pt idx="19">
                  <c:v>53.761748224496799</c:v>
                </c:pt>
                <c:pt idx="20">
                  <c:v>63.7763172388076</c:v>
                </c:pt>
                <c:pt idx="21">
                  <c:v>79.469186067581205</c:v>
                </c:pt>
                <c:pt idx="22">
                  <c:v>57.017222791910207</c:v>
                </c:pt>
                <c:pt idx="23">
                  <c:v>47.771497070789302</c:v>
                </c:pt>
                <c:pt idx="24">
                  <c:v>69.58260089159009</c:v>
                </c:pt>
                <c:pt idx="25">
                  <c:v>45.946345478296202</c:v>
                </c:pt>
                <c:pt idx="26">
                  <c:v>51.102417707443301</c:v>
                </c:pt>
                <c:pt idx="27">
                  <c:v>70.156201720237704</c:v>
                </c:pt>
                <c:pt idx="28">
                  <c:v>41.309555619955098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{"ES"\"IE"\"HU"\"HR"\"IT"\"SE"\"BG"\"SK"\"EU"\"FR"\"DE"\"AT"\"SI"\"LU"\"NL"\"MT"\"US"\"PL"\"RO"\"LT"\"BE"\"PT"\"FI"\"CZ"\"EE"\"LV"\"GR"\"CY"\"DK"}</c15:f>
                <c15:dlblRangeCache>
                  <c:ptCount val="29"/>
                  <c:pt idx="0">
                    <c:v>ES</c:v>
                  </c:pt>
                  <c:pt idx="1">
                    <c:v>IE</c:v>
                  </c:pt>
                  <c:pt idx="2">
                    <c:v>HU</c:v>
                  </c:pt>
                  <c:pt idx="3">
                    <c:v>HR</c:v>
                  </c:pt>
                  <c:pt idx="4">
                    <c:v>IT</c:v>
                  </c:pt>
                  <c:pt idx="5">
                    <c:v>SE</c:v>
                  </c:pt>
                  <c:pt idx="6">
                    <c:v>BG</c:v>
                  </c:pt>
                  <c:pt idx="7">
                    <c:v>SK</c:v>
                  </c:pt>
                  <c:pt idx="8">
                    <c:v>EU</c:v>
                  </c:pt>
                  <c:pt idx="9">
                    <c:v>FR</c:v>
                  </c:pt>
                  <c:pt idx="10">
                    <c:v>DE</c:v>
                  </c:pt>
                  <c:pt idx="11">
                    <c:v>AT</c:v>
                  </c:pt>
                  <c:pt idx="12">
                    <c:v>SI</c:v>
                  </c:pt>
                  <c:pt idx="13">
                    <c:v>LU</c:v>
                  </c:pt>
                  <c:pt idx="14">
                    <c:v>NL</c:v>
                  </c:pt>
                  <c:pt idx="15">
                    <c:v>MT</c:v>
                  </c:pt>
                  <c:pt idx="16">
                    <c:v>US</c:v>
                  </c:pt>
                  <c:pt idx="17">
                    <c:v>PL</c:v>
                  </c:pt>
                  <c:pt idx="18">
                    <c:v>RO</c:v>
                  </c:pt>
                  <c:pt idx="19">
                    <c:v>LT</c:v>
                  </c:pt>
                  <c:pt idx="20">
                    <c:v>BE</c:v>
                  </c:pt>
                  <c:pt idx="21">
                    <c:v>PT</c:v>
                  </c:pt>
                  <c:pt idx="22">
                    <c:v>FI</c:v>
                  </c:pt>
                  <c:pt idx="23">
                    <c:v>CZ</c:v>
                  </c:pt>
                  <c:pt idx="24">
                    <c:v>EE</c:v>
                  </c:pt>
                  <c:pt idx="25">
                    <c:v>LV</c:v>
                  </c:pt>
                  <c:pt idx="26">
                    <c:v>GR</c:v>
                  </c:pt>
                  <c:pt idx="27">
                    <c:v>CY</c:v>
                  </c:pt>
                  <c:pt idx="28">
                    <c:v>DK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55A9-4785-AB37-554D96B48DC4}"/>
            </c:ext>
          </c:extLst>
        </c:ser>
        <c:ser>
          <c:idx val="1"/>
          <c:order val="1"/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55A9-4785-AB37-554D96B48DC4}"/>
              </c:ext>
            </c:extLst>
          </c:dPt>
          <c:xVal>
            <c:numRef>
              <c:f>'G-23'!$B$35:$B$45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'G-23'!$C$35:$C$45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5A9-4785-AB37-554D96B4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659600"/>
        <c:axId val="956394304"/>
      </c:scatterChart>
      <c:valAx>
        <c:axId val="75965960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800">
                    <a:latin typeface="Verdana" panose="020B0604030504040204" pitchFamily="34" charset="0"/>
                    <a:ea typeface="Verdana" panose="020B0604030504040204" pitchFamily="34" charset="0"/>
                  </a:rPr>
                  <a:t>Investície do budovanie odolnosti voči fyzickému riziku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956394304"/>
        <c:crosses val="autoZero"/>
        <c:crossBetween val="midCat"/>
      </c:valAx>
      <c:valAx>
        <c:axId val="95639430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800">
                    <a:latin typeface="Verdana" panose="020B0604030504040204" pitchFamily="34" charset="0"/>
                    <a:ea typeface="Verdana" panose="020B0604030504040204" pitchFamily="34" charset="0"/>
                  </a:rPr>
                  <a:t>Očakávané dopady zmeny klímy - fyzické riziko (veľký + menší vplyv)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75965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4"/>
            <c:marker>
              <c:symbol val="diamond"/>
              <c:size val="9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70E-4DCF-873B-9E92B9A6676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0D460B6-700E-4E3A-9761-02071B16A12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70E-4DCF-873B-9E92B9A667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4E5CD6-789E-4CB7-8F7D-588804C8A6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70E-4DCF-873B-9E92B9A667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9BB3D42-37D3-4F2E-B760-62D09F78963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70E-4DCF-873B-9E92B9A667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4D04D3-96D6-4150-87F2-CC88BD3B09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70E-4DCF-873B-9E92B9A667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0780C5-4D75-4638-B617-8F4B49DBAEB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70E-4DCF-873B-9E92B9A667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45592D2-3815-4A9A-9FBB-ED482121DC6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70E-4DCF-873B-9E92B9A667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57A65D5-C7C7-483C-99E6-67E5AD09F49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70E-4DCF-873B-9E92B9A6676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A3930C9-0361-4F0A-8246-F052818AB57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70E-4DCF-873B-9E92B9A6676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ADE6AC-009E-413D-B206-28C0FA6889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70E-4DCF-873B-9E92B9A6676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68CC1C0-460C-42DC-8AEA-D200CE7C8B4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70E-4DCF-873B-9E92B9A6676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A533594-6AFC-4D28-BCEA-24E6A6FEA8D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70E-4DCF-873B-9E92B9A6676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02997E4-F393-4412-8B7E-1E475B3B919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70E-4DCF-873B-9E92B9A6676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B1D216A-D902-4609-A455-8EB31935407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70E-4DCF-873B-9E92B9A6676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B757885-129A-4D2F-AD6E-A0C6F595136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70E-4DCF-873B-9E92B9A6676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387D357-676C-4DF9-8C7E-EB05E6356F4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70E-4DCF-873B-9E92B9A6676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4A94789-47DE-4531-AD89-6454708FBA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70E-4DCF-873B-9E92B9A6676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422FE59-8679-4110-AE79-A942A97A100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70E-4DCF-873B-9E92B9A6676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91471EF-97E2-47B8-ACA8-7AC25C48ABE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70E-4DCF-873B-9E92B9A6676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7B60F08-C8FA-4D30-AF45-B7AD2114C74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70E-4DCF-873B-9E92B9A6676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33C2B7F-2A78-4F70-A11C-8B08622BE24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70E-4DCF-873B-9E92B9A6676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08C9FD6-9F7F-4D4F-A4FC-8207BF62545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70E-4DCF-873B-9E92B9A6676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D3F7AAF-7AEC-4714-8A81-CCEE728C157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70E-4DCF-873B-9E92B9A6676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5930246-E442-44C1-B1CC-ABE1111518D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70E-4DCF-873B-9E92B9A6676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7D46E7F-C53E-4E8A-8758-339D29D03FC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70E-4DCF-873B-9E92B9A6676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B3E2A40C-7B03-42FA-9B50-913B691B61C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70E-4DCF-873B-9E92B9A6676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3C660D3-6BB3-4136-A91F-3B7B79AB2B6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70E-4DCF-873B-9E92B9A6676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AEE8B2B-C604-49A4-814F-9A2986DE707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70E-4DCF-873B-9E92B9A6676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8DCE395-FCD1-492A-8EF7-03A0D78ECCB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70E-4DCF-873B-9E92B9A6676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31F080C-7DDE-415F-B760-032F371A6F5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70E-4DCF-873B-9E92B9A66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'G-24'!$C$3:$C$31</c:f>
              <c:numCache>
                <c:formatCode>General</c:formatCode>
                <c:ptCount val="29"/>
                <c:pt idx="0">
                  <c:v>30.733451247215299</c:v>
                </c:pt>
                <c:pt idx="1">
                  <c:v>29.942962527275103</c:v>
                </c:pt>
                <c:pt idx="2">
                  <c:v>29.6428352594376</c:v>
                </c:pt>
                <c:pt idx="3">
                  <c:v>22.293509542942001</c:v>
                </c:pt>
                <c:pt idx="4">
                  <c:v>20.210954546928399</c:v>
                </c:pt>
                <c:pt idx="5">
                  <c:v>41.814103722572298</c:v>
                </c:pt>
                <c:pt idx="6">
                  <c:v>23.903238773345901</c:v>
                </c:pt>
                <c:pt idx="7">
                  <c:v>44.381371140480006</c:v>
                </c:pt>
                <c:pt idx="8">
                  <c:v>33.159860968589797</c:v>
                </c:pt>
                <c:pt idx="9">
                  <c:v>22.706905007362398</c:v>
                </c:pt>
                <c:pt idx="10">
                  <c:v>36.418557167053201</c:v>
                </c:pt>
                <c:pt idx="11">
                  <c:v>37.462994456291199</c:v>
                </c:pt>
                <c:pt idx="12">
                  <c:v>20.747198164463001</c:v>
                </c:pt>
                <c:pt idx="13">
                  <c:v>43.670943379402196</c:v>
                </c:pt>
                <c:pt idx="14">
                  <c:v>28.105157613754301</c:v>
                </c:pt>
                <c:pt idx="15">
                  <c:v>27.629709243774396</c:v>
                </c:pt>
                <c:pt idx="16">
                  <c:v>25.551873445510896</c:v>
                </c:pt>
                <c:pt idx="17">
                  <c:v>47.1649587154388</c:v>
                </c:pt>
                <c:pt idx="18">
                  <c:v>38.586214184760998</c:v>
                </c:pt>
                <c:pt idx="19">
                  <c:v>34.556570649146998</c:v>
                </c:pt>
                <c:pt idx="20">
                  <c:v>22.603194415569298</c:v>
                </c:pt>
                <c:pt idx="21">
                  <c:v>39.220052957534804</c:v>
                </c:pt>
                <c:pt idx="22">
                  <c:v>29.847526550293001</c:v>
                </c:pt>
                <c:pt idx="23">
                  <c:v>31.7484259605408</c:v>
                </c:pt>
                <c:pt idx="24">
                  <c:v>46.153047680854797</c:v>
                </c:pt>
                <c:pt idx="25">
                  <c:v>33.1091821193695</c:v>
                </c:pt>
                <c:pt idx="26">
                  <c:v>33.422175049781799</c:v>
                </c:pt>
                <c:pt idx="27">
                  <c:v>25.540173053741498</c:v>
                </c:pt>
                <c:pt idx="28">
                  <c:v>35.580477118492098</c:v>
                </c:pt>
              </c:numCache>
            </c:numRef>
          </c:xVal>
          <c:yVal>
            <c:numRef>
              <c:f>'G-24'!$D$3:$D$31</c:f>
              <c:numCache>
                <c:formatCode>General</c:formatCode>
                <c:ptCount val="29"/>
                <c:pt idx="0">
                  <c:v>37.565061450004599</c:v>
                </c:pt>
                <c:pt idx="1">
                  <c:v>27.773237228393597</c:v>
                </c:pt>
                <c:pt idx="2">
                  <c:v>13.164266943931599</c:v>
                </c:pt>
                <c:pt idx="3">
                  <c:v>25.685623288154602</c:v>
                </c:pt>
                <c:pt idx="4">
                  <c:v>35.292583703994801</c:v>
                </c:pt>
                <c:pt idx="5">
                  <c:v>18.6060547828674</c:v>
                </c:pt>
                <c:pt idx="6">
                  <c:v>40.117225050926194</c:v>
                </c:pt>
                <c:pt idx="7">
                  <c:v>23.399825394153602</c:v>
                </c:pt>
                <c:pt idx="8">
                  <c:v>28.595256805419901</c:v>
                </c:pt>
                <c:pt idx="9">
                  <c:v>38.123437762260401</c:v>
                </c:pt>
                <c:pt idx="10">
                  <c:v>29.2799443006516</c:v>
                </c:pt>
                <c:pt idx="11">
                  <c:v>28.071197867393501</c:v>
                </c:pt>
                <c:pt idx="12">
                  <c:v>19.278083741664901</c:v>
                </c:pt>
                <c:pt idx="13">
                  <c:v>11.789745092392</c:v>
                </c:pt>
                <c:pt idx="14">
                  <c:v>31.191363930702199</c:v>
                </c:pt>
                <c:pt idx="15">
                  <c:v>28.047999739646901</c:v>
                </c:pt>
                <c:pt idx="16">
                  <c:v>16.330599784851099</c:v>
                </c:pt>
                <c:pt idx="17">
                  <c:v>14.203439652919799</c:v>
                </c:pt>
                <c:pt idx="18">
                  <c:v>17.864817380905201</c:v>
                </c:pt>
                <c:pt idx="19">
                  <c:v>18.405184149742098</c:v>
                </c:pt>
                <c:pt idx="20">
                  <c:v>39.2044275999069</c:v>
                </c:pt>
                <c:pt idx="21">
                  <c:v>20.4711183905602</c:v>
                </c:pt>
                <c:pt idx="22">
                  <c:v>26.876112818717999</c:v>
                </c:pt>
                <c:pt idx="23">
                  <c:v>18.456725776195501</c:v>
                </c:pt>
                <c:pt idx="24">
                  <c:v>12.903517484664901</c:v>
                </c:pt>
                <c:pt idx="25">
                  <c:v>19.314190745353699</c:v>
                </c:pt>
                <c:pt idx="26">
                  <c:v>20.718459784984599</c:v>
                </c:pt>
                <c:pt idx="27">
                  <c:v>43.266579508781398</c:v>
                </c:pt>
                <c:pt idx="28">
                  <c:v>24.7954174876213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{"AT"\"BE"\"BG"\"HR"\"CY"\"CZ"\"DK"\"EE"\"EU"\"FI"\"FR"\"DE"\"GR"\"HU"\"IE"\"IT"\"LV"\"LT"\"LU"\"MT"\"NL"\"PL"\"PT"\"RO"\"SK"\"SI"\"ES"\"SE"\"US"}</c15:f>
                <c15:dlblRangeCache>
                  <c:ptCount val="29"/>
                  <c:pt idx="0">
                    <c:v>AT</c:v>
                  </c:pt>
                  <c:pt idx="1">
                    <c:v>BE</c:v>
                  </c:pt>
                  <c:pt idx="2">
                    <c:v>BG</c:v>
                  </c:pt>
                  <c:pt idx="3">
                    <c:v>HR</c:v>
                  </c:pt>
                  <c:pt idx="4">
                    <c:v>CY</c:v>
                  </c:pt>
                  <c:pt idx="5">
                    <c:v>CZ</c:v>
                  </c:pt>
                  <c:pt idx="6">
                    <c:v>DK</c:v>
                  </c:pt>
                  <c:pt idx="7">
                    <c:v>EE</c:v>
                  </c:pt>
                  <c:pt idx="8">
                    <c:v>EU</c:v>
                  </c:pt>
                  <c:pt idx="9">
                    <c:v>FI</c:v>
                  </c:pt>
                  <c:pt idx="10">
                    <c:v>FR</c:v>
                  </c:pt>
                  <c:pt idx="11">
                    <c:v>DE</c:v>
                  </c:pt>
                  <c:pt idx="12">
                    <c:v>GR</c:v>
                  </c:pt>
                  <c:pt idx="13">
                    <c:v>HU</c:v>
                  </c:pt>
                  <c:pt idx="14">
                    <c:v>IE</c:v>
                  </c:pt>
                  <c:pt idx="15">
                    <c:v>IT</c:v>
                  </c:pt>
                  <c:pt idx="16">
                    <c:v>LV</c:v>
                  </c:pt>
                  <c:pt idx="17">
                    <c:v>LT</c:v>
                  </c:pt>
                  <c:pt idx="18">
                    <c:v>LU</c:v>
                  </c:pt>
                  <c:pt idx="19">
                    <c:v>MT</c:v>
                  </c:pt>
                  <c:pt idx="20">
                    <c:v>NL</c:v>
                  </c:pt>
                  <c:pt idx="21">
                    <c:v>PL</c:v>
                  </c:pt>
                  <c:pt idx="22">
                    <c:v>PT</c:v>
                  </c:pt>
                  <c:pt idx="23">
                    <c:v>RO</c:v>
                  </c:pt>
                  <c:pt idx="24">
                    <c:v>SK</c:v>
                  </c:pt>
                  <c:pt idx="25">
                    <c:v>SI</c:v>
                  </c:pt>
                  <c:pt idx="26">
                    <c:v>ES</c:v>
                  </c:pt>
                  <c:pt idx="27">
                    <c:v>SE</c:v>
                  </c:pt>
                  <c:pt idx="28">
                    <c:v>US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770E-4DCF-873B-9E92B9A66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3997055"/>
        <c:axId val="1327502943"/>
      </c:scatterChart>
      <c:valAx>
        <c:axId val="1313997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100"/>
                  <a:t>Riziko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27502943"/>
        <c:crosses val="autoZero"/>
        <c:crossBetween val="midCat"/>
      </c:valAx>
      <c:valAx>
        <c:axId val="132750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sk-SK" sz="800">
                    <a:latin typeface="Verdana" panose="020B0604030504040204" pitchFamily="34" charset="0"/>
                    <a:ea typeface="Verdana" panose="020B0604030504040204" pitchFamily="34" charset="0"/>
                  </a:rPr>
                  <a:t>Príležitosť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k-SK"/>
          </a:p>
        </c:txPr>
        <c:crossAx val="1313997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35706116262349E-3"/>
          <c:y val="5.4000050922567003E-2"/>
          <c:w val="0.98613336622019099"/>
          <c:h val="0.81946379488770738"/>
        </c:manualLayout>
      </c:layout>
      <c:scatterChart>
        <c:scatterStyle val="lineMarker"/>
        <c:varyColors val="0"/>
        <c:ser>
          <c:idx val="0"/>
          <c:order val="0"/>
          <c:tx>
            <c:v>MIN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FA75039A-44C6-4F81-BB88-44703243FCC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CBC-416E-989A-8EB9DED450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CBC-416E-989A-8EB9DED450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1978CF-33D7-4D32-8924-6BB016A600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CBC-416E-989A-8EB9DED450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CBC-416E-989A-8EB9DED450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8EBF06-DAD6-46D9-AAAF-B623C01E13E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CBC-416E-989A-8EB9DED450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CBC-416E-989A-8EB9DED450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C94BDA-D853-43B5-9196-0D809BDF2B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CBC-416E-989A-8EB9DED450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CBC-416E-989A-8EB9DED450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5423AF5-E4B4-4629-BA27-3F7C2C176E0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CBC-416E-989A-8EB9DED450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CBC-416E-989A-8EB9DED450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0578300-298A-4AAA-B01B-8C020EF8FD6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CBC-416E-989A-8EB9DED450A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CBC-416E-989A-8EB9DED450A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E8F5C4A-7F62-4AEE-9BD9-05634762155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CBC-416E-989A-8EB9DED450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CBC-416E-989A-8EB9DED450A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44059AF-95AB-4353-B8D1-BFCD22DE5AE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CBC-416E-989A-8EB9DED450A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CBC-416E-989A-8EB9DED450A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54C4CFC-43C2-4FC5-BA42-279F382FBF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CBC-416E-989A-8EB9DED450A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CBC-416E-989A-8EB9DED450A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6AF8DDD-574F-4583-8B07-30FC3D9610F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CBC-416E-989A-8EB9DED450A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CBC-416E-989A-8EB9DED450A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EA81524-99BC-4F75-8250-D2102E56653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CBC-416E-989A-8EB9DED450A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CBC-416E-989A-8EB9DED45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'G-25'!$E$3:$E$24</c:f>
              <c:numCache>
                <c:formatCode>0.0</c:formatCode>
                <c:ptCount val="2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'G-25'!$H$3:$H$24</c15:f>
                <c15:dlblRangeCache>
                  <c:ptCount val="22"/>
                  <c:pt idx="0">
                    <c:v>VS 76.4</c:v>
                  </c:pt>
                  <c:pt idx="2">
                    <c:v>BA 2.5</c:v>
                  </c:pt>
                  <c:pt idx="4">
                    <c:v>VS 86,5</c:v>
                  </c:pt>
                  <c:pt idx="6">
                    <c:v>VS 73</c:v>
                  </c:pt>
                  <c:pt idx="8">
                    <c:v>VS 65,7</c:v>
                  </c:pt>
                  <c:pt idx="10">
                    <c:v>BA 2,3</c:v>
                  </c:pt>
                  <c:pt idx="12">
                    <c:v>ZS 5.9</c:v>
                  </c:pt>
                  <c:pt idx="14">
                    <c:v>ZS 5.3</c:v>
                  </c:pt>
                  <c:pt idx="16">
                    <c:v>BA 3.0</c:v>
                  </c:pt>
                  <c:pt idx="18">
                    <c:v>ZS 2.7</c:v>
                  </c:pt>
                  <c:pt idx="20">
                    <c:v>BA 1.7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1CBC-416E-989A-8EB9DED450A3}"/>
            </c:ext>
          </c:extLst>
        </c:ser>
        <c:ser>
          <c:idx val="1"/>
          <c:order val="1"/>
          <c:tx>
            <c:v>MAX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minus"/>
            <c:errValType val="cust"/>
            <c:noEndCap val="1"/>
            <c:plus>
              <c:numRef>
                <c:f>'G-25'!$G$3:$G$24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plus>
            <c:minus>
              <c:numRef>
                <c:f>'G-25'!$G$3:$G$24</c:f>
                <c:numCache>
                  <c:formatCode>General</c:formatCode>
                  <c:ptCount val="22"/>
                  <c:pt idx="0">
                    <c:v>1</c:v>
                  </c:pt>
                  <c:pt idx="2">
                    <c:v>1</c:v>
                  </c:pt>
                  <c:pt idx="4">
                    <c:v>1</c:v>
                  </c:pt>
                  <c:pt idx="6">
                    <c:v>1</c:v>
                  </c:pt>
                  <c:pt idx="8">
                    <c:v>1</c:v>
                  </c:pt>
                  <c:pt idx="10">
                    <c:v>1</c:v>
                  </c:pt>
                  <c:pt idx="12">
                    <c:v>1</c:v>
                  </c:pt>
                  <c:pt idx="14">
                    <c:v>1</c:v>
                  </c:pt>
                  <c:pt idx="16">
                    <c:v>1</c:v>
                  </c:pt>
                  <c:pt idx="18">
                    <c:v>1</c:v>
                  </c:pt>
                  <c:pt idx="20">
                    <c:v>1</c:v>
                  </c:pt>
                </c:numCache>
              </c:numRef>
            </c:minus>
            <c:spPr>
              <a:noFill/>
              <a:ln w="34925" cap="flat" cmpd="sng" algn="ctr">
                <a:solidFill>
                  <a:schemeClr val="bg1">
                    <a:lumMod val="85000"/>
                  </a:schemeClr>
                </a:solidFill>
                <a:round/>
              </a:ln>
              <a:effectLst/>
            </c:spPr>
          </c:errBars>
          <c:xVal>
            <c:numRef>
              <c:f>'G-25'!$F$3:$F$24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CBC-416E-989A-8EB9DED450A3}"/>
            </c:ext>
          </c:extLst>
        </c:ser>
        <c:ser>
          <c:idx val="2"/>
          <c:order val="2"/>
          <c:tx>
            <c:strRef>
              <c:f>'G-25'!$B$54</c:f>
              <c:strCache>
                <c:ptCount val="1"/>
                <c:pt idx="0">
                  <c:v>Bratislavský kraj (BA)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'G-25'!$P$3:$P$24</c:f>
              <c:numCache>
                <c:formatCode>0.00</c:formatCode>
                <c:ptCount val="22"/>
                <c:pt idx="0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CBC-416E-989A-8EB9DED450A3}"/>
            </c:ext>
          </c:extLst>
        </c:ser>
        <c:ser>
          <c:idx val="3"/>
          <c:order val="3"/>
          <c:tx>
            <c:strRef>
              <c:f>'G-25'!$B$55</c:f>
              <c:strCache>
                <c:ptCount val="1"/>
                <c:pt idx="0">
                  <c:v>Západné Slovensko (ZS)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'G-25'!$Q$3:$Q$24</c:f>
              <c:numCache>
                <c:formatCode>0.00</c:formatCode>
                <c:ptCount val="22"/>
                <c:pt idx="0">
                  <c:v>0.25925925925925614</c:v>
                </c:pt>
                <c:pt idx="2">
                  <c:v>9.7222222222222252E-2</c:v>
                </c:pt>
                <c:pt idx="4">
                  <c:v>8.4337349397590383E-2</c:v>
                </c:pt>
                <c:pt idx="6">
                  <c:v>0.14029850746268654</c:v>
                </c:pt>
                <c:pt idx="8">
                  <c:v>0.55102040816326481</c:v>
                </c:pt>
                <c:pt idx="10">
                  <c:v>0.16049382716049382</c:v>
                </c:pt>
                <c:pt idx="12">
                  <c:v>0</c:v>
                </c:pt>
                <c:pt idx="14">
                  <c:v>0</c:v>
                </c:pt>
                <c:pt idx="16">
                  <c:v>1</c:v>
                </c:pt>
                <c:pt idx="18">
                  <c:v>0.19999999999999987</c:v>
                </c:pt>
                <c:pt idx="20">
                  <c:v>0.3571428571428571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CBC-416E-989A-8EB9DED450A3}"/>
            </c:ext>
          </c:extLst>
        </c:ser>
        <c:ser>
          <c:idx val="4"/>
          <c:order val="4"/>
          <c:tx>
            <c:strRef>
              <c:f>'G-25'!$B$56</c:f>
              <c:strCache>
                <c:ptCount val="1"/>
                <c:pt idx="0">
                  <c:v>Stredné Slovensko (SS)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'G-25'!$R$3:$R$24</c:f>
              <c:numCache>
                <c:formatCode>0.00</c:formatCode>
                <c:ptCount val="22"/>
                <c:pt idx="0">
                  <c:v>0.11111111111111052</c:v>
                </c:pt>
                <c:pt idx="2">
                  <c:v>0.125</c:v>
                </c:pt>
                <c:pt idx="4">
                  <c:v>0.15662650602409636</c:v>
                </c:pt>
                <c:pt idx="6">
                  <c:v>8.6567164179104469E-2</c:v>
                </c:pt>
                <c:pt idx="8">
                  <c:v>0.45578231292517019</c:v>
                </c:pt>
                <c:pt idx="10">
                  <c:v>0.44444444444444442</c:v>
                </c:pt>
                <c:pt idx="12">
                  <c:v>0.31999999999999995</c:v>
                </c:pt>
                <c:pt idx="14">
                  <c:v>0.21649484536082481</c:v>
                </c:pt>
                <c:pt idx="16">
                  <c:v>0.73770491803278693</c:v>
                </c:pt>
                <c:pt idx="18">
                  <c:v>0.33333333333333331</c:v>
                </c:pt>
                <c:pt idx="20">
                  <c:v>0.52040816326530603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CBC-416E-989A-8EB9DED450A3}"/>
            </c:ext>
          </c:extLst>
        </c:ser>
        <c:ser>
          <c:idx val="5"/>
          <c:order val="5"/>
          <c:tx>
            <c:strRef>
              <c:f>'G-25'!$B$57</c:f>
              <c:strCache>
                <c:ptCount val="1"/>
                <c:pt idx="0">
                  <c:v>Východné Slovensko (VS)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'G-25'!$S$3:$S$24</c:f>
              <c:numCache>
                <c:formatCode>0.00</c:formatCode>
                <c:ptCount val="22"/>
                <c:pt idx="0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0.69861286254728872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CBC-416E-989A-8EB9DED450A3}"/>
            </c:ext>
          </c:extLst>
        </c:ser>
        <c:ser>
          <c:idx val="6"/>
          <c:order val="6"/>
          <c:tx>
            <c:v>PRIEMER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'G-25'!$K$3:$K$24</c:f>
              <c:numCache>
                <c:formatCode>0.0</c:formatCode>
                <c:ptCount val="22"/>
                <c:pt idx="0">
                  <c:v>0.22222222222222104</c:v>
                </c:pt>
                <c:pt idx="2">
                  <c:v>0.40277777777777785</c:v>
                </c:pt>
                <c:pt idx="4">
                  <c:v>0.20481927710843376</c:v>
                </c:pt>
                <c:pt idx="6">
                  <c:v>0.20298507462686571</c:v>
                </c:pt>
                <c:pt idx="8">
                  <c:v>0.42857142857142827</c:v>
                </c:pt>
                <c:pt idx="10">
                  <c:v>0.43209876543209869</c:v>
                </c:pt>
                <c:pt idx="12">
                  <c:v>0.3</c:v>
                </c:pt>
                <c:pt idx="14">
                  <c:v>0.37113402061855677</c:v>
                </c:pt>
                <c:pt idx="16">
                  <c:v>0.71752837326607821</c:v>
                </c:pt>
                <c:pt idx="18">
                  <c:v>0.6</c:v>
                </c:pt>
                <c:pt idx="20">
                  <c:v>0.54081632653061218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CBC-416E-989A-8EB9DED450A3}"/>
            </c:ext>
          </c:extLst>
        </c:ser>
        <c:ser>
          <c:idx val="7"/>
          <c:order val="7"/>
          <c:tx>
            <c:v>DATA-low labels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5971285569449609"/>
                  <c:y val="0"/>
                </c:manualLayout>
              </c:layout>
              <c:tx>
                <c:rich>
                  <a:bodyPr/>
                  <a:lstStyle/>
                  <a:p>
                    <a:fld id="{373903F2-AD28-49E9-AEB1-D64FC151BCA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1CBC-416E-989A-8EB9DED450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CBC-416E-989A-8EB9DED450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15D11B-BF42-4EF3-87C9-A834875766A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CBC-416E-989A-8EB9DED450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1CBC-416E-989A-8EB9DED450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703A30-490F-490F-86ED-E104F390CDE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CBC-416E-989A-8EB9DED450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1CBC-416E-989A-8EB9DED450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6A35832-7E26-4BDD-99C2-FDCABC6D063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CBC-416E-989A-8EB9DED450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1CBC-416E-989A-8EB9DED450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7F0977C-CED8-46A7-AEF5-67E10A5B05E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CBC-416E-989A-8EB9DED450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1CBC-416E-989A-8EB9DED450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350A842-20F1-45F9-AB29-29BB280CCC2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CBC-416E-989A-8EB9DED450A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1CBC-416E-989A-8EB9DED450A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9DC01CA-F6CC-4A89-BC88-B6C0C8FE48D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CBC-416E-989A-8EB9DED450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1CBC-416E-989A-8EB9DED450A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62C4DC8-F1ED-4E90-99E1-90A12FFC441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CBC-416E-989A-8EB9DED450A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1CBC-416E-989A-8EB9DED450A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1393A76-9A2C-4A4A-826F-A84C2D088BE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CBC-416E-989A-8EB9DED450A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1CBC-416E-989A-8EB9DED450A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151C015-9DFA-4B06-A0B7-36245993970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CBC-416E-989A-8EB9DED450A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1CBC-416E-989A-8EB9DED450A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A1FAEDD-3FC3-497B-8520-65A7F814111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CBC-416E-989A-8EB9DED450A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1CBC-416E-989A-8EB9DED45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'G-25'!$J$3:$J$24</c:f>
              <c:numCache>
                <c:formatCode>General</c:formatCode>
                <c:ptCount val="22"/>
                <c:pt idx="0">
                  <c:v>-0.15</c:v>
                </c:pt>
                <c:pt idx="2">
                  <c:v>-0.15</c:v>
                </c:pt>
                <c:pt idx="4">
                  <c:v>-0.15</c:v>
                </c:pt>
                <c:pt idx="6">
                  <c:v>-0.15</c:v>
                </c:pt>
                <c:pt idx="8">
                  <c:v>-0.15</c:v>
                </c:pt>
                <c:pt idx="10">
                  <c:v>-0.15</c:v>
                </c:pt>
                <c:pt idx="12">
                  <c:v>-0.15</c:v>
                </c:pt>
                <c:pt idx="14">
                  <c:v>-0.15</c:v>
                </c:pt>
                <c:pt idx="16">
                  <c:v>-0.15</c:v>
                </c:pt>
                <c:pt idx="18">
                  <c:v>-0.15</c:v>
                </c:pt>
                <c:pt idx="20">
                  <c:v>-0.15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'G-25'!$B$3:$B$24</c15:f>
                <c15:dlblRangeCache>
                  <c:ptCount val="22"/>
                  <c:pt idx="0">
                    <c:v>Stredná dĺžka života</c:v>
                  </c:pt>
                  <c:pt idx="2">
                    <c:v>Dojčenská úmrtnosť</c:v>
                  </c:pt>
                  <c:pt idx="4">
                    <c:v>Disponibilný príjem na obyvateľa v PPS (SK=100)</c:v>
                  </c:pt>
                  <c:pt idx="6">
                    <c:v>HDP na obyvateľa v PPS (SK=100)</c:v>
                  </c:pt>
                  <c:pt idx="8">
                    <c:v>Miera zamestnanosti  (%)</c:v>
                  </c:pt>
                  <c:pt idx="10">
                    <c:v>Miera nezamestnanosti (%)</c:v>
                  </c:pt>
                  <c:pt idx="12">
                    <c:v>Predčasné ukončenie vzdelania (%)</c:v>
                  </c:pt>
                  <c:pt idx="14">
                    <c:v>Mladí ľudia bez práce a mimo formálneho vzdelávania (%)</c:v>
                  </c:pt>
                  <c:pt idx="16">
                    <c:v>Podiel ľudí ktorí nepoužívajú pravidelne internet (%)</c:v>
                  </c:pt>
                  <c:pt idx="18">
                    <c:v>Nerovnomernosť príjmového rozdelenia (S80/S20)</c:v>
                  </c:pt>
                  <c:pt idx="20">
                    <c:v>Závažná materiálna deprivácia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1CBC-416E-989A-8EB9DED450A3}"/>
            </c:ext>
          </c:extLst>
        </c:ser>
        <c:ser>
          <c:idx val="8"/>
          <c:order val="8"/>
          <c:tx>
            <c:v>DATA-max label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4E9F616B-703F-49A4-AEF3-704558A51AF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1CBC-416E-989A-8EB9DED450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1CBC-416E-989A-8EB9DED450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2DA1E9-463B-46EE-9631-BA7BAB2BDAA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1CBC-416E-989A-8EB9DED450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1CBC-416E-989A-8EB9DED450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279E929-F2E3-49B4-A249-9BE94430145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1CBC-416E-989A-8EB9DED450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1CBC-416E-989A-8EB9DED450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A47061-D19D-4A95-BA51-487E0F52487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1CBC-416E-989A-8EB9DED450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1CBC-416E-989A-8EB9DED450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FAD653E-9189-4D3C-A919-AB61020B404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1CBC-416E-989A-8EB9DED450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1CBC-416E-989A-8EB9DED450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96EC9CF-2388-4E8B-A1B9-5CF68457E1C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1CBC-416E-989A-8EB9DED450A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1CBC-416E-989A-8EB9DED450A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01C3A94-B36A-49CC-895F-86C3ED0C7F2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1CBC-416E-989A-8EB9DED450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1CBC-416E-989A-8EB9DED450A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07FA5A1-D2B0-4F8A-874D-780DC3BD3A0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1CBC-416E-989A-8EB9DED450A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1CBC-416E-989A-8EB9DED450A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8864609-9E95-4C61-88F0-96A40ECEDDA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1CBC-416E-989A-8EB9DED450A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1CBC-416E-989A-8EB9DED450A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4C1CB86-BD83-4D25-9515-24506CFD474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1CBC-416E-989A-8EB9DED450A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1CBC-416E-989A-8EB9DED450A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0287769-1168-4E7E-B0EC-ADDBF7CB45E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1CBC-416E-989A-8EB9DED450A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9-1CBC-416E-989A-8EB9DED45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'G-25'!$F$3:$F$24</c:f>
              <c:numCache>
                <c:formatCode>0.0</c:formatCode>
                <c:ptCount val="2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xVal>
          <c:yVal>
            <c:numRef>
              <c:f>'G-25'!$D$3:$D$24</c:f>
              <c:numCache>
                <c:formatCode>0.00</c:formatCode>
                <c:ptCount val="22"/>
                <c:pt idx="0">
                  <c:v>0.2</c:v>
                </c:pt>
                <c:pt idx="1">
                  <c:v>0.7</c:v>
                </c:pt>
                <c:pt idx="2">
                  <c:v>1.7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4.7</c:v>
                </c:pt>
                <c:pt idx="7">
                  <c:v>5.2</c:v>
                </c:pt>
                <c:pt idx="8">
                  <c:v>6.2</c:v>
                </c:pt>
                <c:pt idx="9">
                  <c:v>6.7</c:v>
                </c:pt>
                <c:pt idx="10">
                  <c:v>7.7</c:v>
                </c:pt>
                <c:pt idx="11">
                  <c:v>8.1999999999999993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10.7</c:v>
                </c:pt>
                <c:pt idx="15">
                  <c:v>11.2</c:v>
                </c:pt>
                <c:pt idx="16">
                  <c:v>12.2</c:v>
                </c:pt>
                <c:pt idx="17">
                  <c:v>12.7</c:v>
                </c:pt>
                <c:pt idx="18">
                  <c:v>13.7</c:v>
                </c:pt>
                <c:pt idx="19">
                  <c:v>14.2</c:v>
                </c:pt>
                <c:pt idx="20">
                  <c:v>15.2</c:v>
                </c:pt>
                <c:pt idx="21">
                  <c:v>15.7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'G-25'!$I$3:$I$24</c15:f>
                <c15:dlblRangeCache>
                  <c:ptCount val="22"/>
                  <c:pt idx="0">
                    <c:v>BA 79.1</c:v>
                  </c:pt>
                  <c:pt idx="2">
                    <c:v>VS 9.7</c:v>
                  </c:pt>
                  <c:pt idx="4">
                    <c:v>BA 152,4</c:v>
                  </c:pt>
                  <c:pt idx="6">
                    <c:v>BA 206</c:v>
                  </c:pt>
                  <c:pt idx="8">
                    <c:v>BA 80,4</c:v>
                  </c:pt>
                  <c:pt idx="10">
                    <c:v>VS 10,4</c:v>
                  </c:pt>
                  <c:pt idx="12">
                    <c:v>VS 10.4</c:v>
                  </c:pt>
                  <c:pt idx="14">
                    <c:v>VS 15.0</c:v>
                  </c:pt>
                  <c:pt idx="16">
                    <c:v>ZS 10.9</c:v>
                  </c:pt>
                  <c:pt idx="18">
                    <c:v>VS 4.2</c:v>
                  </c:pt>
                  <c:pt idx="20">
                    <c:v>VS 11.5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A-1CBC-416E-989A-8EB9DED45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832815"/>
        <c:axId val="381370943"/>
      </c:scatterChart>
      <c:valAx>
        <c:axId val="549832815"/>
        <c:scaling>
          <c:orientation val="minMax"/>
          <c:min val="-0.60000000000000009"/>
        </c:scaling>
        <c:delete val="1"/>
        <c:axPos val="b"/>
        <c:numFmt formatCode="0.0" sourceLinked="1"/>
        <c:majorTickMark val="none"/>
        <c:minorTickMark val="none"/>
        <c:tickLblPos val="nextTo"/>
        <c:crossAx val="381370943"/>
        <c:crosses val="autoZero"/>
        <c:crossBetween val="midCat"/>
      </c:valAx>
      <c:valAx>
        <c:axId val="381370943"/>
        <c:scaling>
          <c:orientation val="minMax"/>
          <c:max val="16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549832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8.0911433651440681E-3"/>
          <c:y val="0.93790950155997832"/>
          <c:w val="0.95603400940897576"/>
          <c:h val="5.9959242451801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Dekompozícia</a:t>
            </a:r>
            <a:r>
              <a:rPr lang="sk-SK" baseline="0"/>
              <a:t> prognózy vývoja populácie na narodenia a úmrtia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'G-26'!$A$7</c:f>
              <c:strCache>
                <c:ptCount val="1"/>
                <c:pt idx="0">
                  <c:v>Narodenia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5DAFF71-DE9C-4961-B495-517E2133ED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76-4810-8BB4-C7F056DF448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E246B0-B7F0-4F2F-ABFC-4DCDB01D6C6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76-4810-8BB4-C7F056DF44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1BBEC2F-CAD5-4904-9547-1EFFB7B29A2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876-4810-8BB4-C7F056DF448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380832-C164-4093-9606-38411E0DE4B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876-4810-8BB4-C7F056DF448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C6D02C7-FA0D-4969-832F-1A9DE5FBAEC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876-4810-8BB4-C7F056DF448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E5994D9-5954-4510-83F9-DCB2E9E4366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876-4810-8BB4-C7F056DF448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74A304-1848-493D-B12A-BD4EF46968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876-4810-8BB4-C7F056DF448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4AD2164-08BE-4182-AFB6-1A4F07AE211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876-4810-8BB4-C7F056DF448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0BF74B7-1B51-4B49-9BBF-B04D2791499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876-4810-8BB4-C7F056DF448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6FC9B47-62D0-4EDA-B1DD-E1FCC5B0B3B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876-4810-8BB4-C7F056DF448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2C72A95-53DC-44BC-BE8E-0D7547AC989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876-4810-8BB4-C7F056DF448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45A5003-042A-4FA3-AF2B-EE8C9F5E242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876-4810-8BB4-C7F056DF448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A8108AE-0A68-4FAB-AA80-E20953120A3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876-4810-8BB4-C7F056DF448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4B44124-13DC-40BE-B34D-F735D4972A1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876-4810-8BB4-C7F056DF448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365EB4E-CE4E-4404-A4EA-6ED3307418E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876-4810-8BB4-C7F056DF448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330CDB9-1751-4E68-9BFE-3AEFE790D6A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876-4810-8BB4-C7F056DF448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CF2E771-D6A8-425B-8560-B9062FF5629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876-4810-8BB4-C7F056DF44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48FDEAB-F4D8-4E5B-9F03-EBE60DBC35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4A4-430F-A417-A770E87581C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5A989FB-F9C5-48EF-BE4B-4E6534E8BDF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A4-430F-A417-A770E87581C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1A79C98-9760-41C2-8F31-29B8D7B14E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A4-430F-A417-A770E87581C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FD2906A-D718-4F46-8A2D-25D4D0DC218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A4-430F-A417-A770E87581C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3204FAC-D018-4759-9BCA-D0049675354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A4-430F-A417-A770E87581C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2A70928-4B7B-41AA-A420-F13567E798F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A4-430F-A417-A770E87581C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63EA67F-63D6-41C2-A0C8-F9718F4D579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A4-430F-A417-A770E87581C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B752FF9-7EF7-4D84-BA24-CEBEA0D7FBA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A4-430F-A417-A770E87581C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8055112-8EDC-4D9F-9D82-54207487549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A4-430F-A417-A770E87581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'G-26'!$B$5:$AB$5</c15:sqref>
                  </c15:fullRef>
                </c:ext>
              </c:extLst>
              <c:f>'G-26'!$C$5:$AB$5</c:f>
              <c:strCache>
                <c:ptCount val="26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  <c:pt idx="10">
                  <c:v>2025</c:v>
                </c:pt>
                <c:pt idx="11">
                  <c:v>2030</c:v>
                </c:pt>
                <c:pt idx="12">
                  <c:v>2035</c:v>
                </c:pt>
                <c:pt idx="13">
                  <c:v>2040</c:v>
                </c:pt>
                <c:pt idx="14">
                  <c:v>2045</c:v>
                </c:pt>
                <c:pt idx="15">
                  <c:v>2050</c:v>
                </c:pt>
                <c:pt idx="16">
                  <c:v>2055</c:v>
                </c:pt>
                <c:pt idx="17">
                  <c:v>2060</c:v>
                </c:pt>
                <c:pt idx="18">
                  <c:v>2065</c:v>
                </c:pt>
                <c:pt idx="19">
                  <c:v>2070</c:v>
                </c:pt>
                <c:pt idx="20">
                  <c:v>2075</c:v>
                </c:pt>
                <c:pt idx="21">
                  <c:v>2080</c:v>
                </c:pt>
                <c:pt idx="22">
                  <c:v>2085</c:v>
                </c:pt>
                <c:pt idx="23">
                  <c:v>2090</c:v>
                </c:pt>
                <c:pt idx="24">
                  <c:v>2095</c:v>
                </c:pt>
                <c:pt idx="25">
                  <c:v>2100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'G-26'!$B$7:$AC$7</c15:sqref>
                  </c15:fullRef>
                </c:ext>
              </c:extLst>
              <c:f>'G-26'!$C$7:$AB$7</c:f>
              <c:numCache>
                <c:formatCode>0</c:formatCode>
                <c:ptCount val="26"/>
                <c:pt idx="0">
                  <c:v>4759.8410000000003</c:v>
                </c:pt>
                <c:pt idx="1">
                  <c:v>5013.88</c:v>
                </c:pt>
                <c:pt idx="2">
                  <c:v>5197.0320000000002</c:v>
                </c:pt>
                <c:pt idx="3">
                  <c:v>5342.2820000000002</c:v>
                </c:pt>
                <c:pt idx="4">
                  <c:v>5408.893</c:v>
                </c:pt>
                <c:pt idx="5">
                  <c:v>5451.3810000000003</c:v>
                </c:pt>
                <c:pt idx="6">
                  <c:v>5426.16</c:v>
                </c:pt>
                <c:pt idx="7">
                  <c:v>5443.8549999999996</c:v>
                </c:pt>
                <c:pt idx="8">
                  <c:v>5475.1750000000002</c:v>
                </c:pt>
                <c:pt idx="9">
                  <c:v>5516.9620000000004</c:v>
                </c:pt>
                <c:pt idx="10">
                  <c:v>5580.7259999999997</c:v>
                </c:pt>
                <c:pt idx="11">
                  <c:v>5511.6260000000002</c:v>
                </c:pt>
                <c:pt idx="12">
                  <c:v>5432.5249999999996</c:v>
                </c:pt>
                <c:pt idx="13">
                  <c:v>5367.6679999999997</c:v>
                </c:pt>
                <c:pt idx="14">
                  <c:v>5307.5969999999998</c:v>
                </c:pt>
                <c:pt idx="15">
                  <c:v>5246.6369999999997</c:v>
                </c:pt>
                <c:pt idx="16">
                  <c:v>5178.7520000000004</c:v>
                </c:pt>
                <c:pt idx="17">
                  <c:v>5097.0479999999998</c:v>
                </c:pt>
                <c:pt idx="18">
                  <c:v>4998.7359999999999</c:v>
                </c:pt>
                <c:pt idx="19">
                  <c:v>4895.1620000000003</c:v>
                </c:pt>
                <c:pt idx="20">
                  <c:v>4801.3429999999998</c:v>
                </c:pt>
                <c:pt idx="21">
                  <c:v>4724.2380000000003</c:v>
                </c:pt>
                <c:pt idx="22">
                  <c:v>4668.34</c:v>
                </c:pt>
                <c:pt idx="23">
                  <c:v>4631.8940000000002</c:v>
                </c:pt>
                <c:pt idx="24">
                  <c:v>4612.0640000000003</c:v>
                </c:pt>
                <c:pt idx="25">
                  <c:v>4603.9340000000002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'G-26'!$B$11:$AB$11</c15:f>
                <c15:dlblRangeCache>
                  <c:ptCount val="27"/>
                  <c:pt idx="0">
                    <c:v>81</c:v>
                  </c:pt>
                  <c:pt idx="1">
                    <c:v>98</c:v>
                  </c:pt>
                  <c:pt idx="2">
                    <c:v>95</c:v>
                  </c:pt>
                  <c:pt idx="3">
                    <c:v>90</c:v>
                  </c:pt>
                  <c:pt idx="4">
                    <c:v>80</c:v>
                  </c:pt>
                  <c:pt idx="5">
                    <c:v>61</c:v>
                  </c:pt>
                  <c:pt idx="6">
                    <c:v>55</c:v>
                  </c:pt>
                  <c:pt idx="7">
                    <c:v>54</c:v>
                  </c:pt>
                  <c:pt idx="8">
                    <c:v>60</c:v>
                  </c:pt>
                  <c:pt idx="9">
                    <c:v>56</c:v>
                  </c:pt>
                  <c:pt idx="10">
                    <c:v>57</c:v>
                  </c:pt>
                  <c:pt idx="11">
                    <c:v>51</c:v>
                  </c:pt>
                  <c:pt idx="12">
                    <c:v>46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46</c:v>
                  </c:pt>
                  <c:pt idx="17">
                    <c:v>44</c:v>
                  </c:pt>
                  <c:pt idx="18">
                    <c:v>42</c:v>
                  </c:pt>
                  <c:pt idx="19">
                    <c:v>41</c:v>
                  </c:pt>
                  <c:pt idx="20">
                    <c:v>41</c:v>
                  </c:pt>
                  <c:pt idx="21">
                    <c:v>42</c:v>
                  </c:pt>
                  <c:pt idx="22">
                    <c:v>42</c:v>
                  </c:pt>
                  <c:pt idx="23">
                    <c:v>41</c:v>
                  </c:pt>
                  <c:pt idx="24">
                    <c:v>40</c:v>
                  </c:pt>
                  <c:pt idx="25">
                    <c:v>40</c:v>
                  </c:pt>
                  <c:pt idx="26">
                    <c:v>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E876-4810-8BB4-C7F056DF4481}"/>
            </c:ext>
          </c:extLst>
        </c:ser>
        <c:ser>
          <c:idx val="4"/>
          <c:order val="2"/>
          <c:tx>
            <c:strRef>
              <c:f>'G-26'!$A$9</c:f>
              <c:strCache>
                <c:ptCount val="1"/>
                <c:pt idx="0">
                  <c:v>Úmrtia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87BAA6-8AA9-4F73-ACBF-493BC4379F3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876-4810-8BB4-C7F056DF448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E1F1E53-5ED3-4623-8873-B608375590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876-4810-8BB4-C7F056DF44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E23CB2-0F43-4A21-AF4A-E92701E1976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876-4810-8BB4-C7F056DF448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C483562-FBD5-4CB3-BE10-EBC1E1CC7B1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876-4810-8BB4-C7F056DF448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EF4FF3-E46A-4730-8262-C0444B81CC2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876-4810-8BB4-C7F056DF448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376D28-B950-447D-AC51-767A25B7C60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876-4810-8BB4-C7F056DF448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743E76-54A4-4002-B00E-1849D203EDE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876-4810-8BB4-C7F056DF448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3C2266-281A-4A6E-B026-408669D32A9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876-4810-8BB4-C7F056DF448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77E4B56-ACFF-49FD-BADD-3A08AEDD012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876-4810-8BB4-C7F056DF448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13D39F-7E77-4BB6-9E41-B3E5253CAE7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876-4810-8BB4-C7F056DF448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DB94929-E4C2-43EC-861D-2400E9A3F0A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876-4810-8BB4-C7F056DF448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9E98E30-2B6F-476E-9546-C58085C68DA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876-4810-8BB4-C7F056DF448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822AC5-B554-46EF-A4F1-34862E39E2B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876-4810-8BB4-C7F056DF448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A298467-441E-462F-AFDC-EFD43F2CEFC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876-4810-8BB4-C7F056DF448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B8E118D-8982-4545-8386-319163D27E5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876-4810-8BB4-C7F056DF448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EDC792F-E1C8-48C1-A97F-713773BF84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876-4810-8BB4-C7F056DF448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EAB09E1-E201-47AF-8175-7B2454E3601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876-4810-8BB4-C7F056DF44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481D032-7F93-4C21-8EC6-57FCD3E5B81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A4-430F-A417-A770E87581C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9862421-3089-4934-8237-FEF245475C1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A4-430F-A417-A770E87581C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42A475A-2F27-406A-982A-828DE50266D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A4-430F-A417-A770E87581C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77D3FB8-527E-49E5-A15C-106E214B9E5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A4-430F-A417-A770E87581C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B423A14-AB7A-44F1-AD85-C93B910016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A4-430F-A417-A770E87581C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8474104-43CE-4D96-9887-69273ADF88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A4-430F-A417-A770E87581C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4D8FA5D-D60C-46C6-AFC0-AD07A00D2CC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A4-430F-A417-A770E87581C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B930B92-E054-4F35-A09C-066DA49A712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A4-430F-A417-A770E87581C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9313108-0CC7-4054-A04F-1423BCFD441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4A4-430F-A417-A770E87581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'G-26'!$B$5:$AB$5</c15:sqref>
                  </c15:fullRef>
                </c:ext>
              </c:extLst>
              <c:f>'G-26'!$C$5:$AB$5</c:f>
              <c:strCache>
                <c:ptCount val="26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  <c:pt idx="10">
                  <c:v>2025</c:v>
                </c:pt>
                <c:pt idx="11">
                  <c:v>2030</c:v>
                </c:pt>
                <c:pt idx="12">
                  <c:v>2035</c:v>
                </c:pt>
                <c:pt idx="13">
                  <c:v>2040</c:v>
                </c:pt>
                <c:pt idx="14">
                  <c:v>2045</c:v>
                </c:pt>
                <c:pt idx="15">
                  <c:v>2050</c:v>
                </c:pt>
                <c:pt idx="16">
                  <c:v>2055</c:v>
                </c:pt>
                <c:pt idx="17">
                  <c:v>2060</c:v>
                </c:pt>
                <c:pt idx="18">
                  <c:v>2065</c:v>
                </c:pt>
                <c:pt idx="19">
                  <c:v>2070</c:v>
                </c:pt>
                <c:pt idx="20">
                  <c:v>2075</c:v>
                </c:pt>
                <c:pt idx="21">
                  <c:v>2080</c:v>
                </c:pt>
                <c:pt idx="22">
                  <c:v>2085</c:v>
                </c:pt>
                <c:pt idx="23">
                  <c:v>2090</c:v>
                </c:pt>
                <c:pt idx="24">
                  <c:v>2095</c:v>
                </c:pt>
                <c:pt idx="25">
                  <c:v>2100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'G-26'!$B$9:$AC$9</c15:sqref>
                  </c15:fullRef>
                </c:ext>
              </c:extLst>
              <c:f>'G-26'!$C$9:$AB$9</c:f>
              <c:numCache>
                <c:formatCode>0</c:formatCode>
                <c:ptCount val="26"/>
                <c:pt idx="0">
                  <c:v>4714.5929999999998</c:v>
                </c:pt>
                <c:pt idx="1">
                  <c:v>4963.3010000000004</c:v>
                </c:pt>
                <c:pt idx="2">
                  <c:v>5144.5680000000002</c:v>
                </c:pt>
                <c:pt idx="3">
                  <c:v>5287.6629999999996</c:v>
                </c:pt>
                <c:pt idx="4">
                  <c:v>5356.2070000000003</c:v>
                </c:pt>
                <c:pt idx="5">
                  <c:v>5398.6570000000002</c:v>
                </c:pt>
                <c:pt idx="6">
                  <c:v>5372.6850000000004</c:v>
                </c:pt>
                <c:pt idx="7">
                  <c:v>5390.41</c:v>
                </c:pt>
                <c:pt idx="8">
                  <c:v>5421.3490000000002</c:v>
                </c:pt>
                <c:pt idx="9">
                  <c:v>5457.8729999999996</c:v>
                </c:pt>
                <c:pt idx="10">
                  <c:v>5521.3680000000004</c:v>
                </c:pt>
                <c:pt idx="11">
                  <c:v>5450.183</c:v>
                </c:pt>
                <c:pt idx="12">
                  <c:v>5368.5739999999996</c:v>
                </c:pt>
                <c:pt idx="13">
                  <c:v>5301.53</c:v>
                </c:pt>
                <c:pt idx="14">
                  <c:v>5240.5789999999997</c:v>
                </c:pt>
                <c:pt idx="15">
                  <c:v>5179.6580000000004</c:v>
                </c:pt>
                <c:pt idx="16">
                  <c:v>5111.8289999999997</c:v>
                </c:pt>
                <c:pt idx="17">
                  <c:v>5029.491</c:v>
                </c:pt>
                <c:pt idx="18">
                  <c:v>4930.1989999999996</c:v>
                </c:pt>
                <c:pt idx="19">
                  <c:v>4826.6940000000004</c:v>
                </c:pt>
                <c:pt idx="20">
                  <c:v>4734.5649999999996</c:v>
                </c:pt>
                <c:pt idx="21">
                  <c:v>4660.973</c:v>
                </c:pt>
                <c:pt idx="22">
                  <c:v>4609.5529999999999</c:v>
                </c:pt>
                <c:pt idx="23">
                  <c:v>4577.33</c:v>
                </c:pt>
                <c:pt idx="24">
                  <c:v>4560.1379999999999</c:v>
                </c:pt>
                <c:pt idx="25">
                  <c:v>4552.3819999999996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'G-26'!$B$10:$AB$10</c15:f>
                <c15:dlblRangeCache>
                  <c:ptCount val="27"/>
                  <c:pt idx="0">
                    <c:v>-42</c:v>
                  </c:pt>
                  <c:pt idx="1">
                    <c:v>-45</c:v>
                  </c:pt>
                  <c:pt idx="2">
                    <c:v>-51</c:v>
                  </c:pt>
                  <c:pt idx="3">
                    <c:v>-52</c:v>
                  </c:pt>
                  <c:pt idx="4">
                    <c:v>-55</c:v>
                  </c:pt>
                  <c:pt idx="5">
                    <c:v>-53</c:v>
                  </c:pt>
                  <c:pt idx="6">
                    <c:v>-53</c:v>
                  </c:pt>
                  <c:pt idx="7">
                    <c:v>-53</c:v>
                  </c:pt>
                  <c:pt idx="8">
                    <c:v>-53</c:v>
                  </c:pt>
                  <c:pt idx="9">
                    <c:v>-54</c:v>
                  </c:pt>
                  <c:pt idx="10">
                    <c:v>-59</c:v>
                  </c:pt>
                  <c:pt idx="11">
                    <c:v>-59</c:v>
                  </c:pt>
                  <c:pt idx="12">
                    <c:v>-61</c:v>
                  </c:pt>
                  <c:pt idx="13">
                    <c:v>-64</c:v>
                  </c:pt>
                  <c:pt idx="14">
                    <c:v>-66</c:v>
                  </c:pt>
                  <c:pt idx="15">
                    <c:v>-67</c:v>
                  </c:pt>
                  <c:pt idx="16">
                    <c:v>-67</c:v>
                  </c:pt>
                  <c:pt idx="17">
                    <c:v>-67</c:v>
                  </c:pt>
                  <c:pt idx="18">
                    <c:v>-68</c:v>
                  </c:pt>
                  <c:pt idx="19">
                    <c:v>-69</c:v>
                  </c:pt>
                  <c:pt idx="20">
                    <c:v>-68</c:v>
                  </c:pt>
                  <c:pt idx="21">
                    <c:v>-67</c:v>
                  </c:pt>
                  <c:pt idx="22">
                    <c:v>-63</c:v>
                  </c:pt>
                  <c:pt idx="23">
                    <c:v>-59</c:v>
                  </c:pt>
                  <c:pt idx="24">
                    <c:v>-55</c:v>
                  </c:pt>
                  <c:pt idx="25">
                    <c:v>-52</c:v>
                  </c:pt>
                  <c:pt idx="26">
                    <c:v>-52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E876-4810-8BB4-C7F056DF4481}"/>
            </c:ext>
          </c:extLst>
        </c:ser>
        <c:ser>
          <c:idx val="3"/>
          <c:order val="3"/>
          <c:tx>
            <c:strRef>
              <c:f>'G-26'!$A$8</c:f>
              <c:strCache>
                <c:ptCount val="1"/>
                <c:pt idx="0">
                  <c:v>Deaths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bg1"/>
              </a:solidFill>
            </a:ln>
            <a:effectLst/>
          </c:spPr>
          <c:invertIfNegative val="0"/>
          <c:cat>
            <c:strLit>
              <c:ptCount val="26"/>
              <c:pt idx="0">
                <c:v>1975</c:v>
              </c:pt>
              <c:pt idx="1">
                <c:v>1980</c:v>
              </c:pt>
              <c:pt idx="2">
                <c:v>1985</c:v>
              </c:pt>
              <c:pt idx="3">
                <c:v>1990</c:v>
              </c:pt>
              <c:pt idx="4">
                <c:v>1995</c:v>
              </c:pt>
              <c:pt idx="5">
                <c:v>2000</c:v>
              </c:pt>
              <c:pt idx="6">
                <c:v>2005</c:v>
              </c:pt>
              <c:pt idx="7">
                <c:v>2010</c:v>
              </c:pt>
              <c:pt idx="8">
                <c:v>2015</c:v>
              </c:pt>
              <c:pt idx="9">
                <c:v>2020</c:v>
              </c:pt>
              <c:pt idx="10">
                <c:v>2025</c:v>
              </c:pt>
              <c:pt idx="11">
                <c:v>2030</c:v>
              </c:pt>
              <c:pt idx="12">
                <c:v>2035</c:v>
              </c:pt>
              <c:pt idx="13">
                <c:v>2040</c:v>
              </c:pt>
              <c:pt idx="14">
                <c:v>2045</c:v>
              </c:pt>
              <c:pt idx="15">
                <c:v>2050</c:v>
              </c:pt>
              <c:pt idx="16">
                <c:v>2055</c:v>
              </c:pt>
              <c:pt idx="17">
                <c:v>2060</c:v>
              </c:pt>
              <c:pt idx="18">
                <c:v>2065</c:v>
              </c:pt>
              <c:pt idx="19">
                <c:v>2070</c:v>
              </c:pt>
              <c:pt idx="20">
                <c:v>2075</c:v>
              </c:pt>
              <c:pt idx="21">
                <c:v>2080</c:v>
              </c:pt>
              <c:pt idx="22">
                <c:v>2085</c:v>
              </c:pt>
              <c:pt idx="23">
                <c:v>2090</c:v>
              </c:pt>
              <c:pt idx="24">
                <c:v>2095</c:v>
              </c:pt>
              <c:pt idx="25">
                <c:v>2100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'G-26'!$B$8:$AC$8</c15:sqref>
                  </c15:fullRef>
                </c:ext>
              </c:extLst>
              <c:f>'G-26'!$C$8:$AB$8</c:f>
              <c:numCache>
                <c:formatCode>0</c:formatCode>
                <c:ptCount val="26"/>
                <c:pt idx="0">
                  <c:v>4669.3450000000003</c:v>
                </c:pt>
                <c:pt idx="1">
                  <c:v>4912.7220000000007</c:v>
                </c:pt>
                <c:pt idx="2">
                  <c:v>5092.1040000000003</c:v>
                </c:pt>
                <c:pt idx="3">
                  <c:v>5233.0439999999999</c:v>
                </c:pt>
                <c:pt idx="4">
                  <c:v>5303.5210000000006</c:v>
                </c:pt>
                <c:pt idx="5">
                  <c:v>5345.933</c:v>
                </c:pt>
                <c:pt idx="6">
                  <c:v>5319.21</c:v>
                </c:pt>
                <c:pt idx="7">
                  <c:v>5336.9650000000001</c:v>
                </c:pt>
                <c:pt idx="8">
                  <c:v>5367.5230000000001</c:v>
                </c:pt>
                <c:pt idx="9">
                  <c:v>5398.7839999999997</c:v>
                </c:pt>
                <c:pt idx="10">
                  <c:v>5462.01</c:v>
                </c:pt>
                <c:pt idx="11">
                  <c:v>5388.74</c:v>
                </c:pt>
                <c:pt idx="12">
                  <c:v>5304.6229999999996</c:v>
                </c:pt>
                <c:pt idx="13">
                  <c:v>5235.3919999999998</c:v>
                </c:pt>
                <c:pt idx="14">
                  <c:v>5173.5609999999997</c:v>
                </c:pt>
                <c:pt idx="15">
                  <c:v>5112.6790000000001</c:v>
                </c:pt>
                <c:pt idx="16">
                  <c:v>5044.9059999999999</c:v>
                </c:pt>
                <c:pt idx="17">
                  <c:v>4961.9340000000002</c:v>
                </c:pt>
                <c:pt idx="18">
                  <c:v>4861.6619999999994</c:v>
                </c:pt>
                <c:pt idx="19">
                  <c:v>4758.2260000000006</c:v>
                </c:pt>
                <c:pt idx="20">
                  <c:v>4667.7869999999994</c:v>
                </c:pt>
                <c:pt idx="21">
                  <c:v>4597.7079999999996</c:v>
                </c:pt>
                <c:pt idx="22">
                  <c:v>4550.7659999999996</c:v>
                </c:pt>
                <c:pt idx="23">
                  <c:v>4522.7659999999996</c:v>
                </c:pt>
                <c:pt idx="24">
                  <c:v>4508.2119999999995</c:v>
                </c:pt>
                <c:pt idx="25">
                  <c:v>4500.83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6-4810-8BB4-C7F056DF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8188319"/>
        <c:axId val="1495907311"/>
      </c:barChart>
      <c:lineChart>
        <c:grouping val="standard"/>
        <c:varyColors val="0"/>
        <c:ser>
          <c:idx val="1"/>
          <c:order val="0"/>
          <c:tx>
            <c:strRef>
              <c:f>'G-26'!$A$6</c:f>
              <c:strCache>
                <c:ptCount val="1"/>
                <c:pt idx="0">
                  <c:v>Populácia (ľavá 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'G-26'!$B$5:$AB$5</c15:sqref>
                  </c15:fullRef>
                </c:ext>
              </c:extLst>
              <c:f>'G-26'!$C$5:$AB$5</c:f>
              <c:strCache>
                <c:ptCount val="26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  <c:pt idx="10">
                  <c:v>2025</c:v>
                </c:pt>
                <c:pt idx="11">
                  <c:v>2030</c:v>
                </c:pt>
                <c:pt idx="12">
                  <c:v>2035</c:v>
                </c:pt>
                <c:pt idx="13">
                  <c:v>2040</c:v>
                </c:pt>
                <c:pt idx="14">
                  <c:v>2045</c:v>
                </c:pt>
                <c:pt idx="15">
                  <c:v>2050</c:v>
                </c:pt>
                <c:pt idx="16">
                  <c:v>2055</c:v>
                </c:pt>
                <c:pt idx="17">
                  <c:v>2060</c:v>
                </c:pt>
                <c:pt idx="18">
                  <c:v>2065</c:v>
                </c:pt>
                <c:pt idx="19">
                  <c:v>2070</c:v>
                </c:pt>
                <c:pt idx="20">
                  <c:v>2075</c:v>
                </c:pt>
                <c:pt idx="21">
                  <c:v>2080</c:v>
                </c:pt>
                <c:pt idx="22">
                  <c:v>2085</c:v>
                </c:pt>
                <c:pt idx="23">
                  <c:v>2090</c:v>
                </c:pt>
                <c:pt idx="24">
                  <c:v>2095</c:v>
                </c:pt>
                <c:pt idx="25">
                  <c:v>2100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'G-26'!$B$6:$AC$6</c15:sqref>
                  </c15:fullRef>
                </c:ext>
              </c:extLst>
              <c:f>'G-26'!$C$6:$AB$6</c:f>
              <c:numCache>
                <c:formatCode>0</c:formatCode>
                <c:ptCount val="26"/>
                <c:pt idx="0">
                  <c:v>4714.5929999999998</c:v>
                </c:pt>
                <c:pt idx="1">
                  <c:v>4963.3010000000004</c:v>
                </c:pt>
                <c:pt idx="2">
                  <c:v>5144.5680000000002</c:v>
                </c:pt>
                <c:pt idx="3">
                  <c:v>5287.6629999999996</c:v>
                </c:pt>
                <c:pt idx="4">
                  <c:v>5356.2070000000003</c:v>
                </c:pt>
                <c:pt idx="5">
                  <c:v>5398.6570000000002</c:v>
                </c:pt>
                <c:pt idx="6">
                  <c:v>5372.6850000000004</c:v>
                </c:pt>
                <c:pt idx="7">
                  <c:v>5390.41</c:v>
                </c:pt>
                <c:pt idx="8">
                  <c:v>5421.3490000000002</c:v>
                </c:pt>
                <c:pt idx="9">
                  <c:v>5457.8729999999996</c:v>
                </c:pt>
                <c:pt idx="10">
                  <c:v>5521.3680000000004</c:v>
                </c:pt>
                <c:pt idx="11">
                  <c:v>5450.183</c:v>
                </c:pt>
                <c:pt idx="12">
                  <c:v>5368.5739999999996</c:v>
                </c:pt>
                <c:pt idx="13">
                  <c:v>5301.53</c:v>
                </c:pt>
                <c:pt idx="14">
                  <c:v>5240.5789999999997</c:v>
                </c:pt>
                <c:pt idx="15">
                  <c:v>5179.6580000000004</c:v>
                </c:pt>
                <c:pt idx="16">
                  <c:v>5111.8289999999997</c:v>
                </c:pt>
                <c:pt idx="17">
                  <c:v>5029.491</c:v>
                </c:pt>
                <c:pt idx="18">
                  <c:v>4930.1989999999996</c:v>
                </c:pt>
                <c:pt idx="19">
                  <c:v>4826.6940000000004</c:v>
                </c:pt>
                <c:pt idx="20">
                  <c:v>4734.5649999999996</c:v>
                </c:pt>
                <c:pt idx="21">
                  <c:v>4660.973</c:v>
                </c:pt>
                <c:pt idx="22">
                  <c:v>4609.5529999999999</c:v>
                </c:pt>
                <c:pt idx="23">
                  <c:v>4577.33</c:v>
                </c:pt>
                <c:pt idx="24">
                  <c:v>4560.1379999999999</c:v>
                </c:pt>
                <c:pt idx="25">
                  <c:v>4552.3819999999996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876-4810-8BB4-C7F056DF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188319"/>
        <c:axId val="1495907311"/>
      </c:lineChart>
      <c:catAx>
        <c:axId val="157818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95907311"/>
        <c:crosses val="autoZero"/>
        <c:auto val="1"/>
        <c:lblAlgn val="ctr"/>
        <c:lblOffset val="100"/>
        <c:noMultiLvlLbl val="0"/>
      </c:catAx>
      <c:valAx>
        <c:axId val="1495907311"/>
        <c:scaling>
          <c:orientation val="minMax"/>
          <c:max val="5600"/>
          <c:min val="420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78188319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'G-27'!$A$4</c:f>
              <c:strCache>
                <c:ptCount val="1"/>
                <c:pt idx="0">
                  <c:v>SK - očakávaná dĺžka života (ľavá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'G-27'!$B$2:$EL$2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'G-27'!$B$4:$EL$4</c:f>
              <c:numCache>
                <c:formatCode>0.00</c:formatCode>
                <c:ptCount val="141"/>
                <c:pt idx="0">
                  <c:v>70.3</c:v>
                </c:pt>
                <c:pt idx="1">
                  <c:v>70.900000000000006</c:v>
                </c:pt>
                <c:pt idx="2">
                  <c:v>70.400000000000006</c:v>
                </c:pt>
                <c:pt idx="3">
                  <c:v>70.8</c:v>
                </c:pt>
                <c:pt idx="4">
                  <c:v>71.2</c:v>
                </c:pt>
                <c:pt idx="5">
                  <c:v>70.400000000000006</c:v>
                </c:pt>
                <c:pt idx="6">
                  <c:v>70.5</c:v>
                </c:pt>
                <c:pt idx="7">
                  <c:v>71.099999999999994</c:v>
                </c:pt>
                <c:pt idx="8">
                  <c:v>70.599999999999994</c:v>
                </c:pt>
                <c:pt idx="9">
                  <c:v>70</c:v>
                </c:pt>
                <c:pt idx="10">
                  <c:v>69.8</c:v>
                </c:pt>
                <c:pt idx="11">
                  <c:v>69.900000000000006</c:v>
                </c:pt>
                <c:pt idx="12">
                  <c:v>70.3</c:v>
                </c:pt>
                <c:pt idx="13">
                  <c:v>70</c:v>
                </c:pt>
                <c:pt idx="14">
                  <c:v>70.2</c:v>
                </c:pt>
                <c:pt idx="15">
                  <c:v>70.3</c:v>
                </c:pt>
                <c:pt idx="16">
                  <c:v>70.5</c:v>
                </c:pt>
                <c:pt idx="17">
                  <c:v>70.400000000000006</c:v>
                </c:pt>
                <c:pt idx="18">
                  <c:v>70.5</c:v>
                </c:pt>
                <c:pt idx="19">
                  <c:v>70.8</c:v>
                </c:pt>
                <c:pt idx="20">
                  <c:v>70.400000000000006</c:v>
                </c:pt>
                <c:pt idx="21">
                  <c:v>70.7</c:v>
                </c:pt>
                <c:pt idx="22">
                  <c:v>70.900000000000006</c:v>
                </c:pt>
                <c:pt idx="23">
                  <c:v>70.599999999999994</c:v>
                </c:pt>
                <c:pt idx="24">
                  <c:v>70.8</c:v>
                </c:pt>
                <c:pt idx="25">
                  <c:v>70.900000000000006</c:v>
                </c:pt>
                <c:pt idx="26">
                  <c:v>71.099999999999994</c:v>
                </c:pt>
                <c:pt idx="27">
                  <c:v>71.3</c:v>
                </c:pt>
                <c:pt idx="28">
                  <c:v>71.400000000000006</c:v>
                </c:pt>
                <c:pt idx="29">
                  <c:v>71.2</c:v>
                </c:pt>
                <c:pt idx="30">
                  <c:v>71.099999999999994</c:v>
                </c:pt>
                <c:pt idx="31">
                  <c:v>71.099999999999994</c:v>
                </c:pt>
                <c:pt idx="32">
                  <c:v>71.5</c:v>
                </c:pt>
                <c:pt idx="33">
                  <c:v>72</c:v>
                </c:pt>
                <c:pt idx="34">
                  <c:v>72.5</c:v>
                </c:pt>
                <c:pt idx="35">
                  <c:v>72.400000000000006</c:v>
                </c:pt>
                <c:pt idx="36">
                  <c:v>72.900000000000006</c:v>
                </c:pt>
                <c:pt idx="37">
                  <c:v>72.900000000000006</c:v>
                </c:pt>
                <c:pt idx="38">
                  <c:v>72.8</c:v>
                </c:pt>
                <c:pt idx="39">
                  <c:v>73.2</c:v>
                </c:pt>
                <c:pt idx="40">
                  <c:v>73.3</c:v>
                </c:pt>
                <c:pt idx="41">
                  <c:v>73.599999999999994</c:v>
                </c:pt>
                <c:pt idx="42">
                  <c:v>73.8</c:v>
                </c:pt>
                <c:pt idx="43">
                  <c:v>73.8</c:v>
                </c:pt>
                <c:pt idx="44">
                  <c:v>74.2</c:v>
                </c:pt>
                <c:pt idx="45">
                  <c:v>74.099999999999994</c:v>
                </c:pt>
                <c:pt idx="46">
                  <c:v>74.5</c:v>
                </c:pt>
                <c:pt idx="47">
                  <c:v>74.599999999999994</c:v>
                </c:pt>
                <c:pt idx="48">
                  <c:v>74.900000000000006</c:v>
                </c:pt>
                <c:pt idx="49">
                  <c:v>75.3</c:v>
                </c:pt>
                <c:pt idx="50">
                  <c:v>75.599999999999994</c:v>
                </c:pt>
                <c:pt idx="51">
                  <c:v>76.099999999999994</c:v>
                </c:pt>
                <c:pt idx="52">
                  <c:v>76.3</c:v>
                </c:pt>
                <c:pt idx="53">
                  <c:v>76.599999999999994</c:v>
                </c:pt>
                <c:pt idx="54">
                  <c:v>77</c:v>
                </c:pt>
                <c:pt idx="55">
                  <c:v>76.7</c:v>
                </c:pt>
                <c:pt idx="56">
                  <c:v>77.3</c:v>
                </c:pt>
                <c:pt idx="57">
                  <c:v>77.3</c:v>
                </c:pt>
                <c:pt idx="58">
                  <c:v>77.400000000000006</c:v>
                </c:pt>
                <c:pt idx="59">
                  <c:v>77.8</c:v>
                </c:pt>
                <c:pt idx="60">
                  <c:v>77</c:v>
                </c:pt>
                <c:pt idx="61">
                  <c:v>74.599999999999994</c:v>
                </c:pt>
                <c:pt idx="62">
                  <c:v>77</c:v>
                </c:pt>
                <c:pt idx="63">
                  <c:v>77.396207320040318</c:v>
                </c:pt>
                <c:pt idx="64">
                  <c:v>77.629871077258485</c:v>
                </c:pt>
                <c:pt idx="65">
                  <c:v>77.705129682513345</c:v>
                </c:pt>
                <c:pt idx="66">
                  <c:v>77.782272721333058</c:v>
                </c:pt>
                <c:pt idx="67">
                  <c:v>77.862135456038203</c:v>
                </c:pt>
                <c:pt idx="68">
                  <c:v>77.944135928129043</c:v>
                </c:pt>
                <c:pt idx="69">
                  <c:v>78.027150981413484</c:v>
                </c:pt>
                <c:pt idx="70">
                  <c:v>78.111333860277014</c:v>
                </c:pt>
                <c:pt idx="71">
                  <c:v>78.197413183753497</c:v>
                </c:pt>
                <c:pt idx="72">
                  <c:v>78.283863666529768</c:v>
                </c:pt>
                <c:pt idx="73">
                  <c:v>78.370623403477595</c:v>
                </c:pt>
                <c:pt idx="74">
                  <c:v>78.457695163303242</c:v>
                </c:pt>
                <c:pt idx="75">
                  <c:v>78.553350335463207</c:v>
                </c:pt>
                <c:pt idx="76">
                  <c:v>78.647673974435349</c:v>
                </c:pt>
                <c:pt idx="77">
                  <c:v>78.740594284261419</c:v>
                </c:pt>
                <c:pt idx="78">
                  <c:v>78.781831630376331</c:v>
                </c:pt>
                <c:pt idx="79">
                  <c:v>78.873036587304924</c:v>
                </c:pt>
                <c:pt idx="80">
                  <c:v>78.962509738727562</c:v>
                </c:pt>
                <c:pt idx="81">
                  <c:v>79.051031478606802</c:v>
                </c:pt>
                <c:pt idx="82">
                  <c:v>79.137509711140481</c:v>
                </c:pt>
                <c:pt idx="83">
                  <c:v>79.171848559224458</c:v>
                </c:pt>
                <c:pt idx="84">
                  <c:v>79.256982707159793</c:v>
                </c:pt>
                <c:pt idx="85">
                  <c:v>79.341580855161808</c:v>
                </c:pt>
                <c:pt idx="86">
                  <c:v>79.424944687122931</c:v>
                </c:pt>
                <c:pt idx="87">
                  <c:v>79.457526780587173</c:v>
                </c:pt>
                <c:pt idx="88">
                  <c:v>79.540709695447021</c:v>
                </c:pt>
                <c:pt idx="89">
                  <c:v>79.623921202753806</c:v>
                </c:pt>
                <c:pt idx="90">
                  <c:v>79.656862080193093</c:v>
                </c:pt>
                <c:pt idx="91">
                  <c:v>79.741081999109284</c:v>
                </c:pt>
                <c:pt idx="92">
                  <c:v>79.825695017250695</c:v>
                </c:pt>
                <c:pt idx="93">
                  <c:v>79.860481995326097</c:v>
                </c:pt>
                <c:pt idx="94">
                  <c:v>79.9465772279882</c:v>
                </c:pt>
                <c:pt idx="95">
                  <c:v>80.033073697377318</c:v>
                </c:pt>
                <c:pt idx="96">
                  <c:v>80.069060793464089</c:v>
                </c:pt>
                <c:pt idx="97">
                  <c:v>80.156525701136317</c:v>
                </c:pt>
                <c:pt idx="98">
                  <c:v>80.19366238562661</c:v>
                </c:pt>
                <c:pt idx="99">
                  <c:v>80.281525926400036</c:v>
                </c:pt>
                <c:pt idx="100">
                  <c:v>80.370107158232571</c:v>
                </c:pt>
                <c:pt idx="101">
                  <c:v>80.407807170536671</c:v>
                </c:pt>
                <c:pt idx="102">
                  <c:v>80.495641389474315</c:v>
                </c:pt>
                <c:pt idx="103">
                  <c:v>80.532625846439245</c:v>
                </c:pt>
                <c:pt idx="104">
                  <c:v>80.619875415620555</c:v>
                </c:pt>
                <c:pt idx="105">
                  <c:v>80.655713511781656</c:v>
                </c:pt>
                <c:pt idx="106">
                  <c:v>80.690346738938416</c:v>
                </c:pt>
                <c:pt idx="107">
                  <c:v>80.774223331490759</c:v>
                </c:pt>
                <c:pt idx="108">
                  <c:v>80.806508644280925</c:v>
                </c:pt>
                <c:pt idx="109">
                  <c:v>80.888134339332183</c:v>
                </c:pt>
                <c:pt idx="110">
                  <c:v>80.917649477014749</c:v>
                </c:pt>
                <c:pt idx="111">
                  <c:v>80.996058274215528</c:v>
                </c:pt>
                <c:pt idx="112">
                  <c:v>81.022981704696065</c:v>
                </c:pt>
                <c:pt idx="113">
                  <c:v>81.048786765603069</c:v>
                </c:pt>
                <c:pt idx="114">
                  <c:v>81.123847432089747</c:v>
                </c:pt>
                <c:pt idx="115">
                  <c:v>81.147256415825382</c:v>
                </c:pt>
                <c:pt idx="116">
                  <c:v>81.170715900242527</c:v>
                </c:pt>
                <c:pt idx="117">
                  <c:v>81.24315491463544</c:v>
                </c:pt>
                <c:pt idx="118">
                  <c:v>81.264351511984202</c:v>
                </c:pt>
                <c:pt idx="119">
                  <c:v>81.285384332385263</c:v>
                </c:pt>
                <c:pt idx="120">
                  <c:v>81.356669978627721</c:v>
                </c:pt>
                <c:pt idx="121">
                  <c:v>81.377108844880894</c:v>
                </c:pt>
                <c:pt idx="122">
                  <c:v>81.398208671788296</c:v>
                </c:pt>
                <c:pt idx="123">
                  <c:v>81.419421846263674</c:v>
                </c:pt>
                <c:pt idx="124">
                  <c:v>81.491239245501447</c:v>
                </c:pt>
                <c:pt idx="125">
                  <c:v>81.514071353101457</c:v>
                </c:pt>
                <c:pt idx="126">
                  <c:v>81.537942635718224</c:v>
                </c:pt>
                <c:pt idx="127">
                  <c:v>81.563459691664875</c:v>
                </c:pt>
                <c:pt idx="128">
                  <c:v>81.589873412838472</c:v>
                </c:pt>
                <c:pt idx="129">
                  <c:v>81.667719308453741</c:v>
                </c:pt>
                <c:pt idx="130">
                  <c:v>81.697536126477871</c:v>
                </c:pt>
                <c:pt idx="131">
                  <c:v>81.72935961913808</c:v>
                </c:pt>
                <c:pt idx="132">
                  <c:v>81.763259144903245</c:v>
                </c:pt>
                <c:pt idx="133">
                  <c:v>81.799191872629208</c:v>
                </c:pt>
                <c:pt idx="134">
                  <c:v>81.837143052468903</c:v>
                </c:pt>
                <c:pt idx="135">
                  <c:v>81.877287372432306</c:v>
                </c:pt>
                <c:pt idx="136">
                  <c:v>81.91953661614744</c:v>
                </c:pt>
                <c:pt idx="137">
                  <c:v>81.963768876777664</c:v>
                </c:pt>
                <c:pt idx="138">
                  <c:v>82.0595918973751</c:v>
                </c:pt>
                <c:pt idx="139">
                  <c:v>82.106824400173977</c:v>
                </c:pt>
                <c:pt idx="140">
                  <c:v>82.155175245616761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8-4BA6-96AF-8C9097710D58}"/>
            </c:ext>
          </c:extLst>
        </c:ser>
        <c:ser>
          <c:idx val="3"/>
          <c:order val="3"/>
          <c:tx>
            <c:strRef>
              <c:f>'G-27'!$A$6</c:f>
              <c:strCache>
                <c:ptCount val="1"/>
                <c:pt idx="0">
                  <c:v>EU 27- očakávaná dĺžka života (ľavá os)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'G-27'!$B$2:$EL$2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'G-27'!$B$6:$EL$6</c:f>
              <c:numCache>
                <c:formatCode>0.00</c:formatCode>
                <c:ptCount val="141"/>
                <c:pt idx="0">
                  <c:v>68.936474388545406</c:v>
                </c:pt>
                <c:pt idx="1">
                  <c:v>69.591163608428275</c:v>
                </c:pt>
                <c:pt idx="2">
                  <c:v>69.566657464466942</c:v>
                </c:pt>
                <c:pt idx="3">
                  <c:v>69.854504000406578</c:v>
                </c:pt>
                <c:pt idx="4">
                  <c:v>70.351808654836859</c:v>
                </c:pt>
                <c:pt idx="5">
                  <c:v>70.32657635832382</c:v>
                </c:pt>
                <c:pt idx="6">
                  <c:v>70.478726430628981</c:v>
                </c:pt>
                <c:pt idx="7">
                  <c:v>70.592785710261865</c:v>
                </c:pt>
                <c:pt idx="8">
                  <c:v>70.267203786395299</c:v>
                </c:pt>
                <c:pt idx="9">
                  <c:v>70.070964497275696</c:v>
                </c:pt>
                <c:pt idx="10">
                  <c:v>70.404172073531399</c:v>
                </c:pt>
                <c:pt idx="11">
                  <c:v>70.572062001445119</c:v>
                </c:pt>
                <c:pt idx="12">
                  <c:v>70.940810728764717</c:v>
                </c:pt>
                <c:pt idx="13">
                  <c:v>70.995465341676649</c:v>
                </c:pt>
                <c:pt idx="14">
                  <c:v>71.362550670023751</c:v>
                </c:pt>
                <c:pt idx="15">
                  <c:v>71.639031738702826</c:v>
                </c:pt>
                <c:pt idx="16">
                  <c:v>71.955176383156356</c:v>
                </c:pt>
                <c:pt idx="17">
                  <c:v>72.342216482707428</c:v>
                </c:pt>
                <c:pt idx="18">
                  <c:v>72.405257363047454</c:v>
                </c:pt>
                <c:pt idx="19">
                  <c:v>72.713627913936705</c:v>
                </c:pt>
                <c:pt idx="20">
                  <c:v>72.764434503832319</c:v>
                </c:pt>
                <c:pt idx="21">
                  <c:v>73.045798448512059</c:v>
                </c:pt>
                <c:pt idx="22">
                  <c:v>73.357598103691672</c:v>
                </c:pt>
                <c:pt idx="23">
                  <c:v>73.387494631454871</c:v>
                </c:pt>
                <c:pt idx="24">
                  <c:v>73.713351592446386</c:v>
                </c:pt>
                <c:pt idx="25">
                  <c:v>74.188455825611499</c:v>
                </c:pt>
                <c:pt idx="26">
                  <c:v>74.450727687687746</c:v>
                </c:pt>
                <c:pt idx="27">
                  <c:v>74.701163817548547</c:v>
                </c:pt>
                <c:pt idx="28">
                  <c:v>74.892636454695904</c:v>
                </c:pt>
                <c:pt idx="29">
                  <c:v>75.077342381164755</c:v>
                </c:pt>
                <c:pt idx="30">
                  <c:v>74.590184826977293</c:v>
                </c:pt>
                <c:pt idx="31">
                  <c:v>74.69671942946438</c:v>
                </c:pt>
                <c:pt idx="32">
                  <c:v>75.023894517293641</c:v>
                </c:pt>
                <c:pt idx="33">
                  <c:v>75.150926608600571</c:v>
                </c:pt>
                <c:pt idx="34">
                  <c:v>75.458543232650499</c:v>
                </c:pt>
                <c:pt idx="35">
                  <c:v>75.595395683924906</c:v>
                </c:pt>
                <c:pt idx="36">
                  <c:v>75.850658144491831</c:v>
                </c:pt>
                <c:pt idx="37">
                  <c:v>76.202563811697758</c:v>
                </c:pt>
                <c:pt idx="38">
                  <c:v>76.785867527737494</c:v>
                </c:pt>
                <c:pt idx="39">
                  <c:v>77.016451788345776</c:v>
                </c:pt>
                <c:pt idx="40">
                  <c:v>77.390912697499303</c:v>
                </c:pt>
                <c:pt idx="41">
                  <c:v>77.657150521827816</c:v>
                </c:pt>
                <c:pt idx="42">
                  <c:v>77.599999999999994</c:v>
                </c:pt>
                <c:pt idx="43">
                  <c:v>77.7</c:v>
                </c:pt>
                <c:pt idx="44">
                  <c:v>78.3</c:v>
                </c:pt>
                <c:pt idx="45">
                  <c:v>78.400000000000006</c:v>
                </c:pt>
                <c:pt idx="46">
                  <c:v>78.900000000000006</c:v>
                </c:pt>
                <c:pt idx="47">
                  <c:v>79.099999999999994</c:v>
                </c:pt>
                <c:pt idx="48">
                  <c:v>79.3</c:v>
                </c:pt>
                <c:pt idx="49">
                  <c:v>79.5</c:v>
                </c:pt>
                <c:pt idx="50">
                  <c:v>79.8</c:v>
                </c:pt>
                <c:pt idx="51">
                  <c:v>80.099999999999994</c:v>
                </c:pt>
                <c:pt idx="52">
                  <c:v>80.2</c:v>
                </c:pt>
                <c:pt idx="53">
                  <c:v>80.5</c:v>
                </c:pt>
                <c:pt idx="54">
                  <c:v>80.8</c:v>
                </c:pt>
                <c:pt idx="55">
                  <c:v>80.5</c:v>
                </c:pt>
                <c:pt idx="56">
                  <c:v>80.900000000000006</c:v>
                </c:pt>
                <c:pt idx="57">
                  <c:v>80.900000000000006</c:v>
                </c:pt>
                <c:pt idx="58">
                  <c:v>81</c:v>
                </c:pt>
                <c:pt idx="59">
                  <c:v>81.3</c:v>
                </c:pt>
                <c:pt idx="60">
                  <c:v>80.400000000000006</c:v>
                </c:pt>
                <c:pt idx="61">
                  <c:v>80.099999999999994</c:v>
                </c:pt>
                <c:pt idx="62">
                  <c:v>81.251463681586173</c:v>
                </c:pt>
                <c:pt idx="63">
                  <c:v>81.461656581556937</c:v>
                </c:pt>
                <c:pt idx="64">
                  <c:v>81.655289673696501</c:v>
                </c:pt>
                <c:pt idx="65">
                  <c:v>81.840326519833056</c:v>
                </c:pt>
                <c:pt idx="66">
                  <c:v>82.014795774139273</c:v>
                </c:pt>
                <c:pt idx="67">
                  <c:v>82.174809301158419</c:v>
                </c:pt>
                <c:pt idx="68">
                  <c:v>82.347603058131341</c:v>
                </c:pt>
                <c:pt idx="69">
                  <c:v>82.52090245435609</c:v>
                </c:pt>
                <c:pt idx="70">
                  <c:v>82.680767873751904</c:v>
                </c:pt>
                <c:pt idx="71">
                  <c:v>82.859923675296926</c:v>
                </c:pt>
                <c:pt idx="72">
                  <c:v>83.018930112557015</c:v>
                </c:pt>
                <c:pt idx="73">
                  <c:v>83.175197353689285</c:v>
                </c:pt>
                <c:pt idx="74">
                  <c:v>83.330597812209703</c:v>
                </c:pt>
                <c:pt idx="75">
                  <c:v>83.507406106009611</c:v>
                </c:pt>
                <c:pt idx="76">
                  <c:v>83.650197634020998</c:v>
                </c:pt>
                <c:pt idx="77">
                  <c:v>83.820207865485273</c:v>
                </c:pt>
                <c:pt idx="78">
                  <c:v>83.961270347399221</c:v>
                </c:pt>
                <c:pt idx="79">
                  <c:v>84.124748802944723</c:v>
                </c:pt>
                <c:pt idx="80">
                  <c:v>84.272308291343407</c:v>
                </c:pt>
                <c:pt idx="81">
                  <c:v>84.415971239014496</c:v>
                </c:pt>
                <c:pt idx="82">
                  <c:v>84.58609073234075</c:v>
                </c:pt>
                <c:pt idx="83">
                  <c:v>84.721030153094745</c:v>
                </c:pt>
                <c:pt idx="84">
                  <c:v>84.866303248545449</c:v>
                </c:pt>
                <c:pt idx="85">
                  <c:v>85.024552357597287</c:v>
                </c:pt>
                <c:pt idx="86">
                  <c:v>85.165888937359085</c:v>
                </c:pt>
                <c:pt idx="87">
                  <c:v>85.304606024770749</c:v>
                </c:pt>
                <c:pt idx="88">
                  <c:v>85.44231299412094</c:v>
                </c:pt>
                <c:pt idx="89">
                  <c:v>85.580954232678366</c:v>
                </c:pt>
                <c:pt idx="90">
                  <c:v>85.72084957248012</c:v>
                </c:pt>
                <c:pt idx="91">
                  <c:v>85.85921839547494</c:v>
                </c:pt>
                <c:pt idx="92">
                  <c:v>85.987492249035739</c:v>
                </c:pt>
                <c:pt idx="93">
                  <c:v>86.139861201684283</c:v>
                </c:pt>
                <c:pt idx="94">
                  <c:v>86.266315589683884</c:v>
                </c:pt>
                <c:pt idx="95">
                  <c:v>86.382719099009094</c:v>
                </c:pt>
                <c:pt idx="96">
                  <c:v>86.523289609794929</c:v>
                </c:pt>
                <c:pt idx="97">
                  <c:v>86.671369290095228</c:v>
                </c:pt>
                <c:pt idx="98">
                  <c:v>86.78576574190069</c:v>
                </c:pt>
                <c:pt idx="99">
                  <c:v>86.912636184950202</c:v>
                </c:pt>
                <c:pt idx="100">
                  <c:v>87.041316047054849</c:v>
                </c:pt>
                <c:pt idx="101">
                  <c:v>87.167648079836923</c:v>
                </c:pt>
                <c:pt idx="102">
                  <c:v>87.297676018708458</c:v>
                </c:pt>
                <c:pt idx="103">
                  <c:v>87.425738295409346</c:v>
                </c:pt>
                <c:pt idx="104">
                  <c:v>87.543187123931503</c:v>
                </c:pt>
                <c:pt idx="105">
                  <c:v>87.656231586985569</c:v>
                </c:pt>
                <c:pt idx="106">
                  <c:v>87.761828059781095</c:v>
                </c:pt>
                <c:pt idx="107">
                  <c:v>87.883856937889561</c:v>
                </c:pt>
                <c:pt idx="108">
                  <c:v>88.017520039296329</c:v>
                </c:pt>
                <c:pt idx="109">
                  <c:v>88.132052211412898</c:v>
                </c:pt>
                <c:pt idx="110">
                  <c:v>88.245317927046784</c:v>
                </c:pt>
                <c:pt idx="111">
                  <c:v>88.369846793089209</c:v>
                </c:pt>
                <c:pt idx="112">
                  <c:v>88.479374240033181</c:v>
                </c:pt>
                <c:pt idx="113">
                  <c:v>88.588073102483278</c:v>
                </c:pt>
                <c:pt idx="114">
                  <c:v>88.698625282478702</c:v>
                </c:pt>
                <c:pt idx="115">
                  <c:v>88.819827003772517</c:v>
                </c:pt>
                <c:pt idx="116">
                  <c:v>88.93693815764162</c:v>
                </c:pt>
                <c:pt idx="117">
                  <c:v>89.047026690010597</c:v>
                </c:pt>
                <c:pt idx="118">
                  <c:v>89.157471177992733</c:v>
                </c:pt>
                <c:pt idx="119">
                  <c:v>89.254006027274414</c:v>
                </c:pt>
                <c:pt idx="120">
                  <c:v>89.368973784998218</c:v>
                </c:pt>
                <c:pt idx="121">
                  <c:v>89.482125286876069</c:v>
                </c:pt>
                <c:pt idx="122">
                  <c:v>89.59117804978878</c:v>
                </c:pt>
                <c:pt idx="123">
                  <c:v>89.694372051194563</c:v>
                </c:pt>
                <c:pt idx="124">
                  <c:v>89.790884481451585</c:v>
                </c:pt>
                <c:pt idx="125">
                  <c:v>89.892320378273141</c:v>
                </c:pt>
                <c:pt idx="126">
                  <c:v>89.994151660235886</c:v>
                </c:pt>
                <c:pt idx="127">
                  <c:v>90.100391957845005</c:v>
                </c:pt>
                <c:pt idx="128">
                  <c:v>90.192046493640419</c:v>
                </c:pt>
                <c:pt idx="129">
                  <c:v>90.296248381437778</c:v>
                </c:pt>
                <c:pt idx="130">
                  <c:v>90.413378689214298</c:v>
                </c:pt>
                <c:pt idx="131">
                  <c:v>90.50473411665746</c:v>
                </c:pt>
                <c:pt idx="132">
                  <c:v>90.605011004243323</c:v>
                </c:pt>
                <c:pt idx="133">
                  <c:v>90.698602412563091</c:v>
                </c:pt>
                <c:pt idx="134">
                  <c:v>90.799430645923962</c:v>
                </c:pt>
                <c:pt idx="135">
                  <c:v>90.896176375883186</c:v>
                </c:pt>
                <c:pt idx="136">
                  <c:v>90.98716996228724</c:v>
                </c:pt>
                <c:pt idx="137">
                  <c:v>91.068326674293843</c:v>
                </c:pt>
                <c:pt idx="138">
                  <c:v>91.165010858650973</c:v>
                </c:pt>
                <c:pt idx="139">
                  <c:v>91.260617344862723</c:v>
                </c:pt>
                <c:pt idx="140">
                  <c:v>91.347598735109827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8-4BA6-96AF-8C909771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582095"/>
        <c:axId val="1389547583"/>
      </c:lineChart>
      <c:lineChart>
        <c:grouping val="standard"/>
        <c:varyColors val="0"/>
        <c:ser>
          <c:idx val="0"/>
          <c:order val="0"/>
          <c:tx>
            <c:strRef>
              <c:f>'G-27'!$A$3</c:f>
              <c:strCache>
                <c:ptCount val="1"/>
                <c:pt idx="0">
                  <c:v>SK - pôrodnosť (pravá 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'G-27'!$B$2:$EL$2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'G-27'!$B$3:$EL$3</c:f>
              <c:numCache>
                <c:formatCode>0.00</c:formatCode>
                <c:ptCount val="141"/>
                <c:pt idx="0">
                  <c:v>3.0420799999999999</c:v>
                </c:pt>
                <c:pt idx="1">
                  <c:v>2.9618000000000002</c:v>
                </c:pt>
                <c:pt idx="2">
                  <c:v>2.8316300000000001</c:v>
                </c:pt>
                <c:pt idx="3">
                  <c:v>2.9227799999999999</c:v>
                </c:pt>
                <c:pt idx="4">
                  <c:v>2.8927</c:v>
                </c:pt>
                <c:pt idx="5">
                  <c:v>2.7844199999999999</c:v>
                </c:pt>
                <c:pt idx="6">
                  <c:v>2.6619299999999999</c:v>
                </c:pt>
                <c:pt idx="7">
                  <c:v>2.4842399999999998</c:v>
                </c:pt>
                <c:pt idx="8">
                  <c:v>2.38652</c:v>
                </c:pt>
                <c:pt idx="9">
                  <c:v>2.4277500000000001</c:v>
                </c:pt>
                <c:pt idx="10">
                  <c:v>2.4116399999999998</c:v>
                </c:pt>
                <c:pt idx="11">
                  <c:v>2.4296700000000002</c:v>
                </c:pt>
                <c:pt idx="12">
                  <c:v>2.4905400000000002</c:v>
                </c:pt>
                <c:pt idx="13">
                  <c:v>2.56473</c:v>
                </c:pt>
                <c:pt idx="14">
                  <c:v>2.6149399999999998</c:v>
                </c:pt>
                <c:pt idx="15">
                  <c:v>2.5488200000000001</c:v>
                </c:pt>
                <c:pt idx="16">
                  <c:v>2.5451999999999999</c:v>
                </c:pt>
                <c:pt idx="17">
                  <c:v>2.48889</c:v>
                </c:pt>
                <c:pt idx="18">
                  <c:v>2.4731299999999998</c:v>
                </c:pt>
                <c:pt idx="19">
                  <c:v>2.4512499999999999</c:v>
                </c:pt>
                <c:pt idx="20">
                  <c:v>2.3228200000000001</c:v>
                </c:pt>
                <c:pt idx="21">
                  <c:v>2.28715</c:v>
                </c:pt>
                <c:pt idx="22">
                  <c:v>2.28172</c:v>
                </c:pt>
                <c:pt idx="23">
                  <c:v>2.28389</c:v>
                </c:pt>
                <c:pt idx="24">
                  <c:v>2.26261</c:v>
                </c:pt>
                <c:pt idx="25">
                  <c:v>2.25583</c:v>
                </c:pt>
                <c:pt idx="26">
                  <c:v>2.1963400000000002</c:v>
                </c:pt>
                <c:pt idx="27">
                  <c:v>2.13693</c:v>
                </c:pt>
                <c:pt idx="28">
                  <c:v>2.13483</c:v>
                </c:pt>
                <c:pt idx="29">
                  <c:v>2.0659000000000001</c:v>
                </c:pt>
                <c:pt idx="30">
                  <c:v>2.0858099999999999</c:v>
                </c:pt>
                <c:pt idx="31">
                  <c:v>2.0450900000000001</c:v>
                </c:pt>
                <c:pt idx="32">
                  <c:v>1.92981</c:v>
                </c:pt>
                <c:pt idx="33">
                  <c:v>1.87148</c:v>
                </c:pt>
                <c:pt idx="34">
                  <c:v>1.66997</c:v>
                </c:pt>
                <c:pt idx="35">
                  <c:v>1.5234000000000001</c:v>
                </c:pt>
                <c:pt idx="36">
                  <c:v>1.47096</c:v>
                </c:pt>
                <c:pt idx="37">
                  <c:v>1.42781</c:v>
                </c:pt>
                <c:pt idx="38">
                  <c:v>1.3745700000000001</c:v>
                </c:pt>
                <c:pt idx="39">
                  <c:v>1.3295999999999999</c:v>
                </c:pt>
                <c:pt idx="40">
                  <c:v>1.2989299999999999</c:v>
                </c:pt>
                <c:pt idx="41">
                  <c:v>1.2004300000000001</c:v>
                </c:pt>
                <c:pt idx="42">
                  <c:v>1.1868099999999999</c:v>
                </c:pt>
                <c:pt idx="43">
                  <c:v>1.2047000000000001</c:v>
                </c:pt>
                <c:pt idx="44">
                  <c:v>1.2495000000000001</c:v>
                </c:pt>
                <c:pt idx="45">
                  <c:v>1.2651600000000001</c:v>
                </c:pt>
                <c:pt idx="46">
                  <c:v>1.2547999999999999</c:v>
                </c:pt>
                <c:pt idx="47">
                  <c:v>1.2701899999999999</c:v>
                </c:pt>
                <c:pt idx="48">
                  <c:v>1.34307</c:v>
                </c:pt>
                <c:pt idx="49">
                  <c:v>1.4395</c:v>
                </c:pt>
                <c:pt idx="50">
                  <c:v>1.4309099999999999</c:v>
                </c:pt>
                <c:pt idx="51">
                  <c:v>1.44943</c:v>
                </c:pt>
                <c:pt idx="52">
                  <c:v>1.3388199999999999</c:v>
                </c:pt>
                <c:pt idx="53">
                  <c:v>1.3393999999999999</c:v>
                </c:pt>
                <c:pt idx="54">
                  <c:v>1.3667499999999999</c:v>
                </c:pt>
                <c:pt idx="55">
                  <c:v>1.4037900000000001</c:v>
                </c:pt>
                <c:pt idx="56">
                  <c:v>1.4815100000000001</c:v>
                </c:pt>
                <c:pt idx="57">
                  <c:v>1.52244</c:v>
                </c:pt>
                <c:pt idx="58">
                  <c:v>1.5448900000000001</c:v>
                </c:pt>
                <c:pt idx="59">
                  <c:v>1.5655399999999999</c:v>
                </c:pt>
                <c:pt idx="60">
                  <c:v>1.59015</c:v>
                </c:pt>
                <c:pt idx="61">
                  <c:v>1.6333500000000001</c:v>
                </c:pt>
                <c:pt idx="62">
                  <c:v>1.5702100000000001</c:v>
                </c:pt>
                <c:pt idx="63">
                  <c:v>1.59907</c:v>
                </c:pt>
                <c:pt idx="64">
                  <c:v>1.6007800000000001</c:v>
                </c:pt>
                <c:pt idx="65">
                  <c:v>1.6022400000000001</c:v>
                </c:pt>
                <c:pt idx="66">
                  <c:v>1.6036900000000001</c:v>
                </c:pt>
                <c:pt idx="67">
                  <c:v>1.60511</c:v>
                </c:pt>
                <c:pt idx="68">
                  <c:v>1.6065199999999999</c:v>
                </c:pt>
                <c:pt idx="69">
                  <c:v>1.60792</c:v>
                </c:pt>
                <c:pt idx="70">
                  <c:v>1.6093</c:v>
                </c:pt>
                <c:pt idx="71">
                  <c:v>1.61066</c:v>
                </c:pt>
                <c:pt idx="72">
                  <c:v>1.6120000000000001</c:v>
                </c:pt>
                <c:pt idx="73">
                  <c:v>1.6133299999999999</c:v>
                </c:pt>
                <c:pt idx="74">
                  <c:v>1.6146499999999999</c:v>
                </c:pt>
                <c:pt idx="75">
                  <c:v>1.61595</c:v>
                </c:pt>
                <c:pt idx="76">
                  <c:v>1.61724</c:v>
                </c:pt>
                <c:pt idx="77">
                  <c:v>1.61852</c:v>
                </c:pt>
                <c:pt idx="78">
                  <c:v>1.6197900000000001</c:v>
                </c:pt>
                <c:pt idx="79">
                  <c:v>1.62104</c:v>
                </c:pt>
                <c:pt idx="80">
                  <c:v>1.6222799999999999</c:v>
                </c:pt>
                <c:pt idx="81">
                  <c:v>1.62351</c:v>
                </c:pt>
                <c:pt idx="82">
                  <c:v>1.6247400000000001</c:v>
                </c:pt>
                <c:pt idx="83">
                  <c:v>1.62595</c:v>
                </c:pt>
                <c:pt idx="84">
                  <c:v>1.6271500000000001</c:v>
                </c:pt>
                <c:pt idx="85">
                  <c:v>1.6283399999999999</c:v>
                </c:pt>
                <c:pt idx="86">
                  <c:v>1.6295299999999999</c:v>
                </c:pt>
                <c:pt idx="87">
                  <c:v>1.6307</c:v>
                </c:pt>
                <c:pt idx="88">
                  <c:v>1.6318699999999999</c:v>
                </c:pt>
                <c:pt idx="89">
                  <c:v>1.63303</c:v>
                </c:pt>
                <c:pt idx="90">
                  <c:v>1.63419</c:v>
                </c:pt>
                <c:pt idx="91">
                  <c:v>1.63534</c:v>
                </c:pt>
                <c:pt idx="92">
                  <c:v>1.6364799999999999</c:v>
                </c:pt>
                <c:pt idx="93">
                  <c:v>1.6376200000000001</c:v>
                </c:pt>
                <c:pt idx="94">
                  <c:v>1.6387499999999999</c:v>
                </c:pt>
                <c:pt idx="95">
                  <c:v>1.63988</c:v>
                </c:pt>
                <c:pt idx="96">
                  <c:v>1.641</c:v>
                </c:pt>
                <c:pt idx="97">
                  <c:v>1.64212</c:v>
                </c:pt>
                <c:pt idx="98">
                  <c:v>1.64323</c:v>
                </c:pt>
                <c:pt idx="99">
                  <c:v>1.64435</c:v>
                </c:pt>
                <c:pt idx="100">
                  <c:v>1.6454599999999999</c:v>
                </c:pt>
                <c:pt idx="101">
                  <c:v>1.64656</c:v>
                </c:pt>
                <c:pt idx="102">
                  <c:v>1.64767</c:v>
                </c:pt>
                <c:pt idx="103">
                  <c:v>1.6487700000000001</c:v>
                </c:pt>
                <c:pt idx="104">
                  <c:v>1.64988</c:v>
                </c:pt>
                <c:pt idx="105">
                  <c:v>1.6509799999999999</c:v>
                </c:pt>
                <c:pt idx="106">
                  <c:v>1.65208</c:v>
                </c:pt>
                <c:pt idx="107">
                  <c:v>1.6531800000000001</c:v>
                </c:pt>
                <c:pt idx="108">
                  <c:v>1.65428</c:v>
                </c:pt>
                <c:pt idx="109">
                  <c:v>1.6553800000000001</c:v>
                </c:pt>
                <c:pt idx="110">
                  <c:v>1.65648</c:v>
                </c:pt>
                <c:pt idx="111">
                  <c:v>1.6575899999999999</c:v>
                </c:pt>
                <c:pt idx="112">
                  <c:v>1.65869</c:v>
                </c:pt>
                <c:pt idx="113">
                  <c:v>1.6597999999999999</c:v>
                </c:pt>
                <c:pt idx="114">
                  <c:v>1.6609</c:v>
                </c:pt>
                <c:pt idx="115">
                  <c:v>1.66201</c:v>
                </c:pt>
                <c:pt idx="116">
                  <c:v>1.66313</c:v>
                </c:pt>
                <c:pt idx="117">
                  <c:v>1.6642399999999999</c:v>
                </c:pt>
                <c:pt idx="118">
                  <c:v>1.66536</c:v>
                </c:pt>
                <c:pt idx="119">
                  <c:v>1.66649</c:v>
                </c:pt>
                <c:pt idx="120">
                  <c:v>1.66761</c:v>
                </c:pt>
                <c:pt idx="121">
                  <c:v>1.6687399999999999</c:v>
                </c:pt>
                <c:pt idx="122">
                  <c:v>1.66988</c:v>
                </c:pt>
                <c:pt idx="123">
                  <c:v>1.6710199999999999</c:v>
                </c:pt>
                <c:pt idx="124">
                  <c:v>1.6721600000000001</c:v>
                </c:pt>
                <c:pt idx="125">
                  <c:v>1.6733100000000001</c:v>
                </c:pt>
                <c:pt idx="126">
                  <c:v>1.6744699999999999</c:v>
                </c:pt>
                <c:pt idx="127">
                  <c:v>1.67563</c:v>
                </c:pt>
                <c:pt idx="128">
                  <c:v>1.6768000000000001</c:v>
                </c:pt>
                <c:pt idx="129">
                  <c:v>1.67797</c:v>
                </c:pt>
                <c:pt idx="130">
                  <c:v>1.6791499999999999</c:v>
                </c:pt>
                <c:pt idx="131">
                  <c:v>1.6803399999999999</c:v>
                </c:pt>
                <c:pt idx="132">
                  <c:v>1.68153</c:v>
                </c:pt>
                <c:pt idx="133">
                  <c:v>1.6827399999999999</c:v>
                </c:pt>
                <c:pt idx="134">
                  <c:v>1.6839500000000001</c:v>
                </c:pt>
                <c:pt idx="135">
                  <c:v>1.68516</c:v>
                </c:pt>
                <c:pt idx="136">
                  <c:v>1.6863900000000001</c:v>
                </c:pt>
                <c:pt idx="137">
                  <c:v>1.6876199999999999</c:v>
                </c:pt>
                <c:pt idx="138">
                  <c:v>1.68886</c:v>
                </c:pt>
                <c:pt idx="139">
                  <c:v>1.69011</c:v>
                </c:pt>
                <c:pt idx="140">
                  <c:v>1.69137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8-4BA6-96AF-8C9097710D58}"/>
            </c:ext>
          </c:extLst>
        </c:ser>
        <c:ser>
          <c:idx val="2"/>
          <c:order val="2"/>
          <c:tx>
            <c:strRef>
              <c:f>'G-27'!$A$5</c:f>
              <c:strCache>
                <c:ptCount val="1"/>
                <c:pt idx="0">
                  <c:v>EU 27 - pôrodnosť (pravá os)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'G-27'!$B$2:$EL$2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'G-27'!$B$5:$EL$5</c:f>
              <c:numCache>
                <c:formatCode>0.00</c:formatCode>
                <c:ptCount val="141"/>
                <c:pt idx="0">
                  <c:v>2.5156468702167865</c:v>
                </c:pt>
                <c:pt idx="1">
                  <c:v>2.5402008707902866</c:v>
                </c:pt>
                <c:pt idx="2">
                  <c:v>2.5312264212617959</c:v>
                </c:pt>
                <c:pt idx="3">
                  <c:v>2.5739541010401603</c:v>
                </c:pt>
                <c:pt idx="4">
                  <c:v>2.6345509117755683</c:v>
                </c:pt>
                <c:pt idx="5">
                  <c:v>2.5645424775038084</c:v>
                </c:pt>
                <c:pt idx="6">
                  <c:v>2.526301630239467</c:v>
                </c:pt>
                <c:pt idx="7">
                  <c:v>2.4719690305767519</c:v>
                </c:pt>
                <c:pt idx="8">
                  <c:v>2.4263919030965799</c:v>
                </c:pt>
                <c:pt idx="9">
                  <c:v>2.394374412265742</c:v>
                </c:pt>
                <c:pt idx="10">
                  <c:v>2.3276328752393969</c:v>
                </c:pt>
                <c:pt idx="11">
                  <c:v>2.4099632251889638</c:v>
                </c:pt>
                <c:pt idx="12">
                  <c:v>2.3548426845989865</c:v>
                </c:pt>
                <c:pt idx="13">
                  <c:v>2.3089833833975364</c:v>
                </c:pt>
                <c:pt idx="14">
                  <c:v>2.3304901557326678</c:v>
                </c:pt>
                <c:pt idx="15">
                  <c:v>2.2903006688537939</c:v>
                </c:pt>
                <c:pt idx="16">
                  <c:v>2.2374305065114974</c:v>
                </c:pt>
                <c:pt idx="17">
                  <c:v>2.1654112267699075</c:v>
                </c:pt>
                <c:pt idx="18">
                  <c:v>2.0986811325907366</c:v>
                </c:pt>
                <c:pt idx="19">
                  <c:v>2.0281335106805862</c:v>
                </c:pt>
                <c:pt idx="20">
                  <c:v>1.9541918312315865</c:v>
                </c:pt>
                <c:pt idx="21">
                  <c:v>1.8774588122251352</c:v>
                </c:pt>
                <c:pt idx="22">
                  <c:v>1.8245400790973183</c:v>
                </c:pt>
                <c:pt idx="23">
                  <c:v>1.7554361175089046</c:v>
                </c:pt>
                <c:pt idx="24">
                  <c:v>1.7416472676161889</c:v>
                </c:pt>
                <c:pt idx="25">
                  <c:v>1.7098929993920213</c:v>
                </c:pt>
                <c:pt idx="26">
                  <c:v>1.6860289941936286</c:v>
                </c:pt>
                <c:pt idx="27">
                  <c:v>1.6587590632278442</c:v>
                </c:pt>
                <c:pt idx="28">
                  <c:v>1.6582100689936807</c:v>
                </c:pt>
                <c:pt idx="29">
                  <c:v>1.622611644844933</c:v>
                </c:pt>
                <c:pt idx="30">
                  <c:v>1.6571985243819676</c:v>
                </c:pt>
                <c:pt idx="31">
                  <c:v>1.6200379754342784</c:v>
                </c:pt>
                <c:pt idx="32">
                  <c:v>1.5757750477204178</c:v>
                </c:pt>
                <c:pt idx="33">
                  <c:v>1.516077203185074</c:v>
                </c:pt>
                <c:pt idx="34">
                  <c:v>1.4600486165272366</c:v>
                </c:pt>
                <c:pt idx="35">
                  <c:v>1.3909996681644961</c:v>
                </c:pt>
                <c:pt idx="36">
                  <c:v>1.3697695114704029</c:v>
                </c:pt>
                <c:pt idx="37">
                  <c:v>1.3562036673443509</c:v>
                </c:pt>
                <c:pt idx="38">
                  <c:v>1.4167280453716393</c:v>
                </c:pt>
                <c:pt idx="39">
                  <c:v>1.4230668801521316</c:v>
                </c:pt>
                <c:pt idx="40">
                  <c:v>1.4424889959976146</c:v>
                </c:pt>
                <c:pt idx="41">
                  <c:v>1.4241428685722775</c:v>
                </c:pt>
                <c:pt idx="42">
                  <c:v>1.4240587145288643</c:v>
                </c:pt>
                <c:pt idx="43">
                  <c:v>1.4352932917575256</c:v>
                </c:pt>
                <c:pt idx="44">
                  <c:v>1.4594098885911388</c:v>
                </c:pt>
                <c:pt idx="45">
                  <c:v>1.4706659372275801</c:v>
                </c:pt>
                <c:pt idx="46">
                  <c:v>1.4988375990775804</c:v>
                </c:pt>
                <c:pt idx="47">
                  <c:v>1.5185320623761653</c:v>
                </c:pt>
                <c:pt idx="48">
                  <c:v>1.5684219900709999</c:v>
                </c:pt>
                <c:pt idx="49">
                  <c:v>1.5624371210415995</c:v>
                </c:pt>
                <c:pt idx="50">
                  <c:v>1.5707865306410669</c:v>
                </c:pt>
                <c:pt idx="51">
                  <c:v>1.5368381721291562</c:v>
                </c:pt>
                <c:pt idx="52">
                  <c:v>1.5367621559759266</c:v>
                </c:pt>
                <c:pt idx="53">
                  <c:v>1.5093820094084156</c:v>
                </c:pt>
                <c:pt idx="54">
                  <c:v>1.5392983440847485</c:v>
                </c:pt>
                <c:pt idx="55">
                  <c:v>1.539268009761444</c:v>
                </c:pt>
                <c:pt idx="56">
                  <c:v>1.5681590224818289</c:v>
                </c:pt>
                <c:pt idx="57">
                  <c:v>1.5604450132957879</c:v>
                </c:pt>
                <c:pt idx="58">
                  <c:v>1.5414167446316553</c:v>
                </c:pt>
                <c:pt idx="59">
                  <c:v>1.5261726908997328</c:v>
                </c:pt>
                <c:pt idx="60">
                  <c:v>1.5037333699291362</c:v>
                </c:pt>
                <c:pt idx="61">
                  <c:v>1.5238531156714501</c:v>
                </c:pt>
                <c:pt idx="62">
                  <c:v>1.5033085368098247</c:v>
                </c:pt>
                <c:pt idx="63">
                  <c:v>1.506733927274361</c:v>
                </c:pt>
                <c:pt idx="64">
                  <c:v>1.5100238378076747</c:v>
                </c:pt>
                <c:pt idx="65">
                  <c:v>1.5133800926319267</c:v>
                </c:pt>
                <c:pt idx="66">
                  <c:v>1.5166665972369289</c:v>
                </c:pt>
                <c:pt idx="67">
                  <c:v>1.5198874481998885</c:v>
                </c:pt>
                <c:pt idx="68">
                  <c:v>1.523045352581893</c:v>
                </c:pt>
                <c:pt idx="69">
                  <c:v>1.5261320299462187</c:v>
                </c:pt>
                <c:pt idx="70">
                  <c:v>1.5291434742562005</c:v>
                </c:pt>
                <c:pt idx="71">
                  <c:v>1.5320939727382614</c:v>
                </c:pt>
                <c:pt idx="72">
                  <c:v>1.5349855384643558</c:v>
                </c:pt>
                <c:pt idx="73">
                  <c:v>1.5378212162973581</c:v>
                </c:pt>
                <c:pt idx="74">
                  <c:v>1.5406035645480727</c:v>
                </c:pt>
                <c:pt idx="75">
                  <c:v>1.54333399589506</c:v>
                </c:pt>
                <c:pt idx="76">
                  <c:v>1.5460149261547094</c:v>
                </c:pt>
                <c:pt idx="77">
                  <c:v>1.5486468784031386</c:v>
                </c:pt>
                <c:pt idx="78">
                  <c:v>1.5512287964737335</c:v>
                </c:pt>
                <c:pt idx="79">
                  <c:v>1.553769157213015</c:v>
                </c:pt>
                <c:pt idx="80">
                  <c:v>1.5562668859873576</c:v>
                </c:pt>
                <c:pt idx="81">
                  <c:v>1.5587294174832627</c:v>
                </c:pt>
                <c:pt idx="82">
                  <c:v>1.5611533299344502</c:v>
                </c:pt>
                <c:pt idx="83">
                  <c:v>1.5635506862268074</c:v>
                </c:pt>
                <c:pt idx="84">
                  <c:v>1.565918336903908</c:v>
                </c:pt>
                <c:pt idx="85">
                  <c:v>1.5682605334985773</c:v>
                </c:pt>
                <c:pt idx="86">
                  <c:v>1.5705792736007236</c:v>
                </c:pt>
                <c:pt idx="87">
                  <c:v>1.5728764848539298</c:v>
                </c:pt>
                <c:pt idx="88">
                  <c:v>1.5751481121989483</c:v>
                </c:pt>
                <c:pt idx="89">
                  <c:v>1.5773965827133536</c:v>
                </c:pt>
                <c:pt idx="90">
                  <c:v>1.5796278833532675</c:v>
                </c:pt>
                <c:pt idx="91">
                  <c:v>1.5818418797109657</c:v>
                </c:pt>
                <c:pt idx="92">
                  <c:v>1.584038316664478</c:v>
                </c:pt>
                <c:pt idx="93">
                  <c:v>1.5862175574893014</c:v>
                </c:pt>
                <c:pt idx="94">
                  <c:v>1.5883738987832685</c:v>
                </c:pt>
                <c:pt idx="95">
                  <c:v>1.5905160357290271</c:v>
                </c:pt>
                <c:pt idx="96">
                  <c:v>1.5926351446679867</c:v>
                </c:pt>
                <c:pt idx="97">
                  <c:v>1.5947352531029988</c:v>
                </c:pt>
                <c:pt idx="98">
                  <c:v>1.5968129193801819</c:v>
                </c:pt>
                <c:pt idx="99">
                  <c:v>1.5988701622884809</c:v>
                </c:pt>
                <c:pt idx="100">
                  <c:v>1.6009085140725534</c:v>
                </c:pt>
                <c:pt idx="101">
                  <c:v>1.6029287155554037</c:v>
                </c:pt>
                <c:pt idx="102">
                  <c:v>1.6049252262762606</c:v>
                </c:pt>
                <c:pt idx="103">
                  <c:v>1.6069032537276251</c:v>
                </c:pt>
                <c:pt idx="104">
                  <c:v>1.608860459043304</c:v>
                </c:pt>
                <c:pt idx="105">
                  <c:v>1.6107961751877768</c:v>
                </c:pt>
                <c:pt idx="106">
                  <c:v>1.6127145658625253</c:v>
                </c:pt>
                <c:pt idx="107">
                  <c:v>1.6146119623985997</c:v>
                </c:pt>
                <c:pt idx="108">
                  <c:v>1.6164905262848703</c:v>
                </c:pt>
                <c:pt idx="109">
                  <c:v>1.6183486703661099</c:v>
                </c:pt>
                <c:pt idx="110">
                  <c:v>1.6201881639085269</c:v>
                </c:pt>
                <c:pt idx="111">
                  <c:v>1.62201046931153</c:v>
                </c:pt>
                <c:pt idx="112">
                  <c:v>1.6238140699073218</c:v>
                </c:pt>
                <c:pt idx="113">
                  <c:v>1.6256050391292718</c:v>
                </c:pt>
                <c:pt idx="114">
                  <c:v>1.6273774924616702</c:v>
                </c:pt>
                <c:pt idx="115">
                  <c:v>1.6291393968948784</c:v>
                </c:pt>
                <c:pt idx="116">
                  <c:v>1.6308897354111747</c:v>
                </c:pt>
                <c:pt idx="117">
                  <c:v>1.6326248682268831</c:v>
                </c:pt>
                <c:pt idx="118">
                  <c:v>1.634352038787747</c:v>
                </c:pt>
                <c:pt idx="119">
                  <c:v>1.6360731407107101</c:v>
                </c:pt>
                <c:pt idx="120">
                  <c:v>1.6377859160614043</c:v>
                </c:pt>
                <c:pt idx="121">
                  <c:v>1.639493503344061</c:v>
                </c:pt>
                <c:pt idx="122">
                  <c:v>1.6411940365653108</c:v>
                </c:pt>
                <c:pt idx="123">
                  <c:v>1.642895043495981</c:v>
                </c:pt>
                <c:pt idx="124">
                  <c:v>1.6445954530583211</c:v>
                </c:pt>
                <c:pt idx="125">
                  <c:v>1.646293324069942</c:v>
                </c:pt>
                <c:pt idx="126">
                  <c:v>1.6479933747737783</c:v>
                </c:pt>
                <c:pt idx="127">
                  <c:v>1.6496926185516754</c:v>
                </c:pt>
                <c:pt idx="128">
                  <c:v>1.6513938820121394</c:v>
                </c:pt>
                <c:pt idx="129">
                  <c:v>1.6530972682788247</c:v>
                </c:pt>
                <c:pt idx="130">
                  <c:v>1.6548006685941505</c:v>
                </c:pt>
                <c:pt idx="131">
                  <c:v>1.6565106558520875</c:v>
                </c:pt>
                <c:pt idx="132">
                  <c:v>1.6582207816836996</c:v>
                </c:pt>
                <c:pt idx="133">
                  <c:v>1.6599289564118529</c:v>
                </c:pt>
                <c:pt idx="134">
                  <c:v>1.6616447496436715</c:v>
                </c:pt>
                <c:pt idx="135">
                  <c:v>1.6633572876085616</c:v>
                </c:pt>
                <c:pt idx="136">
                  <c:v>1.6650751030725581</c:v>
                </c:pt>
                <c:pt idx="137">
                  <c:v>1.6667927327112357</c:v>
                </c:pt>
                <c:pt idx="138">
                  <c:v>1.6685151259015241</c:v>
                </c:pt>
                <c:pt idx="139">
                  <c:v>1.6702406067490883</c:v>
                </c:pt>
                <c:pt idx="140">
                  <c:v>1.671966582223291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58-4BA6-96AF-8C909771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10047"/>
        <c:axId val="1587362239"/>
      </c:lineChart>
      <c:catAx>
        <c:axId val="155658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89547583"/>
        <c:crosses val="autoZero"/>
        <c:auto val="1"/>
        <c:lblAlgn val="ctr"/>
        <c:lblOffset val="100"/>
        <c:noMultiLvlLbl val="0"/>
      </c:catAx>
      <c:valAx>
        <c:axId val="1389547583"/>
        <c:scaling>
          <c:orientation val="minMax"/>
          <c:max val="95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56582095"/>
        <c:crosses val="autoZero"/>
        <c:crossBetween val="between"/>
      </c:valAx>
      <c:valAx>
        <c:axId val="1587362239"/>
        <c:scaling>
          <c:orientation val="minMax"/>
          <c:max val="4"/>
          <c:min val="1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80110047"/>
        <c:crosses val="max"/>
        <c:crossBetween val="between"/>
      </c:valAx>
      <c:catAx>
        <c:axId val="880110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73622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'G-28'!$A$3</c:f>
              <c:strCache>
                <c:ptCount val="1"/>
                <c:pt idx="0">
                  <c:v>V poproduktívnom veku (65+ rokov)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'G-28'!$B$2:$CX$2</c:f>
              <c:strCach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strCache>
            </c:strRef>
          </c:cat>
          <c:val>
            <c:numRef>
              <c:f>'G-28'!$B$3:$CZ$3</c:f>
              <c:numCache>
                <c:formatCode>0.0</c:formatCode>
                <c:ptCount val="103"/>
                <c:pt idx="0">
                  <c:v>5398.6570000000002</c:v>
                </c:pt>
                <c:pt idx="1">
                  <c:v>5378.7830000000004</c:v>
                </c:pt>
                <c:pt idx="2">
                  <c:v>5378.951</c:v>
                </c:pt>
                <c:pt idx="3">
                  <c:v>5374.8729999999996</c:v>
                </c:pt>
                <c:pt idx="4">
                  <c:v>5371.875</c:v>
                </c:pt>
                <c:pt idx="5">
                  <c:v>5372.6850000000004</c:v>
                </c:pt>
                <c:pt idx="6">
                  <c:v>5372.9279999999999</c:v>
                </c:pt>
                <c:pt idx="7">
                  <c:v>5373.18</c:v>
                </c:pt>
                <c:pt idx="8">
                  <c:v>5376.0640000000003</c:v>
                </c:pt>
                <c:pt idx="9">
                  <c:v>5382.4009999999998</c:v>
                </c:pt>
                <c:pt idx="10">
                  <c:v>5390.41</c:v>
                </c:pt>
                <c:pt idx="11">
                  <c:v>5392.4459999999999</c:v>
                </c:pt>
                <c:pt idx="12">
                  <c:v>5404.3220000000001</c:v>
                </c:pt>
                <c:pt idx="13">
                  <c:v>5410.8360000000002</c:v>
                </c:pt>
                <c:pt idx="14">
                  <c:v>5415.9489999999996</c:v>
                </c:pt>
                <c:pt idx="15">
                  <c:v>5421.3490000000002</c:v>
                </c:pt>
                <c:pt idx="16">
                  <c:v>5426.2520000000004</c:v>
                </c:pt>
                <c:pt idx="17">
                  <c:v>5435.3429999999998</c:v>
                </c:pt>
                <c:pt idx="18">
                  <c:v>5443.12</c:v>
                </c:pt>
                <c:pt idx="19">
                  <c:v>5450.4210000000003</c:v>
                </c:pt>
                <c:pt idx="20">
                  <c:v>5457.8729999999996</c:v>
                </c:pt>
                <c:pt idx="21">
                  <c:v>5459.7809999999999</c:v>
                </c:pt>
                <c:pt idx="22">
                  <c:v>5459.7809999999999</c:v>
                </c:pt>
                <c:pt idx="23">
                  <c:v>5459.7809999999999</c:v>
                </c:pt>
                <c:pt idx="24">
                  <c:v>5534.826</c:v>
                </c:pt>
                <c:pt idx="25">
                  <c:v>5521.3680000000004</c:v>
                </c:pt>
                <c:pt idx="26">
                  <c:v>5507.8019999999997</c:v>
                </c:pt>
                <c:pt idx="27">
                  <c:v>5494.0749999999998</c:v>
                </c:pt>
                <c:pt idx="28">
                  <c:v>5479.8450000000003</c:v>
                </c:pt>
                <c:pt idx="29">
                  <c:v>5465.3140000000003</c:v>
                </c:pt>
                <c:pt idx="30">
                  <c:v>5450.183</c:v>
                </c:pt>
                <c:pt idx="31">
                  <c:v>5434.2039999999997</c:v>
                </c:pt>
                <c:pt idx="32">
                  <c:v>5417.4089999999997</c:v>
                </c:pt>
                <c:pt idx="33">
                  <c:v>5399.97</c:v>
                </c:pt>
                <c:pt idx="34">
                  <c:v>5382.2619999999997</c:v>
                </c:pt>
                <c:pt idx="35">
                  <c:v>5368.5739999999996</c:v>
                </c:pt>
                <c:pt idx="36">
                  <c:v>5354.7160000000003</c:v>
                </c:pt>
                <c:pt idx="37">
                  <c:v>5340.7569999999996</c:v>
                </c:pt>
                <c:pt idx="38">
                  <c:v>5327.3519999999999</c:v>
                </c:pt>
                <c:pt idx="39">
                  <c:v>5314.2520000000004</c:v>
                </c:pt>
                <c:pt idx="40">
                  <c:v>5301.53</c:v>
                </c:pt>
                <c:pt idx="41">
                  <c:v>5288.8919999999998</c:v>
                </c:pt>
                <c:pt idx="42">
                  <c:v>5276.5519999999997</c:v>
                </c:pt>
                <c:pt idx="43">
                  <c:v>5264.3739999999998</c:v>
                </c:pt>
                <c:pt idx="44">
                  <c:v>5252.3879999999999</c:v>
                </c:pt>
                <c:pt idx="45">
                  <c:v>5240.5789999999997</c:v>
                </c:pt>
                <c:pt idx="46">
                  <c:v>5228.4870000000001</c:v>
                </c:pt>
                <c:pt idx="47">
                  <c:v>5216.3389999999999</c:v>
                </c:pt>
                <c:pt idx="48">
                  <c:v>5204.2160000000003</c:v>
                </c:pt>
                <c:pt idx="49">
                  <c:v>5192.0039999999999</c:v>
                </c:pt>
                <c:pt idx="50">
                  <c:v>5179.6580000000004</c:v>
                </c:pt>
                <c:pt idx="51">
                  <c:v>5167.1019999999999</c:v>
                </c:pt>
                <c:pt idx="52">
                  <c:v>5154.0280000000002</c:v>
                </c:pt>
                <c:pt idx="53">
                  <c:v>5140.4210000000003</c:v>
                </c:pt>
                <c:pt idx="54">
                  <c:v>5126.4889999999996</c:v>
                </c:pt>
                <c:pt idx="55">
                  <c:v>5111.8289999999997</c:v>
                </c:pt>
                <c:pt idx="56">
                  <c:v>5096.7430000000004</c:v>
                </c:pt>
                <c:pt idx="57">
                  <c:v>5081.0770000000002</c:v>
                </c:pt>
                <c:pt idx="58">
                  <c:v>5064.6180000000004</c:v>
                </c:pt>
                <c:pt idx="59">
                  <c:v>5047.5770000000002</c:v>
                </c:pt>
                <c:pt idx="60">
                  <c:v>5029.491</c:v>
                </c:pt>
                <c:pt idx="61">
                  <c:v>5010.5119999999997</c:v>
                </c:pt>
                <c:pt idx="62">
                  <c:v>4991.0169999999998</c:v>
                </c:pt>
                <c:pt idx="63">
                  <c:v>4971.1099999999997</c:v>
                </c:pt>
                <c:pt idx="64">
                  <c:v>4950.7969999999996</c:v>
                </c:pt>
                <c:pt idx="65">
                  <c:v>4930.1989999999996</c:v>
                </c:pt>
                <c:pt idx="66">
                  <c:v>4909.4530000000004</c:v>
                </c:pt>
                <c:pt idx="67">
                  <c:v>4888.4179999999997</c:v>
                </c:pt>
                <c:pt idx="68">
                  <c:v>4867.4650000000001</c:v>
                </c:pt>
                <c:pt idx="69">
                  <c:v>4846.8379999999997</c:v>
                </c:pt>
                <c:pt idx="70">
                  <c:v>4826.6940000000004</c:v>
                </c:pt>
                <c:pt idx="71">
                  <c:v>4807.0990000000002</c:v>
                </c:pt>
                <c:pt idx="72">
                  <c:v>4787.8940000000002</c:v>
                </c:pt>
                <c:pt idx="73">
                  <c:v>4769.2610000000004</c:v>
                </c:pt>
                <c:pt idx="74">
                  <c:v>4751.4849999999997</c:v>
                </c:pt>
                <c:pt idx="75">
                  <c:v>4734.5649999999996</c:v>
                </c:pt>
                <c:pt idx="76">
                  <c:v>4718.3180000000002</c:v>
                </c:pt>
                <c:pt idx="77">
                  <c:v>4702.7370000000001</c:v>
                </c:pt>
                <c:pt idx="78">
                  <c:v>4688.0110000000004</c:v>
                </c:pt>
                <c:pt idx="79">
                  <c:v>4674.05</c:v>
                </c:pt>
                <c:pt idx="80">
                  <c:v>4660.973</c:v>
                </c:pt>
                <c:pt idx="81">
                  <c:v>4648.8329999999996</c:v>
                </c:pt>
                <c:pt idx="82">
                  <c:v>4637.7309999999998</c:v>
                </c:pt>
                <c:pt idx="83">
                  <c:v>4627.53</c:v>
                </c:pt>
                <c:pt idx="84">
                  <c:v>4618.1480000000001</c:v>
                </c:pt>
                <c:pt idx="85">
                  <c:v>4609.5529999999999</c:v>
                </c:pt>
                <c:pt idx="86">
                  <c:v>4601.6639999999998</c:v>
                </c:pt>
                <c:pt idx="87">
                  <c:v>4594.6459999999997</c:v>
                </c:pt>
                <c:pt idx="88">
                  <c:v>4588.1289999999999</c:v>
                </c:pt>
                <c:pt idx="89">
                  <c:v>4582.3789999999999</c:v>
                </c:pt>
                <c:pt idx="90">
                  <c:v>4577.33</c:v>
                </c:pt>
                <c:pt idx="91">
                  <c:v>4572.8630000000003</c:v>
                </c:pt>
                <c:pt idx="92">
                  <c:v>4568.9409999999998</c:v>
                </c:pt>
                <c:pt idx="93">
                  <c:v>4565.5379999999996</c:v>
                </c:pt>
                <c:pt idx="94">
                  <c:v>4562.625</c:v>
                </c:pt>
                <c:pt idx="95">
                  <c:v>4560.1379999999999</c:v>
                </c:pt>
                <c:pt idx="96">
                  <c:v>4558.0550000000003</c:v>
                </c:pt>
                <c:pt idx="97">
                  <c:v>4556.3029999999999</c:v>
                </c:pt>
                <c:pt idx="98">
                  <c:v>4554.8059999999996</c:v>
                </c:pt>
                <c:pt idx="99">
                  <c:v>4553.5190000000002</c:v>
                </c:pt>
                <c:pt idx="100">
                  <c:v>4552.3819999999996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7-475E-B4B7-AD397395EBB1}"/>
            </c:ext>
          </c:extLst>
        </c:ser>
        <c:ser>
          <c:idx val="5"/>
          <c:order val="3"/>
          <c:tx>
            <c:strRef>
              <c:f>'G-28'!$A$5</c:f>
              <c:strCache>
                <c:ptCount val="1"/>
                <c:pt idx="0">
                  <c:v>V predproduktívnom veku (0 - 14 rokov)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'G-28'!$B$5:$CX$5</c:f>
              <c:numCache>
                <c:formatCode>0.0</c:formatCode>
                <c:ptCount val="101"/>
                <c:pt idx="0">
                  <c:v>4783.47</c:v>
                </c:pt>
                <c:pt idx="1">
                  <c:v>4763.259</c:v>
                </c:pt>
                <c:pt idx="2">
                  <c:v>4766.2659999999996</c:v>
                </c:pt>
                <c:pt idx="3">
                  <c:v>4758.2449999999999</c:v>
                </c:pt>
                <c:pt idx="4">
                  <c:v>4750.6019999999999</c:v>
                </c:pt>
                <c:pt idx="5">
                  <c:v>4745.1229999999996</c:v>
                </c:pt>
                <c:pt idx="6">
                  <c:v>4737.9430000000002</c:v>
                </c:pt>
                <c:pt idx="7">
                  <c:v>4730.326</c:v>
                </c:pt>
                <c:pt idx="8">
                  <c:v>4725.4129999999996</c:v>
                </c:pt>
                <c:pt idx="9">
                  <c:v>4723.3710000000001</c:v>
                </c:pt>
                <c:pt idx="10">
                  <c:v>4719.9690000000001</c:v>
                </c:pt>
                <c:pt idx="11">
                  <c:v>4713.9979999999996</c:v>
                </c:pt>
                <c:pt idx="12">
                  <c:v>4713.66</c:v>
                </c:pt>
                <c:pt idx="13">
                  <c:v>4700.6139999999996</c:v>
                </c:pt>
                <c:pt idx="14">
                  <c:v>4682.8130000000001</c:v>
                </c:pt>
                <c:pt idx="15">
                  <c:v>4664.47</c:v>
                </c:pt>
                <c:pt idx="16">
                  <c:v>4642.3159999999998</c:v>
                </c:pt>
                <c:pt idx="17">
                  <c:v>4620.6840000000002</c:v>
                </c:pt>
                <c:pt idx="18">
                  <c:v>4598.2650000000003</c:v>
                </c:pt>
                <c:pt idx="19">
                  <c:v>4576.1019999999999</c:v>
                </c:pt>
                <c:pt idx="20">
                  <c:v>4552.6980000000003</c:v>
                </c:pt>
                <c:pt idx="21">
                  <c:v>4527.7569999999996</c:v>
                </c:pt>
                <c:pt idx="22">
                  <c:v>4489.7539999999999</c:v>
                </c:pt>
                <c:pt idx="23">
                  <c:v>4459.7240000000002</c:v>
                </c:pt>
                <c:pt idx="24">
                  <c:v>4536.6440000000002</c:v>
                </c:pt>
                <c:pt idx="25">
                  <c:v>4503.0169999999998</c:v>
                </c:pt>
                <c:pt idx="26">
                  <c:v>4469.3739999999998</c:v>
                </c:pt>
                <c:pt idx="27">
                  <c:v>4436.2120000000004</c:v>
                </c:pt>
                <c:pt idx="28">
                  <c:v>4405.5569999999998</c:v>
                </c:pt>
                <c:pt idx="29">
                  <c:v>4372.5749999999998</c:v>
                </c:pt>
                <c:pt idx="30">
                  <c:v>4339.2380000000003</c:v>
                </c:pt>
                <c:pt idx="31">
                  <c:v>4308.2809999999999</c:v>
                </c:pt>
                <c:pt idx="32">
                  <c:v>4278.8779999999997</c:v>
                </c:pt>
                <c:pt idx="33">
                  <c:v>4252.027</c:v>
                </c:pt>
                <c:pt idx="34">
                  <c:v>4225.9650000000001</c:v>
                </c:pt>
                <c:pt idx="35">
                  <c:v>4201.1059999999998</c:v>
                </c:pt>
                <c:pt idx="36">
                  <c:v>4175.5429999999997</c:v>
                </c:pt>
                <c:pt idx="37">
                  <c:v>4148.1580000000004</c:v>
                </c:pt>
                <c:pt idx="38">
                  <c:v>4117.9080000000004</c:v>
                </c:pt>
                <c:pt idx="39">
                  <c:v>4084.174</c:v>
                </c:pt>
                <c:pt idx="40">
                  <c:v>4047.6759999999999</c:v>
                </c:pt>
                <c:pt idx="41">
                  <c:v>4011.6840000000002</c:v>
                </c:pt>
                <c:pt idx="42">
                  <c:v>3974.66</c:v>
                </c:pt>
                <c:pt idx="43">
                  <c:v>3937.9229999999998</c:v>
                </c:pt>
                <c:pt idx="44">
                  <c:v>3901.4160000000002</c:v>
                </c:pt>
                <c:pt idx="45">
                  <c:v>3864.9789999999998</c:v>
                </c:pt>
                <c:pt idx="46">
                  <c:v>3832.4380000000001</c:v>
                </c:pt>
                <c:pt idx="47">
                  <c:v>3801.1550000000002</c:v>
                </c:pt>
                <c:pt idx="48">
                  <c:v>3769.8780000000002</c:v>
                </c:pt>
                <c:pt idx="49">
                  <c:v>3738.8270000000002</c:v>
                </c:pt>
                <c:pt idx="50">
                  <c:v>3707.9609999999998</c:v>
                </c:pt>
                <c:pt idx="51">
                  <c:v>3677.011</c:v>
                </c:pt>
                <c:pt idx="52">
                  <c:v>3648.0250000000001</c:v>
                </c:pt>
                <c:pt idx="53">
                  <c:v>3620.7330000000002</c:v>
                </c:pt>
                <c:pt idx="54">
                  <c:v>3592.817</c:v>
                </c:pt>
                <c:pt idx="55">
                  <c:v>3567.3629999999998</c:v>
                </c:pt>
                <c:pt idx="56">
                  <c:v>3541.49</c:v>
                </c:pt>
                <c:pt idx="57">
                  <c:v>3516.3130000000001</c:v>
                </c:pt>
                <c:pt idx="58">
                  <c:v>3493.7629999999999</c:v>
                </c:pt>
                <c:pt idx="59">
                  <c:v>3471.8890000000001</c:v>
                </c:pt>
                <c:pt idx="60">
                  <c:v>3455.087</c:v>
                </c:pt>
                <c:pt idx="61">
                  <c:v>3442.0039999999999</c:v>
                </c:pt>
                <c:pt idx="62">
                  <c:v>3429.855</c:v>
                </c:pt>
                <c:pt idx="63">
                  <c:v>3418.386</c:v>
                </c:pt>
                <c:pt idx="64">
                  <c:v>3408.1</c:v>
                </c:pt>
                <c:pt idx="65">
                  <c:v>3398.78</c:v>
                </c:pt>
                <c:pt idx="66">
                  <c:v>3390.2629999999999</c:v>
                </c:pt>
                <c:pt idx="67">
                  <c:v>3384.7190000000001</c:v>
                </c:pt>
                <c:pt idx="68">
                  <c:v>3379.89</c:v>
                </c:pt>
                <c:pt idx="69">
                  <c:v>3374.4470000000001</c:v>
                </c:pt>
                <c:pt idx="70">
                  <c:v>3367.5740000000001</c:v>
                </c:pt>
                <c:pt idx="71">
                  <c:v>3359.5650000000001</c:v>
                </c:pt>
                <c:pt idx="72">
                  <c:v>3352.5230000000001</c:v>
                </c:pt>
                <c:pt idx="73">
                  <c:v>3345.2660000000001</c:v>
                </c:pt>
                <c:pt idx="74">
                  <c:v>3335.7489999999998</c:v>
                </c:pt>
                <c:pt idx="75">
                  <c:v>3324.67</c:v>
                </c:pt>
                <c:pt idx="76">
                  <c:v>3314.1010000000001</c:v>
                </c:pt>
                <c:pt idx="77">
                  <c:v>3304.3270000000002</c:v>
                </c:pt>
                <c:pt idx="78">
                  <c:v>3294.1970000000001</c:v>
                </c:pt>
                <c:pt idx="79">
                  <c:v>3284.558</c:v>
                </c:pt>
                <c:pt idx="80">
                  <c:v>3274.6480000000001</c:v>
                </c:pt>
                <c:pt idx="81">
                  <c:v>3264.1840000000002</c:v>
                </c:pt>
                <c:pt idx="82">
                  <c:v>3252.203</c:v>
                </c:pt>
                <c:pt idx="83">
                  <c:v>3240.0010000000002</c:v>
                </c:pt>
                <c:pt idx="84">
                  <c:v>3228.1260000000002</c:v>
                </c:pt>
                <c:pt idx="85">
                  <c:v>3216.9490000000001</c:v>
                </c:pt>
                <c:pt idx="86">
                  <c:v>3206.875</c:v>
                </c:pt>
                <c:pt idx="87">
                  <c:v>3196.5079999999998</c:v>
                </c:pt>
                <c:pt idx="88">
                  <c:v>3188.8820000000001</c:v>
                </c:pt>
                <c:pt idx="89">
                  <c:v>3181.127</c:v>
                </c:pt>
                <c:pt idx="90">
                  <c:v>3173.904</c:v>
                </c:pt>
                <c:pt idx="91">
                  <c:v>3167.7089999999998</c:v>
                </c:pt>
                <c:pt idx="92">
                  <c:v>3162.4749999999999</c:v>
                </c:pt>
                <c:pt idx="93">
                  <c:v>3158.1080000000002</c:v>
                </c:pt>
                <c:pt idx="94">
                  <c:v>3154.5329999999999</c:v>
                </c:pt>
                <c:pt idx="95">
                  <c:v>3151.674</c:v>
                </c:pt>
                <c:pt idx="96">
                  <c:v>3149.4659999999999</c:v>
                </c:pt>
                <c:pt idx="97">
                  <c:v>3147.799</c:v>
                </c:pt>
                <c:pt idx="98">
                  <c:v>3146.5259999999998</c:v>
                </c:pt>
                <c:pt idx="99">
                  <c:v>3145.4850000000001</c:v>
                </c:pt>
                <c:pt idx="100">
                  <c:v>3144.5129999999999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8-48C0-82BB-769981895F31}"/>
            </c:ext>
          </c:extLst>
        </c:ser>
        <c:ser>
          <c:idx val="2"/>
          <c:order val="4"/>
          <c:tx>
            <c:strRef>
              <c:f>'G-28'!$A$4</c:f>
              <c:strCache>
                <c:ptCount val="1"/>
                <c:pt idx="0">
                  <c:v>V produktívnom veku (15-64 rokov)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'G-28'!$B$2:$CX$2</c:f>
              <c:strCach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strCache>
            </c:strRef>
          </c:cat>
          <c:val>
            <c:numRef>
              <c:f>'G-28'!$B$4:$CZ$4</c:f>
              <c:numCache>
                <c:formatCode>0.0</c:formatCode>
                <c:ptCount val="103"/>
                <c:pt idx="0">
                  <c:v>3714.096</c:v>
                </c:pt>
                <c:pt idx="1">
                  <c:v>3729.3890000000001</c:v>
                </c:pt>
                <c:pt idx="2">
                  <c:v>3759.2959999999998</c:v>
                </c:pt>
                <c:pt idx="3">
                  <c:v>3783.2890000000002</c:v>
                </c:pt>
                <c:pt idx="4">
                  <c:v>3805.873</c:v>
                </c:pt>
                <c:pt idx="5">
                  <c:v>3825.4050000000002</c:v>
                </c:pt>
                <c:pt idx="6">
                  <c:v>3842.165</c:v>
                </c:pt>
                <c:pt idx="7">
                  <c:v>3857.3429999999998</c:v>
                </c:pt>
                <c:pt idx="8">
                  <c:v>3871.0920000000001</c:v>
                </c:pt>
                <c:pt idx="9">
                  <c:v>3883.5279999999998</c:v>
                </c:pt>
                <c:pt idx="10">
                  <c:v>3884.7579999999998</c:v>
                </c:pt>
                <c:pt idx="11">
                  <c:v>3882.442</c:v>
                </c:pt>
                <c:pt idx="12">
                  <c:v>3881.0880000000002</c:v>
                </c:pt>
                <c:pt idx="13">
                  <c:v>3870.038</c:v>
                </c:pt>
                <c:pt idx="14">
                  <c:v>3852.8879999999999</c:v>
                </c:pt>
                <c:pt idx="15">
                  <c:v>3834.2890000000002</c:v>
                </c:pt>
                <c:pt idx="16">
                  <c:v>3810.2730000000001</c:v>
                </c:pt>
                <c:pt idx="17">
                  <c:v>3780.4560000000001</c:v>
                </c:pt>
                <c:pt idx="18">
                  <c:v>3748.5639999999999</c:v>
                </c:pt>
                <c:pt idx="19">
                  <c:v>3718.06</c:v>
                </c:pt>
                <c:pt idx="20">
                  <c:v>3688.9780000000001</c:v>
                </c:pt>
                <c:pt idx="21">
                  <c:v>3659.4630000000002</c:v>
                </c:pt>
                <c:pt idx="22">
                  <c:v>3616.9580000000001</c:v>
                </c:pt>
                <c:pt idx="23">
                  <c:v>3586.2719999999999</c:v>
                </c:pt>
                <c:pt idx="24">
                  <c:v>3635.913</c:v>
                </c:pt>
                <c:pt idx="25">
                  <c:v>3611.2950000000001</c:v>
                </c:pt>
                <c:pt idx="26">
                  <c:v>3586.6390000000001</c:v>
                </c:pt>
                <c:pt idx="27">
                  <c:v>3562.2910000000002</c:v>
                </c:pt>
                <c:pt idx="28">
                  <c:v>3541.6590000000001</c:v>
                </c:pt>
                <c:pt idx="29">
                  <c:v>3518.5639999999999</c:v>
                </c:pt>
                <c:pt idx="30">
                  <c:v>3495.9180000000001</c:v>
                </c:pt>
                <c:pt idx="31">
                  <c:v>3476.8249999999998</c:v>
                </c:pt>
                <c:pt idx="32">
                  <c:v>3461.4009999999998</c:v>
                </c:pt>
                <c:pt idx="33">
                  <c:v>3448.99</c:v>
                </c:pt>
                <c:pt idx="34">
                  <c:v>3436.9160000000002</c:v>
                </c:pt>
                <c:pt idx="35">
                  <c:v>3424.489</c:v>
                </c:pt>
                <c:pt idx="36">
                  <c:v>3409.76</c:v>
                </c:pt>
                <c:pt idx="37">
                  <c:v>3393.1680000000001</c:v>
                </c:pt>
                <c:pt idx="38">
                  <c:v>3369.855</c:v>
                </c:pt>
                <c:pt idx="39">
                  <c:v>3342.6239999999998</c:v>
                </c:pt>
                <c:pt idx="40">
                  <c:v>3311.46</c:v>
                </c:pt>
                <c:pt idx="41">
                  <c:v>3279.1779999999999</c:v>
                </c:pt>
                <c:pt idx="42">
                  <c:v>3244.3090000000002</c:v>
                </c:pt>
                <c:pt idx="43">
                  <c:v>3208.3989999999999</c:v>
                </c:pt>
                <c:pt idx="44">
                  <c:v>3171.5520000000001</c:v>
                </c:pt>
                <c:pt idx="45">
                  <c:v>3133.7649999999999</c:v>
                </c:pt>
                <c:pt idx="46">
                  <c:v>3099.21</c:v>
                </c:pt>
                <c:pt idx="47">
                  <c:v>3065.3850000000002</c:v>
                </c:pt>
                <c:pt idx="48">
                  <c:v>3031.261</c:v>
                </c:pt>
                <c:pt idx="49">
                  <c:v>2997.3359999999998</c:v>
                </c:pt>
                <c:pt idx="50">
                  <c:v>2963.835</c:v>
                </c:pt>
                <c:pt idx="51">
                  <c:v>2930.6990000000001</c:v>
                </c:pt>
                <c:pt idx="52">
                  <c:v>2900.232</c:v>
                </c:pt>
                <c:pt idx="53">
                  <c:v>2872.2829999999999</c:v>
                </c:pt>
                <c:pt idx="54">
                  <c:v>2844.4839999999999</c:v>
                </c:pt>
                <c:pt idx="55">
                  <c:v>2820.0279999999998</c:v>
                </c:pt>
                <c:pt idx="56">
                  <c:v>2795.92</c:v>
                </c:pt>
                <c:pt idx="57">
                  <c:v>2773.2779999999998</c:v>
                </c:pt>
                <c:pt idx="58">
                  <c:v>2754.04</c:v>
                </c:pt>
                <c:pt idx="59">
                  <c:v>2736.1109999999999</c:v>
                </c:pt>
                <c:pt idx="60">
                  <c:v>2723.9140000000002</c:v>
                </c:pt>
                <c:pt idx="61">
                  <c:v>2715.9290000000001</c:v>
                </c:pt>
                <c:pt idx="62">
                  <c:v>2709.181</c:v>
                </c:pt>
                <c:pt idx="63">
                  <c:v>2703.2550000000001</c:v>
                </c:pt>
                <c:pt idx="64">
                  <c:v>2698.54</c:v>
                </c:pt>
                <c:pt idx="65">
                  <c:v>2694.665</c:v>
                </c:pt>
                <c:pt idx="66">
                  <c:v>2691.3330000000001</c:v>
                </c:pt>
                <c:pt idx="67">
                  <c:v>2690.6610000000001</c:v>
                </c:pt>
                <c:pt idx="68">
                  <c:v>2690.2440000000001</c:v>
                </c:pt>
                <c:pt idx="69">
                  <c:v>2688.6370000000002</c:v>
                </c:pt>
                <c:pt idx="70">
                  <c:v>2684.9430000000002</c:v>
                </c:pt>
                <c:pt idx="71">
                  <c:v>2679.4639999999999</c:v>
                </c:pt>
                <c:pt idx="72">
                  <c:v>2674.3490000000002</c:v>
                </c:pt>
                <c:pt idx="73">
                  <c:v>2668.4029999999998</c:v>
                </c:pt>
                <c:pt idx="74">
                  <c:v>2659.547</c:v>
                </c:pt>
                <c:pt idx="75">
                  <c:v>2648.5439999999999</c:v>
                </c:pt>
                <c:pt idx="76">
                  <c:v>2637.6320000000001</c:v>
                </c:pt>
                <c:pt idx="77">
                  <c:v>2627.21</c:v>
                </c:pt>
                <c:pt idx="78">
                  <c:v>2616.1860000000001</c:v>
                </c:pt>
                <c:pt idx="79">
                  <c:v>2605.52</c:v>
                </c:pt>
                <c:pt idx="80">
                  <c:v>2594.5259999999998</c:v>
                </c:pt>
                <c:pt idx="81">
                  <c:v>2582.9960000000001</c:v>
                </c:pt>
                <c:pt idx="82">
                  <c:v>2570.0100000000002</c:v>
                </c:pt>
                <c:pt idx="83">
                  <c:v>2556.991</c:v>
                </c:pt>
                <c:pt idx="84">
                  <c:v>2544.5639999999999</c:v>
                </c:pt>
                <c:pt idx="85">
                  <c:v>2533.152</c:v>
                </c:pt>
                <c:pt idx="86">
                  <c:v>2523.1930000000002</c:v>
                </c:pt>
                <c:pt idx="87">
                  <c:v>2513.2460000000001</c:v>
                </c:pt>
                <c:pt idx="88">
                  <c:v>2506.4430000000002</c:v>
                </c:pt>
                <c:pt idx="89">
                  <c:v>2499.8270000000002</c:v>
                </c:pt>
                <c:pt idx="90">
                  <c:v>2494.0230000000001</c:v>
                </c:pt>
                <c:pt idx="91">
                  <c:v>2489.4960000000001</c:v>
                </c:pt>
                <c:pt idx="92">
                  <c:v>2486.1329999999998</c:v>
                </c:pt>
                <c:pt idx="93">
                  <c:v>2483.7809999999999</c:v>
                </c:pt>
                <c:pt idx="94">
                  <c:v>2482.3049999999998</c:v>
                </c:pt>
                <c:pt idx="95">
                  <c:v>2481.5749999999998</c:v>
                </c:pt>
                <c:pt idx="96">
                  <c:v>2481.4639999999999</c:v>
                </c:pt>
                <c:pt idx="97">
                  <c:v>2481.8159999999998</c:v>
                </c:pt>
                <c:pt idx="98">
                  <c:v>2482.4070000000002</c:v>
                </c:pt>
                <c:pt idx="99">
                  <c:v>2483.049</c:v>
                </c:pt>
                <c:pt idx="100">
                  <c:v>2483.5309999999999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7-475E-B4B7-AD397395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2159775"/>
        <c:axId val="122024540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'G-28'!$A$2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'G-28'!$B$2:$CX$2</c15:sqref>
                        </c15:formulaRef>
                      </c:ext>
                    </c:extLst>
                    <c:strCache>
                      <c:ptCount val="10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  <c:pt idx="28">
                        <c:v>2028</c:v>
                      </c:pt>
                      <c:pt idx="29">
                        <c:v>2029</c:v>
                      </c:pt>
                      <c:pt idx="30">
                        <c:v>2030</c:v>
                      </c:pt>
                      <c:pt idx="31">
                        <c:v>2031</c:v>
                      </c:pt>
                      <c:pt idx="32">
                        <c:v>2032</c:v>
                      </c:pt>
                      <c:pt idx="33">
                        <c:v>2033</c:v>
                      </c:pt>
                      <c:pt idx="34">
                        <c:v>2034</c:v>
                      </c:pt>
                      <c:pt idx="35">
                        <c:v>2035</c:v>
                      </c:pt>
                      <c:pt idx="36">
                        <c:v>2036</c:v>
                      </c:pt>
                      <c:pt idx="37">
                        <c:v>2037</c:v>
                      </c:pt>
                      <c:pt idx="38">
                        <c:v>2038</c:v>
                      </c:pt>
                      <c:pt idx="39">
                        <c:v>2039</c:v>
                      </c:pt>
                      <c:pt idx="40">
                        <c:v>2040</c:v>
                      </c:pt>
                      <c:pt idx="41">
                        <c:v>2041</c:v>
                      </c:pt>
                      <c:pt idx="42">
                        <c:v>2042</c:v>
                      </c:pt>
                      <c:pt idx="43">
                        <c:v>2043</c:v>
                      </c:pt>
                      <c:pt idx="44">
                        <c:v>2044</c:v>
                      </c:pt>
                      <c:pt idx="45">
                        <c:v>2045</c:v>
                      </c:pt>
                      <c:pt idx="46">
                        <c:v>2046</c:v>
                      </c:pt>
                      <c:pt idx="47">
                        <c:v>2047</c:v>
                      </c:pt>
                      <c:pt idx="48">
                        <c:v>2048</c:v>
                      </c:pt>
                      <c:pt idx="49">
                        <c:v>2049</c:v>
                      </c:pt>
                      <c:pt idx="50">
                        <c:v>2050</c:v>
                      </c:pt>
                      <c:pt idx="51">
                        <c:v>2051</c:v>
                      </c:pt>
                      <c:pt idx="52">
                        <c:v>2052</c:v>
                      </c:pt>
                      <c:pt idx="53">
                        <c:v>2053</c:v>
                      </c:pt>
                      <c:pt idx="54">
                        <c:v>2054</c:v>
                      </c:pt>
                      <c:pt idx="55">
                        <c:v>2055</c:v>
                      </c:pt>
                      <c:pt idx="56">
                        <c:v>2056</c:v>
                      </c:pt>
                      <c:pt idx="57">
                        <c:v>2057</c:v>
                      </c:pt>
                      <c:pt idx="58">
                        <c:v>2058</c:v>
                      </c:pt>
                      <c:pt idx="59">
                        <c:v>2059</c:v>
                      </c:pt>
                      <c:pt idx="60">
                        <c:v>2060</c:v>
                      </c:pt>
                      <c:pt idx="61">
                        <c:v>2061</c:v>
                      </c:pt>
                      <c:pt idx="62">
                        <c:v>2062</c:v>
                      </c:pt>
                      <c:pt idx="63">
                        <c:v>2063</c:v>
                      </c:pt>
                      <c:pt idx="64">
                        <c:v>2064</c:v>
                      </c:pt>
                      <c:pt idx="65">
                        <c:v>2065</c:v>
                      </c:pt>
                      <c:pt idx="66">
                        <c:v>2066</c:v>
                      </c:pt>
                      <c:pt idx="67">
                        <c:v>2067</c:v>
                      </c:pt>
                      <c:pt idx="68">
                        <c:v>2068</c:v>
                      </c:pt>
                      <c:pt idx="69">
                        <c:v>2069</c:v>
                      </c:pt>
                      <c:pt idx="70">
                        <c:v>2070</c:v>
                      </c:pt>
                      <c:pt idx="71">
                        <c:v>2071</c:v>
                      </c:pt>
                      <c:pt idx="72">
                        <c:v>2072</c:v>
                      </c:pt>
                      <c:pt idx="73">
                        <c:v>2073</c:v>
                      </c:pt>
                      <c:pt idx="74">
                        <c:v>2074</c:v>
                      </c:pt>
                      <c:pt idx="75">
                        <c:v>2075</c:v>
                      </c:pt>
                      <c:pt idx="76">
                        <c:v>2076</c:v>
                      </c:pt>
                      <c:pt idx="77">
                        <c:v>2077</c:v>
                      </c:pt>
                      <c:pt idx="78">
                        <c:v>2078</c:v>
                      </c:pt>
                      <c:pt idx="79">
                        <c:v>2079</c:v>
                      </c:pt>
                      <c:pt idx="80">
                        <c:v>2080</c:v>
                      </c:pt>
                      <c:pt idx="81">
                        <c:v>2081</c:v>
                      </c:pt>
                      <c:pt idx="82">
                        <c:v>2082</c:v>
                      </c:pt>
                      <c:pt idx="83">
                        <c:v>2083</c:v>
                      </c:pt>
                      <c:pt idx="84">
                        <c:v>2084</c:v>
                      </c:pt>
                      <c:pt idx="85">
                        <c:v>2085</c:v>
                      </c:pt>
                      <c:pt idx="86">
                        <c:v>2086</c:v>
                      </c:pt>
                      <c:pt idx="87">
                        <c:v>2087</c:v>
                      </c:pt>
                      <c:pt idx="88">
                        <c:v>2088</c:v>
                      </c:pt>
                      <c:pt idx="89">
                        <c:v>2089</c:v>
                      </c:pt>
                      <c:pt idx="90">
                        <c:v>2090</c:v>
                      </c:pt>
                      <c:pt idx="91">
                        <c:v>2091</c:v>
                      </c:pt>
                      <c:pt idx="92">
                        <c:v>2092</c:v>
                      </c:pt>
                      <c:pt idx="93">
                        <c:v>2093</c:v>
                      </c:pt>
                      <c:pt idx="94">
                        <c:v>2094</c:v>
                      </c:pt>
                      <c:pt idx="95">
                        <c:v>2095</c:v>
                      </c:pt>
                      <c:pt idx="96">
                        <c:v>2096</c:v>
                      </c:pt>
                      <c:pt idx="97">
                        <c:v>2097</c:v>
                      </c:pt>
                      <c:pt idx="98">
                        <c:v>2098</c:v>
                      </c:pt>
                      <c:pt idx="99">
                        <c:v>2099</c:v>
                      </c:pt>
                      <c:pt idx="100">
                        <c:v>2100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'G-28'!$B$2:$CZ$2</c15:sqref>
                        </c15:formulaRef>
                      </c:ext>
                    </c:extLst>
                    <c:numCache>
                      <c:formatCode>0.0</c:formatCode>
                      <c:ptCount val="10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117-475E-B4B7-AD397395EBB1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'G-28'!$A$6</c15:sqref>
                        </c15:formulaRef>
                      </c:ext>
                    </c:extLst>
                    <c:strCache>
                      <c:ptCount val="1"/>
                      <c:pt idx="0">
                        <c:v>Seniori (65+ rokov)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'G-28'!$B$2:$CX$2</c15:sqref>
                        </c15:formulaRef>
                      </c:ext>
                    </c:extLst>
                    <c:strCache>
                      <c:ptCount val="10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  <c:pt idx="28">
                        <c:v>2028</c:v>
                      </c:pt>
                      <c:pt idx="29">
                        <c:v>2029</c:v>
                      </c:pt>
                      <c:pt idx="30">
                        <c:v>2030</c:v>
                      </c:pt>
                      <c:pt idx="31">
                        <c:v>2031</c:v>
                      </c:pt>
                      <c:pt idx="32">
                        <c:v>2032</c:v>
                      </c:pt>
                      <c:pt idx="33">
                        <c:v>2033</c:v>
                      </c:pt>
                      <c:pt idx="34">
                        <c:v>2034</c:v>
                      </c:pt>
                      <c:pt idx="35">
                        <c:v>2035</c:v>
                      </c:pt>
                      <c:pt idx="36">
                        <c:v>2036</c:v>
                      </c:pt>
                      <c:pt idx="37">
                        <c:v>2037</c:v>
                      </c:pt>
                      <c:pt idx="38">
                        <c:v>2038</c:v>
                      </c:pt>
                      <c:pt idx="39">
                        <c:v>2039</c:v>
                      </c:pt>
                      <c:pt idx="40">
                        <c:v>2040</c:v>
                      </c:pt>
                      <c:pt idx="41">
                        <c:v>2041</c:v>
                      </c:pt>
                      <c:pt idx="42">
                        <c:v>2042</c:v>
                      </c:pt>
                      <c:pt idx="43">
                        <c:v>2043</c:v>
                      </c:pt>
                      <c:pt idx="44">
                        <c:v>2044</c:v>
                      </c:pt>
                      <c:pt idx="45">
                        <c:v>2045</c:v>
                      </c:pt>
                      <c:pt idx="46">
                        <c:v>2046</c:v>
                      </c:pt>
                      <c:pt idx="47">
                        <c:v>2047</c:v>
                      </c:pt>
                      <c:pt idx="48">
                        <c:v>2048</c:v>
                      </c:pt>
                      <c:pt idx="49">
                        <c:v>2049</c:v>
                      </c:pt>
                      <c:pt idx="50">
                        <c:v>2050</c:v>
                      </c:pt>
                      <c:pt idx="51">
                        <c:v>2051</c:v>
                      </c:pt>
                      <c:pt idx="52">
                        <c:v>2052</c:v>
                      </c:pt>
                      <c:pt idx="53">
                        <c:v>2053</c:v>
                      </c:pt>
                      <c:pt idx="54">
                        <c:v>2054</c:v>
                      </c:pt>
                      <c:pt idx="55">
                        <c:v>2055</c:v>
                      </c:pt>
                      <c:pt idx="56">
                        <c:v>2056</c:v>
                      </c:pt>
                      <c:pt idx="57">
                        <c:v>2057</c:v>
                      </c:pt>
                      <c:pt idx="58">
                        <c:v>2058</c:v>
                      </c:pt>
                      <c:pt idx="59">
                        <c:v>2059</c:v>
                      </c:pt>
                      <c:pt idx="60">
                        <c:v>2060</c:v>
                      </c:pt>
                      <c:pt idx="61">
                        <c:v>2061</c:v>
                      </c:pt>
                      <c:pt idx="62">
                        <c:v>2062</c:v>
                      </c:pt>
                      <c:pt idx="63">
                        <c:v>2063</c:v>
                      </c:pt>
                      <c:pt idx="64">
                        <c:v>2064</c:v>
                      </c:pt>
                      <c:pt idx="65">
                        <c:v>2065</c:v>
                      </c:pt>
                      <c:pt idx="66">
                        <c:v>2066</c:v>
                      </c:pt>
                      <c:pt idx="67">
                        <c:v>2067</c:v>
                      </c:pt>
                      <c:pt idx="68">
                        <c:v>2068</c:v>
                      </c:pt>
                      <c:pt idx="69">
                        <c:v>2069</c:v>
                      </c:pt>
                      <c:pt idx="70">
                        <c:v>2070</c:v>
                      </c:pt>
                      <c:pt idx="71">
                        <c:v>2071</c:v>
                      </c:pt>
                      <c:pt idx="72">
                        <c:v>2072</c:v>
                      </c:pt>
                      <c:pt idx="73">
                        <c:v>2073</c:v>
                      </c:pt>
                      <c:pt idx="74">
                        <c:v>2074</c:v>
                      </c:pt>
                      <c:pt idx="75">
                        <c:v>2075</c:v>
                      </c:pt>
                      <c:pt idx="76">
                        <c:v>2076</c:v>
                      </c:pt>
                      <c:pt idx="77">
                        <c:v>2077</c:v>
                      </c:pt>
                      <c:pt idx="78">
                        <c:v>2078</c:v>
                      </c:pt>
                      <c:pt idx="79">
                        <c:v>2079</c:v>
                      </c:pt>
                      <c:pt idx="80">
                        <c:v>2080</c:v>
                      </c:pt>
                      <c:pt idx="81">
                        <c:v>2081</c:v>
                      </c:pt>
                      <c:pt idx="82">
                        <c:v>2082</c:v>
                      </c:pt>
                      <c:pt idx="83">
                        <c:v>2083</c:v>
                      </c:pt>
                      <c:pt idx="84">
                        <c:v>2084</c:v>
                      </c:pt>
                      <c:pt idx="85">
                        <c:v>2085</c:v>
                      </c:pt>
                      <c:pt idx="86">
                        <c:v>2086</c:v>
                      </c:pt>
                      <c:pt idx="87">
                        <c:v>2087</c:v>
                      </c:pt>
                      <c:pt idx="88">
                        <c:v>2088</c:v>
                      </c:pt>
                      <c:pt idx="89">
                        <c:v>2089</c:v>
                      </c:pt>
                      <c:pt idx="90">
                        <c:v>2090</c:v>
                      </c:pt>
                      <c:pt idx="91">
                        <c:v>2091</c:v>
                      </c:pt>
                      <c:pt idx="92">
                        <c:v>2092</c:v>
                      </c:pt>
                      <c:pt idx="93">
                        <c:v>2093</c:v>
                      </c:pt>
                      <c:pt idx="94">
                        <c:v>2094</c:v>
                      </c:pt>
                      <c:pt idx="95">
                        <c:v>2095</c:v>
                      </c:pt>
                      <c:pt idx="96">
                        <c:v>2096</c:v>
                      </c:pt>
                      <c:pt idx="97">
                        <c:v>2097</c:v>
                      </c:pt>
                      <c:pt idx="98">
                        <c:v>2098</c:v>
                      </c:pt>
                      <c:pt idx="99">
                        <c:v>2099</c:v>
                      </c:pt>
                      <c:pt idx="100">
                        <c:v>2100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'G-28'!$B$6:$CZ$6</c15:sqref>
                        </c15:formulaRef>
                      </c:ext>
                    </c:extLst>
                    <c:numCache>
                      <c:formatCode>0.0</c:formatCode>
                      <c:ptCount val="103"/>
                      <c:pt idx="0">
                        <c:v>614.649</c:v>
                      </c:pt>
                      <c:pt idx="1">
                        <c:v>615.19500000000005</c:v>
                      </c:pt>
                      <c:pt idx="2">
                        <c:v>612.43600000000004</c:v>
                      </c:pt>
                      <c:pt idx="3">
                        <c:v>616.39</c:v>
                      </c:pt>
                      <c:pt idx="4">
                        <c:v>621.07500000000005</c:v>
                      </c:pt>
                      <c:pt idx="5">
                        <c:v>627.36699999999996</c:v>
                      </c:pt>
                      <c:pt idx="6">
                        <c:v>634.79600000000005</c:v>
                      </c:pt>
                      <c:pt idx="7">
                        <c:v>642.67899999999997</c:v>
                      </c:pt>
                      <c:pt idx="8">
                        <c:v>650.50099999999998</c:v>
                      </c:pt>
                      <c:pt idx="9">
                        <c:v>658.83799999999997</c:v>
                      </c:pt>
                      <c:pt idx="10">
                        <c:v>670.22</c:v>
                      </c:pt>
                      <c:pt idx="11">
                        <c:v>678.21299999999997</c:v>
                      </c:pt>
                      <c:pt idx="12">
                        <c:v>690.34100000000001</c:v>
                      </c:pt>
                      <c:pt idx="13">
                        <c:v>709.77800000000002</c:v>
                      </c:pt>
                      <c:pt idx="14">
                        <c:v>732.60500000000002</c:v>
                      </c:pt>
                      <c:pt idx="15">
                        <c:v>756.23800000000006</c:v>
                      </c:pt>
                      <c:pt idx="16">
                        <c:v>783.16600000000005</c:v>
                      </c:pt>
                      <c:pt idx="17">
                        <c:v>813.76700000000005</c:v>
                      </c:pt>
                      <c:pt idx="18">
                        <c:v>843.84100000000001</c:v>
                      </c:pt>
                      <c:pt idx="19">
                        <c:v>873.17</c:v>
                      </c:pt>
                      <c:pt idx="20">
                        <c:v>903.72</c:v>
                      </c:pt>
                      <c:pt idx="21">
                        <c:v>930.20899999999995</c:v>
                      </c:pt>
                      <c:pt idx="22">
                        <c:v>944.95799999999997</c:v>
                      </c:pt>
                      <c:pt idx="23">
                        <c:v>974.37800000000004</c:v>
                      </c:pt>
                      <c:pt idx="24">
                        <c:v>998.18200000000002</c:v>
                      </c:pt>
                      <c:pt idx="25">
                        <c:v>1018.351</c:v>
                      </c:pt>
                      <c:pt idx="26">
                        <c:v>1038.4280000000001</c:v>
                      </c:pt>
                      <c:pt idx="27">
                        <c:v>1057.8630000000001</c:v>
                      </c:pt>
                      <c:pt idx="28">
                        <c:v>1074.288</c:v>
                      </c:pt>
                      <c:pt idx="29">
                        <c:v>1092.739</c:v>
                      </c:pt>
                      <c:pt idx="30">
                        <c:v>1110.9449999999999</c:v>
                      </c:pt>
                      <c:pt idx="31">
                        <c:v>1125.923</c:v>
                      </c:pt>
                      <c:pt idx="32">
                        <c:v>1138.5309999999999</c:v>
                      </c:pt>
                      <c:pt idx="33">
                        <c:v>1147.943</c:v>
                      </c:pt>
                      <c:pt idx="34">
                        <c:v>1156.297</c:v>
                      </c:pt>
                      <c:pt idx="35">
                        <c:v>1167.4680000000001</c:v>
                      </c:pt>
                      <c:pt idx="36">
                        <c:v>1179.173</c:v>
                      </c:pt>
                      <c:pt idx="37">
                        <c:v>1192.5989999999999</c:v>
                      </c:pt>
                      <c:pt idx="38">
                        <c:v>1209.444</c:v>
                      </c:pt>
                      <c:pt idx="39">
                        <c:v>1230.078</c:v>
                      </c:pt>
                      <c:pt idx="40">
                        <c:v>1253.854</c:v>
                      </c:pt>
                      <c:pt idx="41">
                        <c:v>1277.2080000000001</c:v>
                      </c:pt>
                      <c:pt idx="42">
                        <c:v>1301.8920000000001</c:v>
                      </c:pt>
                      <c:pt idx="43">
                        <c:v>1326.451</c:v>
                      </c:pt>
                      <c:pt idx="44">
                        <c:v>1350.972</c:v>
                      </c:pt>
                      <c:pt idx="45">
                        <c:v>1375.6</c:v>
                      </c:pt>
                      <c:pt idx="46">
                        <c:v>1396.049</c:v>
                      </c:pt>
                      <c:pt idx="47">
                        <c:v>1415.184</c:v>
                      </c:pt>
                      <c:pt idx="48">
                        <c:v>1434.338</c:v>
                      </c:pt>
                      <c:pt idx="49">
                        <c:v>1453.1769999999999</c:v>
                      </c:pt>
                      <c:pt idx="50">
                        <c:v>1471.6969999999999</c:v>
                      </c:pt>
                      <c:pt idx="51">
                        <c:v>1490.0909999999999</c:v>
                      </c:pt>
                      <c:pt idx="52">
                        <c:v>1506.0029999999999</c:v>
                      </c:pt>
                      <c:pt idx="53">
                        <c:v>1519.6880000000001</c:v>
                      </c:pt>
                      <c:pt idx="54">
                        <c:v>1533.672</c:v>
                      </c:pt>
                      <c:pt idx="55">
                        <c:v>1544.4659999999999</c:v>
                      </c:pt>
                      <c:pt idx="56">
                        <c:v>1555.2529999999999</c:v>
                      </c:pt>
                      <c:pt idx="57">
                        <c:v>1564.7639999999999</c:v>
                      </c:pt>
                      <c:pt idx="58">
                        <c:v>1570.855</c:v>
                      </c:pt>
                      <c:pt idx="59">
                        <c:v>1575.6880000000001</c:v>
                      </c:pt>
                      <c:pt idx="60">
                        <c:v>1574.404</c:v>
                      </c:pt>
                      <c:pt idx="61">
                        <c:v>1568.508</c:v>
                      </c:pt>
                      <c:pt idx="62">
                        <c:v>1561.162</c:v>
                      </c:pt>
                      <c:pt idx="63">
                        <c:v>1552.7239999999999</c:v>
                      </c:pt>
                      <c:pt idx="64">
                        <c:v>1542.6969999999999</c:v>
                      </c:pt>
                      <c:pt idx="65">
                        <c:v>1531.4190000000001</c:v>
                      </c:pt>
                      <c:pt idx="66">
                        <c:v>1519.19</c:v>
                      </c:pt>
                      <c:pt idx="67">
                        <c:v>1503.6990000000001</c:v>
                      </c:pt>
                      <c:pt idx="68">
                        <c:v>1487.575</c:v>
                      </c:pt>
                      <c:pt idx="69">
                        <c:v>1472.3910000000001</c:v>
                      </c:pt>
                      <c:pt idx="70">
                        <c:v>1459.12</c:v>
                      </c:pt>
                      <c:pt idx="71">
                        <c:v>1447.5340000000001</c:v>
                      </c:pt>
                      <c:pt idx="72">
                        <c:v>1435.3710000000001</c:v>
                      </c:pt>
                      <c:pt idx="73">
                        <c:v>1423.9949999999999</c:v>
                      </c:pt>
                      <c:pt idx="74">
                        <c:v>1415.7360000000001</c:v>
                      </c:pt>
                      <c:pt idx="75">
                        <c:v>1409.895</c:v>
                      </c:pt>
                      <c:pt idx="76">
                        <c:v>1404.2170000000001</c:v>
                      </c:pt>
                      <c:pt idx="77">
                        <c:v>1398.41</c:v>
                      </c:pt>
                      <c:pt idx="78">
                        <c:v>1393.8140000000001</c:v>
                      </c:pt>
                      <c:pt idx="79">
                        <c:v>1389.492</c:v>
                      </c:pt>
                      <c:pt idx="80">
                        <c:v>1386.325</c:v>
                      </c:pt>
                      <c:pt idx="81">
                        <c:v>1384.6489999999999</c:v>
                      </c:pt>
                      <c:pt idx="82">
                        <c:v>1385.528</c:v>
                      </c:pt>
                      <c:pt idx="83">
                        <c:v>1387.529</c:v>
                      </c:pt>
                      <c:pt idx="84">
                        <c:v>1390.0219999999999</c:v>
                      </c:pt>
                      <c:pt idx="85">
                        <c:v>1392.604</c:v>
                      </c:pt>
                      <c:pt idx="86">
                        <c:v>1394.789</c:v>
                      </c:pt>
                      <c:pt idx="87">
                        <c:v>1398.1379999999999</c:v>
                      </c:pt>
                      <c:pt idx="88">
                        <c:v>1399.2470000000001</c:v>
                      </c:pt>
                      <c:pt idx="89">
                        <c:v>1401.252</c:v>
                      </c:pt>
                      <c:pt idx="90">
                        <c:v>1403.4259999999999</c:v>
                      </c:pt>
                      <c:pt idx="91">
                        <c:v>1405.154</c:v>
                      </c:pt>
                      <c:pt idx="92">
                        <c:v>1406.4659999999999</c:v>
                      </c:pt>
                      <c:pt idx="93">
                        <c:v>1407.43</c:v>
                      </c:pt>
                      <c:pt idx="94">
                        <c:v>1408.0920000000001</c:v>
                      </c:pt>
                      <c:pt idx="95">
                        <c:v>1408.4639999999999</c:v>
                      </c:pt>
                      <c:pt idx="96">
                        <c:v>1408.5889999999999</c:v>
                      </c:pt>
                      <c:pt idx="97">
                        <c:v>1408.5039999999999</c:v>
                      </c:pt>
                      <c:pt idx="98">
                        <c:v>1408.28</c:v>
                      </c:pt>
                      <c:pt idx="99">
                        <c:v>1408.0340000000001</c:v>
                      </c:pt>
                      <c:pt idx="100">
                        <c:v>1407.8689999999999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17-475E-B4B7-AD397395EB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5"/>
          <c:tx>
            <c:strRef>
              <c:f>'G-28'!$A$7</c:f>
              <c:strCache>
                <c:ptCount val="1"/>
                <c:pt idx="0">
                  <c:v>Miera závislosti (pravá 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'G-28'!$B$7:$CZ$7</c:f>
              <c:numCache>
                <c:formatCode>0.0</c:formatCode>
                <c:ptCount val="103"/>
                <c:pt idx="0">
                  <c:v>0.16549087584165836</c:v>
                </c:pt>
                <c:pt idx="1">
                  <c:v>0.16495865676656418</c:v>
                </c:pt>
                <c:pt idx="2">
                  <c:v>0.16291241764415468</c:v>
                </c:pt>
                <c:pt idx="3">
                  <c:v>0.16292437611823996</c:v>
                </c:pt>
                <c:pt idx="4">
                  <c:v>0.16318857723313418</c:v>
                </c:pt>
                <c:pt idx="5">
                  <c:v>0.16400015161793324</c:v>
                </c:pt>
                <c:pt idx="6">
                  <c:v>0.16521830790713049</c:v>
                </c:pt>
                <c:pt idx="7">
                  <c:v>0.16661183617842645</c:v>
                </c:pt>
                <c:pt idx="8">
                  <c:v>0.16804069756027498</c:v>
                </c:pt>
                <c:pt idx="9">
                  <c:v>0.16964934976650098</c:v>
                </c:pt>
                <c:pt idx="10">
                  <c:v>0.17252554727990779</c:v>
                </c:pt>
                <c:pt idx="11">
                  <c:v>0.17468722005377027</c:v>
                </c:pt>
                <c:pt idx="12">
                  <c:v>0.17787306033771971</c:v>
                </c:pt>
                <c:pt idx="13">
                  <c:v>0.18340336709872099</c:v>
                </c:pt>
                <c:pt idx="14">
                  <c:v>0.19014438000793171</c:v>
                </c:pt>
                <c:pt idx="15">
                  <c:v>0.19723030788759011</c:v>
                </c:pt>
                <c:pt idx="16">
                  <c:v>0.20554065286135667</c:v>
                </c:pt>
                <c:pt idx="17">
                  <c:v>0.21525630770467902</c:v>
                </c:pt>
                <c:pt idx="18">
                  <c:v>0.22511046896891718</c:v>
                </c:pt>
                <c:pt idx="19">
                  <c:v>0.23484559151815732</c:v>
                </c:pt>
                <c:pt idx="20">
                  <c:v>0.24497841949721577</c:v>
                </c:pt>
                <c:pt idx="21">
                  <c:v>0.2541927599759855</c:v>
                </c:pt>
                <c:pt idx="22">
                  <c:v>0.26125766458996758</c:v>
                </c:pt>
                <c:pt idx="23">
                  <c:v>0.27169662535357053</c:v>
                </c:pt>
                <c:pt idx="24">
                  <c:v>0.27453407163482735</c:v>
                </c:pt>
                <c:pt idx="25">
                  <c:v>0.28199053248211514</c:v>
                </c:pt>
                <c:pt idx="26">
                  <c:v>0.28952676865444227</c:v>
                </c:pt>
                <c:pt idx="27">
                  <c:v>0.29696142173674189</c:v>
                </c:pt>
                <c:pt idx="28">
                  <c:v>0.30332903308873044</c:v>
                </c:pt>
                <c:pt idx="29">
                  <c:v>0.31056391186859189</c:v>
                </c:pt>
                <c:pt idx="30">
                  <c:v>0.31778348347987562</c:v>
                </c:pt>
                <c:pt idx="31">
                  <c:v>0.32383654627425884</c:v>
                </c:pt>
                <c:pt idx="32">
                  <c:v>0.32892201741433597</c:v>
                </c:pt>
                <c:pt idx="33">
                  <c:v>0.33283453996677292</c:v>
                </c:pt>
                <c:pt idx="34">
                  <c:v>0.33643446624822954</c:v>
                </c:pt>
                <c:pt idx="35">
                  <c:v>0.34091743322872409</c:v>
                </c:pt>
                <c:pt idx="36">
                  <c:v>0.34582287316409366</c:v>
                </c:pt>
                <c:pt idx="37">
                  <c:v>0.35147066104596053</c:v>
                </c:pt>
                <c:pt idx="38">
                  <c:v>0.35890090226434074</c:v>
                </c:pt>
                <c:pt idx="39">
                  <c:v>0.36799771676383586</c:v>
                </c:pt>
                <c:pt idx="40">
                  <c:v>0.37864084119995411</c:v>
                </c:pt>
                <c:pt idx="41">
                  <c:v>0.38949029299415894</c:v>
                </c:pt>
                <c:pt idx="42">
                  <c:v>0.40128483445935637</c:v>
                </c:pt>
                <c:pt idx="43">
                  <c:v>0.41343081081872923</c:v>
                </c:pt>
                <c:pt idx="44">
                  <c:v>0.42596558404213453</c:v>
                </c:pt>
                <c:pt idx="45">
                  <c:v>0.4389608027404735</c:v>
                </c:pt>
                <c:pt idx="46">
                  <c:v>0.45045318000393647</c:v>
                </c:pt>
                <c:pt idx="47">
                  <c:v>0.46166598975332623</c:v>
                </c:pt>
                <c:pt idx="48">
                  <c:v>0.47318195298920152</c:v>
                </c:pt>
                <c:pt idx="49">
                  <c:v>0.48482285602948755</c:v>
                </c:pt>
                <c:pt idx="50">
                  <c:v>0.49655159615835559</c:v>
                </c:pt>
                <c:pt idx="51">
                  <c:v>0.50844218392949936</c:v>
                </c:pt>
                <c:pt idx="52">
                  <c:v>0.51926983772332691</c:v>
                </c:pt>
                <c:pt idx="53">
                  <c:v>0.52908714078661478</c:v>
                </c:pt>
                <c:pt idx="54">
                  <c:v>0.53917406461066408</c:v>
                </c:pt>
                <c:pt idx="55">
                  <c:v>0.54767754079037512</c:v>
                </c:pt>
                <c:pt idx="56">
                  <c:v>0.55625804744055618</c:v>
                </c:pt>
                <c:pt idx="57">
                  <c:v>0.56422904591606038</c:v>
                </c:pt>
                <c:pt idx="58">
                  <c:v>0.5703820569054916</c:v>
                </c:pt>
                <c:pt idx="59">
                  <c:v>0.57588599292938047</c:v>
                </c:pt>
                <c:pt idx="60">
                  <c:v>0.57799328466317212</c:v>
                </c:pt>
                <c:pt idx="61">
                  <c:v>0.57752172461062123</c:v>
                </c:pt>
                <c:pt idx="62">
                  <c:v>0.57624868917949745</c:v>
                </c:pt>
                <c:pt idx="63">
                  <c:v>0.57439050330065045</c:v>
                </c:pt>
                <c:pt idx="64">
                  <c:v>0.57167838905482216</c:v>
                </c:pt>
                <c:pt idx="65">
                  <c:v>0.5683151709025055</c:v>
                </c:pt>
                <c:pt idx="66">
                  <c:v>0.56447492748017436</c:v>
                </c:pt>
                <c:pt idx="67">
                  <c:v>0.55885858530673316</c:v>
                </c:pt>
                <c:pt idx="68">
                  <c:v>0.55295170252215042</c:v>
                </c:pt>
                <c:pt idx="69">
                  <c:v>0.54763473090640347</c:v>
                </c:pt>
                <c:pt idx="70">
                  <c:v>0.54344542882288371</c:v>
                </c:pt>
                <c:pt idx="71">
                  <c:v>0.54023267340035175</c:v>
                </c:pt>
                <c:pt idx="72">
                  <c:v>0.53671790779737427</c:v>
                </c:pt>
                <c:pt idx="73">
                  <c:v>0.53365065171939918</c:v>
                </c:pt>
                <c:pt idx="74">
                  <c:v>0.53232223382403099</c:v>
                </c:pt>
                <c:pt idx="75">
                  <c:v>0.53232832831925769</c:v>
                </c:pt>
                <c:pt idx="76">
                  <c:v>0.53237790563657106</c:v>
                </c:pt>
                <c:pt idx="77">
                  <c:v>0.53227949040997868</c:v>
                </c:pt>
                <c:pt idx="78">
                  <c:v>0.5327656366940271</c:v>
                </c:pt>
                <c:pt idx="79">
                  <c:v>0.53328778900181151</c:v>
                </c:pt>
                <c:pt idx="80">
                  <c:v>0.5343268866837334</c:v>
                </c:pt>
                <c:pt idx="81">
                  <c:v>0.5360631607637022</c:v>
                </c:pt>
                <c:pt idx="82">
                  <c:v>0.53911385558811054</c:v>
                </c:pt>
                <c:pt idx="83">
                  <c:v>0.54264133115838109</c:v>
                </c:pt>
                <c:pt idx="84">
                  <c:v>0.54627118830573729</c:v>
                </c:pt>
                <c:pt idx="85">
                  <c:v>0.54975145589368501</c:v>
                </c:pt>
                <c:pt idx="86">
                  <c:v>0.55278728182901582</c:v>
                </c:pt>
                <c:pt idx="87">
                  <c:v>0.5563076594969214</c:v>
                </c:pt>
                <c:pt idx="88">
                  <c:v>0.55826005219348696</c:v>
                </c:pt>
                <c:pt idx="89">
                  <c:v>0.56053958933958226</c:v>
                </c:pt>
                <c:pt idx="90">
                  <c:v>0.56271574079308806</c:v>
                </c:pt>
                <c:pt idx="91">
                  <c:v>0.56443312220626185</c:v>
                </c:pt>
                <c:pt idx="92">
                  <c:v>0.56572435987937897</c:v>
                </c:pt>
                <c:pt idx="93">
                  <c:v>0.5666481867765315</c:v>
                </c:pt>
                <c:pt idx="94">
                  <c:v>0.56725180829914135</c:v>
                </c:pt>
                <c:pt idx="95">
                  <c:v>0.56756858043782676</c:v>
                </c:pt>
                <c:pt idx="96">
                  <c:v>0.56764434221088844</c:v>
                </c:pt>
                <c:pt idx="97">
                  <c:v>0.5675295831761904</c:v>
                </c:pt>
                <c:pt idx="98">
                  <c:v>0.56730423335093716</c:v>
                </c:pt>
                <c:pt idx="99">
                  <c:v>0.56705848334044162</c:v>
                </c:pt>
                <c:pt idx="100">
                  <c:v>0.56688199180924259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7-475E-B4B7-AD397395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209199"/>
        <c:axId val="379631647"/>
      </c:lineChart>
      <c:dateAx>
        <c:axId val="1562159775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20245407"/>
        <c:crosses val="autoZero"/>
        <c:auto val="0"/>
        <c:lblOffset val="100"/>
        <c:baseTimeUnit val="days"/>
        <c:majorUnit val="5"/>
        <c:minorUnit val="5"/>
      </c:dateAx>
      <c:valAx>
        <c:axId val="122024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2159775"/>
        <c:crosses val="autoZero"/>
        <c:crossBetween val="between"/>
      </c:valAx>
      <c:valAx>
        <c:axId val="379631647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79209199"/>
        <c:crosses val="max"/>
        <c:crossBetween val="between"/>
      </c:valAx>
      <c:catAx>
        <c:axId val="379209199"/>
        <c:scaling>
          <c:orientation val="minMax"/>
        </c:scaling>
        <c:delete val="1"/>
        <c:axPos val="b"/>
        <c:majorTickMark val="out"/>
        <c:minorTickMark val="none"/>
        <c:tickLblPos val="nextTo"/>
        <c:crossAx val="379631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2168956882131532"/>
        </c:manualLayout>
      </c:layout>
      <c:lineChart>
        <c:grouping val="standard"/>
        <c:varyColors val="0"/>
        <c:ser>
          <c:idx val="0"/>
          <c:order val="0"/>
          <c:tx>
            <c:strRef>
              <c:f>'G-3'!$A$4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'G-3'!$B$4:$Y$4</c:f>
              <c:numCache>
                <c:formatCode>#\ ##0.0</c:formatCode>
                <c:ptCount val="24"/>
                <c:pt idx="0">
                  <c:v>-0.82000000000000006</c:v>
                </c:pt>
                <c:pt idx="1">
                  <c:v>-1.08</c:v>
                </c:pt>
                <c:pt idx="2">
                  <c:v>-0.31999999999999984</c:v>
                </c:pt>
                <c:pt idx="3">
                  <c:v>0.93999999999999972</c:v>
                </c:pt>
                <c:pt idx="4">
                  <c:v>1.7200000000000002</c:v>
                </c:pt>
                <c:pt idx="5">
                  <c:v>2.58</c:v>
                </c:pt>
                <c:pt idx="6">
                  <c:v>2.9400000000000004</c:v>
                </c:pt>
                <c:pt idx="7">
                  <c:v>3.2</c:v>
                </c:pt>
                <c:pt idx="8">
                  <c:v>2.84</c:v>
                </c:pt>
                <c:pt idx="9">
                  <c:v>2.2000000000000002</c:v>
                </c:pt>
                <c:pt idx="10">
                  <c:v>1.2799999999999998</c:v>
                </c:pt>
                <c:pt idx="11">
                  <c:v>0.67999999999999983</c:v>
                </c:pt>
                <c:pt idx="12">
                  <c:v>0.24</c:v>
                </c:pt>
                <c:pt idx="13">
                  <c:v>0</c:v>
                </c:pt>
                <c:pt idx="14">
                  <c:v>0.26</c:v>
                </c:pt>
                <c:pt idx="15">
                  <c:v>0.84000000000000019</c:v>
                </c:pt>
                <c:pt idx="16">
                  <c:v>0.88000000000000012</c:v>
                </c:pt>
                <c:pt idx="17">
                  <c:v>1.34</c:v>
                </c:pt>
                <c:pt idx="18">
                  <c:v>1.5200000000000002</c:v>
                </c:pt>
                <c:pt idx="19">
                  <c:v>1.5800000000000005</c:v>
                </c:pt>
                <c:pt idx="20">
                  <c:v>0.93999999999999984</c:v>
                </c:pt>
                <c:pt idx="21">
                  <c:v>0.36000000000000032</c:v>
                </c:pt>
                <c:pt idx="22">
                  <c:v>-0.24</c:v>
                </c:pt>
                <c:pt idx="23">
                  <c:v>-0.53999999999999992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2-4C01-9B69-144C6D3E575E}"/>
            </c:ext>
          </c:extLst>
        </c:ser>
        <c:ser>
          <c:idx val="1"/>
          <c:order val="1"/>
          <c:tx>
            <c:strRef>
              <c:f>'G-3'!$A$5</c:f>
              <c:strCache>
                <c:ptCount val="1"/>
                <c:pt idx="0">
                  <c:v>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'G-3'!$B$5:$Y$5</c:f>
              <c:numCache>
                <c:formatCode>#\ ##0.0</c:formatCode>
                <c:ptCount val="24"/>
                <c:pt idx="0">
                  <c:v>4.42</c:v>
                </c:pt>
                <c:pt idx="1">
                  <c:v>4.3600000000000003</c:v>
                </c:pt>
                <c:pt idx="2">
                  <c:v>3.2600000000000002</c:v>
                </c:pt>
                <c:pt idx="3">
                  <c:v>4.3199999999999994</c:v>
                </c:pt>
                <c:pt idx="4">
                  <c:v>5.8199999999999994</c:v>
                </c:pt>
                <c:pt idx="5">
                  <c:v>6.58</c:v>
                </c:pt>
                <c:pt idx="6">
                  <c:v>7.0999999999999988</c:v>
                </c:pt>
                <c:pt idx="7">
                  <c:v>6.8599999999999985</c:v>
                </c:pt>
                <c:pt idx="8">
                  <c:v>4.3</c:v>
                </c:pt>
                <c:pt idx="9">
                  <c:v>1.2599999999999998</c:v>
                </c:pt>
                <c:pt idx="10">
                  <c:v>-0.33999999999999991</c:v>
                </c:pt>
                <c:pt idx="11">
                  <c:v>-0.62000000000000055</c:v>
                </c:pt>
                <c:pt idx="12">
                  <c:v>-0.8</c:v>
                </c:pt>
                <c:pt idx="13">
                  <c:v>0.61999999999999988</c:v>
                </c:pt>
                <c:pt idx="14">
                  <c:v>3</c:v>
                </c:pt>
                <c:pt idx="15">
                  <c:v>2.86</c:v>
                </c:pt>
                <c:pt idx="16">
                  <c:v>1.9200000000000002</c:v>
                </c:pt>
                <c:pt idx="17">
                  <c:v>1.6600000000000004</c:v>
                </c:pt>
                <c:pt idx="18">
                  <c:v>1.5799999999999998</c:v>
                </c:pt>
                <c:pt idx="19">
                  <c:v>1.5800000000000005</c:v>
                </c:pt>
                <c:pt idx="20">
                  <c:v>2.48</c:v>
                </c:pt>
                <c:pt idx="21">
                  <c:v>2.4800000000000004</c:v>
                </c:pt>
                <c:pt idx="22">
                  <c:v>1.0999999999999999</c:v>
                </c:pt>
                <c:pt idx="23">
                  <c:v>-0.30000000000000004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2-4C01-9B69-144C6D3E575E}"/>
            </c:ext>
          </c:extLst>
        </c:ser>
        <c:ser>
          <c:idx val="2"/>
          <c:order val="2"/>
          <c:tx>
            <c:strRef>
              <c:f>'G-3'!$A$6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'G-3'!$B$6:$Y$6</c:f>
              <c:numCache>
                <c:formatCode>#\ ##0.0</c:formatCode>
                <c:ptCount val="24"/>
                <c:pt idx="0">
                  <c:v>3.5799999999999996</c:v>
                </c:pt>
                <c:pt idx="1">
                  <c:v>4.2800000000000011</c:v>
                </c:pt>
                <c:pt idx="2">
                  <c:v>4.3000000000000007</c:v>
                </c:pt>
                <c:pt idx="3">
                  <c:v>5.22</c:v>
                </c:pt>
                <c:pt idx="4">
                  <c:v>6.52</c:v>
                </c:pt>
                <c:pt idx="5">
                  <c:v>7.98</c:v>
                </c:pt>
                <c:pt idx="6">
                  <c:v>8.8199999999999985</c:v>
                </c:pt>
                <c:pt idx="7">
                  <c:v>8.9200000000000017</c:v>
                </c:pt>
                <c:pt idx="8">
                  <c:v>6.6199999999999992</c:v>
                </c:pt>
                <c:pt idx="9">
                  <c:v>3.5199999999999996</c:v>
                </c:pt>
                <c:pt idx="10">
                  <c:v>0.55999999999999994</c:v>
                </c:pt>
                <c:pt idx="11">
                  <c:v>-0.86</c:v>
                </c:pt>
                <c:pt idx="12">
                  <c:v>-0.59999999999999964</c:v>
                </c:pt>
                <c:pt idx="13">
                  <c:v>0.55999999999999983</c:v>
                </c:pt>
                <c:pt idx="14">
                  <c:v>2.5</c:v>
                </c:pt>
                <c:pt idx="15">
                  <c:v>3.9200000000000004</c:v>
                </c:pt>
                <c:pt idx="16">
                  <c:v>3.66</c:v>
                </c:pt>
                <c:pt idx="17">
                  <c:v>2.1400000000000006</c:v>
                </c:pt>
                <c:pt idx="18">
                  <c:v>2.0600000000000005</c:v>
                </c:pt>
                <c:pt idx="19">
                  <c:v>1.7000000000000002</c:v>
                </c:pt>
                <c:pt idx="20">
                  <c:v>1.7199999999999998</c:v>
                </c:pt>
                <c:pt idx="21">
                  <c:v>1.7600000000000002</c:v>
                </c:pt>
                <c:pt idx="22">
                  <c:v>1.3599999999999997</c:v>
                </c:pt>
                <c:pt idx="23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2-4C01-9B69-144C6D3E575E}"/>
            </c:ext>
          </c:extLst>
        </c:ser>
        <c:ser>
          <c:idx val="3"/>
          <c:order val="3"/>
          <c:tx>
            <c:strRef>
              <c:f>'G-3'!$A$7</c:f>
              <c:strCache>
                <c:ptCount val="1"/>
                <c:pt idx="0">
                  <c:v>LT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'G-3'!$B$7:$Y$7</c:f>
              <c:numCache>
                <c:formatCode>#\ ##0.0</c:formatCode>
                <c:ptCount val="24"/>
                <c:pt idx="0">
                  <c:v>2.7999999999999994</c:v>
                </c:pt>
                <c:pt idx="1">
                  <c:v>3</c:v>
                </c:pt>
                <c:pt idx="2">
                  <c:v>3.0200000000000009</c:v>
                </c:pt>
                <c:pt idx="3">
                  <c:v>4.1399999999999997</c:v>
                </c:pt>
                <c:pt idx="4">
                  <c:v>5.8999999999999995</c:v>
                </c:pt>
                <c:pt idx="5">
                  <c:v>7.34</c:v>
                </c:pt>
                <c:pt idx="6">
                  <c:v>7.4600000000000017</c:v>
                </c:pt>
                <c:pt idx="7">
                  <c:v>8.0399999999999991</c:v>
                </c:pt>
                <c:pt idx="8">
                  <c:v>6.52</c:v>
                </c:pt>
                <c:pt idx="9">
                  <c:v>3.5400000000000009</c:v>
                </c:pt>
                <c:pt idx="10">
                  <c:v>2.2999999999999994</c:v>
                </c:pt>
                <c:pt idx="11">
                  <c:v>2.46</c:v>
                </c:pt>
                <c:pt idx="12">
                  <c:v>1.7600000000000002</c:v>
                </c:pt>
                <c:pt idx="13">
                  <c:v>2.04</c:v>
                </c:pt>
                <c:pt idx="14">
                  <c:v>4.5</c:v>
                </c:pt>
                <c:pt idx="15">
                  <c:v>4.3199999999999985</c:v>
                </c:pt>
                <c:pt idx="16">
                  <c:v>3.3600000000000012</c:v>
                </c:pt>
                <c:pt idx="17">
                  <c:v>2.7800000000000002</c:v>
                </c:pt>
                <c:pt idx="18">
                  <c:v>2.4400000000000004</c:v>
                </c:pt>
                <c:pt idx="19">
                  <c:v>2.5</c:v>
                </c:pt>
                <c:pt idx="20">
                  <c:v>3.44</c:v>
                </c:pt>
                <c:pt idx="21">
                  <c:v>3.0000000000000004</c:v>
                </c:pt>
                <c:pt idx="22">
                  <c:v>2.0600000000000005</c:v>
                </c:pt>
                <c:pt idx="23">
                  <c:v>1.1000000000000005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52-4C01-9B69-144C6D3E575E}"/>
            </c:ext>
          </c:extLst>
        </c:ser>
        <c:ser>
          <c:idx val="4"/>
          <c:order val="4"/>
          <c:tx>
            <c:strRef>
              <c:f>'G-3'!$A$8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'G-3'!$B$8:$Y$8</c:f>
              <c:numCache>
                <c:formatCode>#\ ##0.0</c:formatCode>
                <c:ptCount val="24"/>
                <c:pt idx="0">
                  <c:v>0.52</c:v>
                </c:pt>
                <c:pt idx="1">
                  <c:v>1.2400000000000002</c:v>
                </c:pt>
                <c:pt idx="2">
                  <c:v>1.8800000000000003</c:v>
                </c:pt>
                <c:pt idx="3">
                  <c:v>2.42</c:v>
                </c:pt>
                <c:pt idx="4">
                  <c:v>2.9000000000000004</c:v>
                </c:pt>
                <c:pt idx="5">
                  <c:v>3.2600000000000007</c:v>
                </c:pt>
                <c:pt idx="6">
                  <c:v>3.0000000000000009</c:v>
                </c:pt>
                <c:pt idx="7">
                  <c:v>1.6999999999999997</c:v>
                </c:pt>
                <c:pt idx="8">
                  <c:v>1.0999999999999992</c:v>
                </c:pt>
                <c:pt idx="9">
                  <c:v>0.12</c:v>
                </c:pt>
                <c:pt idx="10">
                  <c:v>-0.62</c:v>
                </c:pt>
                <c:pt idx="11">
                  <c:v>-0.7200000000000002</c:v>
                </c:pt>
                <c:pt idx="12">
                  <c:v>-0.2</c:v>
                </c:pt>
                <c:pt idx="13">
                  <c:v>7.999999999999996E-2</c:v>
                </c:pt>
                <c:pt idx="14">
                  <c:v>1.08</c:v>
                </c:pt>
                <c:pt idx="15">
                  <c:v>1.6000000000000005</c:v>
                </c:pt>
                <c:pt idx="16">
                  <c:v>1.64</c:v>
                </c:pt>
                <c:pt idx="17">
                  <c:v>1.9800000000000006</c:v>
                </c:pt>
                <c:pt idx="18">
                  <c:v>2.2400000000000002</c:v>
                </c:pt>
                <c:pt idx="19">
                  <c:v>2.2799999999999994</c:v>
                </c:pt>
                <c:pt idx="20">
                  <c:v>2.1799999999999997</c:v>
                </c:pt>
                <c:pt idx="21">
                  <c:v>2.3400000000000003</c:v>
                </c:pt>
                <c:pt idx="22">
                  <c:v>2.3200000000000003</c:v>
                </c:pt>
                <c:pt idx="23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52-4C01-9B69-144C6D3E575E}"/>
            </c:ext>
          </c:extLst>
        </c:ser>
        <c:ser>
          <c:idx val="5"/>
          <c:order val="5"/>
          <c:tx>
            <c:strRef>
              <c:f>'G-3'!$A$9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'G-3'!$B$9:$Y$9</c:f>
              <c:numCache>
                <c:formatCode>#\ ##0.0</c:formatCode>
                <c:ptCount val="24"/>
                <c:pt idx="0">
                  <c:v>2.6199999999999997</c:v>
                </c:pt>
                <c:pt idx="1">
                  <c:v>1.58</c:v>
                </c:pt>
                <c:pt idx="2">
                  <c:v>1.0400000000000005</c:v>
                </c:pt>
                <c:pt idx="3">
                  <c:v>1.3</c:v>
                </c:pt>
                <c:pt idx="4">
                  <c:v>1.4800000000000004</c:v>
                </c:pt>
                <c:pt idx="5">
                  <c:v>1.7000000000000002</c:v>
                </c:pt>
                <c:pt idx="6">
                  <c:v>2.46</c:v>
                </c:pt>
                <c:pt idx="7">
                  <c:v>3.0799999999999992</c:v>
                </c:pt>
                <c:pt idx="8">
                  <c:v>3.2399999999999993</c:v>
                </c:pt>
                <c:pt idx="9">
                  <c:v>3.9799999999999995</c:v>
                </c:pt>
                <c:pt idx="10">
                  <c:v>3.7199999999999993</c:v>
                </c:pt>
                <c:pt idx="11">
                  <c:v>3.7600000000000002</c:v>
                </c:pt>
                <c:pt idx="12">
                  <c:v>3.3799999999999994</c:v>
                </c:pt>
                <c:pt idx="13">
                  <c:v>2.82</c:v>
                </c:pt>
                <c:pt idx="14">
                  <c:v>2.0200000000000005</c:v>
                </c:pt>
                <c:pt idx="15">
                  <c:v>2.3400000000000003</c:v>
                </c:pt>
                <c:pt idx="16">
                  <c:v>1.9200000000000002</c:v>
                </c:pt>
                <c:pt idx="17">
                  <c:v>1.9600000000000002</c:v>
                </c:pt>
                <c:pt idx="18">
                  <c:v>2.5600000000000005</c:v>
                </c:pt>
                <c:pt idx="19">
                  <c:v>2.6399999999999997</c:v>
                </c:pt>
                <c:pt idx="20">
                  <c:v>2.9200000000000004</c:v>
                </c:pt>
                <c:pt idx="21">
                  <c:v>2.98</c:v>
                </c:pt>
                <c:pt idx="22">
                  <c:v>3.160000000000001</c:v>
                </c:pt>
                <c:pt idx="23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52-4C01-9B69-144C6D3E575E}"/>
            </c:ext>
          </c:extLst>
        </c:ser>
        <c:ser>
          <c:idx val="6"/>
          <c:order val="6"/>
          <c:tx>
            <c:strRef>
              <c:f>'G-3'!$A$10</c:f>
              <c:strCache>
                <c:ptCount val="1"/>
                <c:pt idx="0">
                  <c:v>SI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'G-3'!$B$10:$Y$10</c:f>
              <c:numCache>
                <c:formatCode>#\ ##0.0</c:formatCode>
                <c:ptCount val="24"/>
                <c:pt idx="0">
                  <c:v>1.4199999999999995</c:v>
                </c:pt>
                <c:pt idx="1">
                  <c:v>1.3399999999999999</c:v>
                </c:pt>
                <c:pt idx="2">
                  <c:v>1.2800000000000002</c:v>
                </c:pt>
                <c:pt idx="3">
                  <c:v>1.639999999999999</c:v>
                </c:pt>
                <c:pt idx="4">
                  <c:v>1.56</c:v>
                </c:pt>
                <c:pt idx="5">
                  <c:v>2.0200000000000005</c:v>
                </c:pt>
                <c:pt idx="6">
                  <c:v>2.2599999999999998</c:v>
                </c:pt>
                <c:pt idx="7">
                  <c:v>2.5</c:v>
                </c:pt>
                <c:pt idx="8">
                  <c:v>2.6399999999999997</c:v>
                </c:pt>
                <c:pt idx="9">
                  <c:v>1.4600000000000002</c:v>
                </c:pt>
                <c:pt idx="10">
                  <c:v>0.84</c:v>
                </c:pt>
                <c:pt idx="11">
                  <c:v>0.18000000000000005</c:v>
                </c:pt>
                <c:pt idx="12">
                  <c:v>-0.91999999999999993</c:v>
                </c:pt>
                <c:pt idx="13">
                  <c:v>-1.7399999999999998</c:v>
                </c:pt>
                <c:pt idx="14">
                  <c:v>-0.72</c:v>
                </c:pt>
                <c:pt idx="15">
                  <c:v>-0.5199999999999998</c:v>
                </c:pt>
                <c:pt idx="16">
                  <c:v>-6.0000000000000053E-2</c:v>
                </c:pt>
                <c:pt idx="17">
                  <c:v>0.76</c:v>
                </c:pt>
                <c:pt idx="18">
                  <c:v>1.3999999999999992</c:v>
                </c:pt>
                <c:pt idx="19">
                  <c:v>1.3600000000000003</c:v>
                </c:pt>
                <c:pt idx="20">
                  <c:v>1.5199999999999996</c:v>
                </c:pt>
                <c:pt idx="21">
                  <c:v>1.6599999999999997</c:v>
                </c:pt>
                <c:pt idx="22">
                  <c:v>1.0799999999999998</c:v>
                </c:pt>
                <c:pt idx="23">
                  <c:v>0.83999999999999986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52-4C01-9B69-144C6D3E575E}"/>
            </c:ext>
          </c:extLst>
        </c:ser>
        <c:ser>
          <c:idx val="7"/>
          <c:order val="7"/>
          <c:tx>
            <c:strRef>
              <c:f>'G-3'!$A$11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60000"/>
                </a:schemeClr>
              </a:solidFill>
              <a:ln w="381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'G-3'!$B$3:$Y$3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'G-3'!$B$11:$Y$11</c:f>
              <c:numCache>
                <c:formatCode>#\ ##0.0</c:formatCode>
                <c:ptCount val="24"/>
                <c:pt idx="0">
                  <c:v>0.70000000000000018</c:v>
                </c:pt>
                <c:pt idx="1">
                  <c:v>8.0000000000000071E-2</c:v>
                </c:pt>
                <c:pt idx="2">
                  <c:v>0.16000000000000014</c:v>
                </c:pt>
                <c:pt idx="3">
                  <c:v>0.96000000000000019</c:v>
                </c:pt>
                <c:pt idx="4">
                  <c:v>2.16</c:v>
                </c:pt>
                <c:pt idx="5">
                  <c:v>3.66</c:v>
                </c:pt>
                <c:pt idx="6">
                  <c:v>4.3800000000000008</c:v>
                </c:pt>
                <c:pt idx="7">
                  <c:v>5.2399999999999993</c:v>
                </c:pt>
                <c:pt idx="8">
                  <c:v>5.26</c:v>
                </c:pt>
                <c:pt idx="9">
                  <c:v>4.4400000000000004</c:v>
                </c:pt>
                <c:pt idx="10">
                  <c:v>4.3400000000000007</c:v>
                </c:pt>
                <c:pt idx="11">
                  <c:v>3.600000000000001</c:v>
                </c:pt>
                <c:pt idx="12">
                  <c:v>2.4399999999999995</c:v>
                </c:pt>
                <c:pt idx="13">
                  <c:v>1.5599999999999998</c:v>
                </c:pt>
                <c:pt idx="14">
                  <c:v>2.0199999999999996</c:v>
                </c:pt>
                <c:pt idx="15">
                  <c:v>1.7200000000000002</c:v>
                </c:pt>
                <c:pt idx="16">
                  <c:v>1.3999999999999997</c:v>
                </c:pt>
                <c:pt idx="17">
                  <c:v>1.0200000000000002</c:v>
                </c:pt>
                <c:pt idx="18">
                  <c:v>1.2799999999999996</c:v>
                </c:pt>
                <c:pt idx="19">
                  <c:v>1.2000000000000002</c:v>
                </c:pt>
                <c:pt idx="20">
                  <c:v>1.04</c:v>
                </c:pt>
                <c:pt idx="21">
                  <c:v>0.88000000000000034</c:v>
                </c:pt>
                <c:pt idx="22">
                  <c:v>0.41999999999999993</c:v>
                </c:pt>
                <c:pt idx="23">
                  <c:v>0.17999999999999994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52-4C01-9B69-144C6D3E5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9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94406895518127E-2"/>
          <c:y val="4.9601114019007485E-2"/>
          <c:w val="0.90389389879701287"/>
          <c:h val="0.69311148107790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'G-29'!$B$13</c:f>
              <c:strCache>
                <c:ptCount val="1"/>
                <c:pt idx="0">
                  <c:v> 2 022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1481481481482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7A-48AA-8970-FF669003A824}"/>
                </c:ext>
              </c:extLst>
            </c:dLbl>
            <c:dLbl>
              <c:idx val="4"/>
              <c:layout>
                <c:manualLayout>
                  <c:x val="-4.2622772146438579E-17"/>
                  <c:y val="-4.16666666666666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7A-48AA-8970-FF669003A824}"/>
                </c:ext>
              </c:extLst>
            </c:dLbl>
            <c:dLbl>
              <c:idx val="6"/>
              <c:layout>
                <c:manualLayout>
                  <c:x val="0"/>
                  <c:y val="1.8036768734184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A-48AA-8970-FF669003A824}"/>
                </c:ext>
              </c:extLst>
            </c:dLbl>
            <c:dLbl>
              <c:idx val="7"/>
              <c:layout>
                <c:manualLayout>
                  <c:x val="-4.2554281306337637E-17"/>
                  <c:y val="-1.8036768734184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7A-48AA-8970-FF669003A824}"/>
                </c:ext>
              </c:extLst>
            </c:dLbl>
            <c:dLbl>
              <c:idx val="8"/>
              <c:layout>
                <c:manualLayout>
                  <c:x val="2.3211694307469048E-3"/>
                  <c:y val="-3.6073537468369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7A-48AA-8970-FF669003A824}"/>
                </c:ext>
              </c:extLst>
            </c:dLbl>
            <c:dLbl>
              <c:idx val="9"/>
              <c:layout>
                <c:manualLayout>
                  <c:x val="-2.3211694307469473E-3"/>
                  <c:y val="2.7055153101276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A-48AA-8970-FF669003A824}"/>
                </c:ext>
              </c:extLst>
            </c:dLbl>
            <c:dLbl>
              <c:idx val="10"/>
              <c:layout>
                <c:manualLayout>
                  <c:x val="0"/>
                  <c:y val="-3.6073537468369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7A-48AA-8970-FF669003A824}"/>
                </c:ext>
              </c:extLst>
            </c:dLbl>
            <c:dLbl>
              <c:idx val="12"/>
              <c:layout>
                <c:manualLayout>
                  <c:x val="0"/>
                  <c:y val="-2.25459609177306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7A-48AA-8970-FF669003A824}"/>
                </c:ext>
              </c:extLst>
            </c:dLbl>
            <c:dLbl>
              <c:idx val="13"/>
              <c:layout>
                <c:manualLayout>
                  <c:x val="-2.3211694307469048E-3"/>
                  <c:y val="-6.76378827531921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7A-48AA-8970-FF669003A824}"/>
                </c:ext>
              </c:extLst>
            </c:dLbl>
            <c:dLbl>
              <c:idx val="14"/>
              <c:layout>
                <c:manualLayout>
                  <c:x val="0"/>
                  <c:y val="-2.254596091773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7A-48AA-8970-FF669003A824}"/>
                </c:ext>
              </c:extLst>
            </c:dLbl>
            <c:dLbl>
              <c:idx val="15"/>
              <c:layout>
                <c:manualLayout>
                  <c:x val="-8.5108562612675275E-17"/>
                  <c:y val="4.50919218354613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7A-48AA-8970-FF669003A824}"/>
                </c:ext>
              </c:extLst>
            </c:dLbl>
            <c:dLbl>
              <c:idx val="16"/>
              <c:layout>
                <c:manualLayout>
                  <c:x val="0"/>
                  <c:y val="-4.96011140190074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7A-48AA-8970-FF669003A824}"/>
                </c:ext>
              </c:extLst>
            </c:dLbl>
            <c:dLbl>
              <c:idx val="18"/>
              <c:layout>
                <c:manualLayout>
                  <c:x val="2.3211694307469898E-3"/>
                  <c:y val="-3.6073537468369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7A-48AA-8970-FF669003A824}"/>
                </c:ext>
              </c:extLst>
            </c:dLbl>
            <c:dLbl>
              <c:idx val="19"/>
              <c:layout>
                <c:manualLayout>
                  <c:x val="-1.7021712522535055E-16"/>
                  <c:y val="-5.4110306202553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7A-48AA-8970-FF669003A824}"/>
                </c:ext>
              </c:extLst>
            </c:dLbl>
            <c:dLbl>
              <c:idx val="20"/>
              <c:layout>
                <c:manualLayout>
                  <c:x val="0"/>
                  <c:y val="-3.15643452848230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7A-48AA-8970-FF669003A824}"/>
                </c:ext>
              </c:extLst>
            </c:dLbl>
            <c:dLbl>
              <c:idx val="21"/>
              <c:layout>
                <c:manualLayout>
                  <c:x val="-2.321169430746989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7A-48AA-8970-FF669003A824}"/>
                </c:ext>
              </c:extLst>
            </c:dLbl>
            <c:dLbl>
              <c:idx val="22"/>
              <c:layout>
                <c:manualLayout>
                  <c:x val="0"/>
                  <c:y val="-6.76378827531920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7A-48AA-8970-FF669003A824}"/>
                </c:ext>
              </c:extLst>
            </c:dLbl>
            <c:dLbl>
              <c:idx val="23"/>
              <c:layout>
                <c:manualLayout>
                  <c:x val="0"/>
                  <c:y val="-2.7055153101276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7A-48AA-8970-FF669003A824}"/>
                </c:ext>
              </c:extLst>
            </c:dLbl>
            <c:dLbl>
              <c:idx val="25"/>
              <c:layout>
                <c:manualLayout>
                  <c:x val="0"/>
                  <c:y val="-6.3128690569645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7A-48AA-8970-FF669003A824}"/>
                </c:ext>
              </c:extLst>
            </c:dLbl>
            <c:dLbl>
              <c:idx val="26"/>
              <c:layout>
                <c:manualLayout>
                  <c:x val="-1.7021712522535055E-16"/>
                  <c:y val="-2.70551531012768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7A-48AA-8970-FF669003A824}"/>
                </c:ext>
              </c:extLst>
            </c:dLbl>
            <c:dLbl>
              <c:idx val="27"/>
              <c:layout>
                <c:manualLayout>
                  <c:x val="4.6423388614938096E-3"/>
                  <c:y val="-4.96011140190074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7A-48AA-8970-FF669003A8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'G-29'!$A$14:$A$41</c:f>
              <c:strCache>
                <c:ptCount val="28"/>
                <c:pt idx="0">
                  <c:v>LT</c:v>
                </c:pt>
                <c:pt idx="1">
                  <c:v>MT</c:v>
                </c:pt>
                <c:pt idx="2">
                  <c:v>LU</c:v>
                </c:pt>
                <c:pt idx="3">
                  <c:v>PL</c:v>
                </c:pt>
                <c:pt idx="4">
                  <c:v>ES</c:v>
                </c:pt>
                <c:pt idx="5">
                  <c:v>SK</c:v>
                </c:pt>
                <c:pt idx="6">
                  <c:v>IE</c:v>
                </c:pt>
                <c:pt idx="7">
                  <c:v>CY</c:v>
                </c:pt>
                <c:pt idx="8">
                  <c:v>PT</c:v>
                </c:pt>
                <c:pt idx="9">
                  <c:v>GR</c:v>
                </c:pt>
                <c:pt idx="10">
                  <c:v>IT</c:v>
                </c:pt>
                <c:pt idx="11">
                  <c:v>AT</c:v>
                </c:pt>
                <c:pt idx="12">
                  <c:v>LV</c:v>
                </c:pt>
                <c:pt idx="13">
                  <c:v>HR</c:v>
                </c:pt>
                <c:pt idx="14">
                  <c:v>BG</c:v>
                </c:pt>
                <c:pt idx="15">
                  <c:v>EU 27</c:v>
                </c:pt>
                <c:pt idx="16">
                  <c:v>RO</c:v>
                </c:pt>
                <c:pt idx="17">
                  <c:v>NL</c:v>
                </c:pt>
                <c:pt idx="18">
                  <c:v>EE</c:v>
                </c:pt>
                <c:pt idx="19">
                  <c:v>FI</c:v>
                </c:pt>
                <c:pt idx="20">
                  <c:v>SI</c:v>
                </c:pt>
                <c:pt idx="21">
                  <c:v>DK</c:v>
                </c:pt>
                <c:pt idx="22">
                  <c:v>FR</c:v>
                </c:pt>
                <c:pt idx="23">
                  <c:v>HU</c:v>
                </c:pt>
                <c:pt idx="24">
                  <c:v>BE</c:v>
                </c:pt>
                <c:pt idx="25">
                  <c:v>DE</c:v>
                </c:pt>
                <c:pt idx="26">
                  <c:v>CZ</c:v>
                </c:pt>
                <c:pt idx="27">
                  <c:v>SE</c:v>
                </c:pt>
              </c:strCache>
            </c:strRef>
          </c:cat>
          <c:val>
            <c:numRef>
              <c:f>'G-29'!$B$14:$B$41</c:f>
              <c:numCache>
                <c:formatCode>0.0%</c:formatCode>
                <c:ptCount val="28"/>
                <c:pt idx="0">
                  <c:v>0.30669196229288659</c:v>
                </c:pt>
                <c:pt idx="1">
                  <c:v>0.28520377193957375</c:v>
                </c:pt>
                <c:pt idx="2">
                  <c:v>0.21272331154684096</c:v>
                </c:pt>
                <c:pt idx="3">
                  <c:v>0.29263000661766031</c:v>
                </c:pt>
                <c:pt idx="4">
                  <c:v>0.3045761242010242</c:v>
                </c:pt>
                <c:pt idx="5">
                  <c:v>0.26125766458996758</c:v>
                </c:pt>
                <c:pt idx="6">
                  <c:v>0.2305713156567836</c:v>
                </c:pt>
                <c:pt idx="7">
                  <c:v>0.24509738018687421</c:v>
                </c:pt>
                <c:pt idx="8">
                  <c:v>0.3724476298899142</c:v>
                </c:pt>
                <c:pt idx="9">
                  <c:v>0.35645543024761167</c:v>
                </c:pt>
                <c:pt idx="10">
                  <c:v>0.37481471198941002</c:v>
                </c:pt>
                <c:pt idx="11">
                  <c:v>0.29380559272256024</c:v>
                </c:pt>
                <c:pt idx="12">
                  <c:v>0.33072300450452735</c:v>
                </c:pt>
                <c:pt idx="13">
                  <c:v>0.35573578729560101</c:v>
                </c:pt>
                <c:pt idx="14">
                  <c:v>0.33966099830533525</c:v>
                </c:pt>
                <c:pt idx="15">
                  <c:v>0.33047514705380143</c:v>
                </c:pt>
                <c:pt idx="16">
                  <c:v>0.3026281871700191</c:v>
                </c:pt>
                <c:pt idx="17">
                  <c:v>0.31053713996193699</c:v>
                </c:pt>
                <c:pt idx="18">
                  <c:v>0.32327098263231857</c:v>
                </c:pt>
                <c:pt idx="19">
                  <c:v>0.37427046381017676</c:v>
                </c:pt>
                <c:pt idx="20">
                  <c:v>0.33078715566170003</c:v>
                </c:pt>
                <c:pt idx="21">
                  <c:v>0.3202295161817964</c:v>
                </c:pt>
                <c:pt idx="22">
                  <c:v>0.34058549057007836</c:v>
                </c:pt>
                <c:pt idx="23">
                  <c:v>0.3165050488987835</c:v>
                </c:pt>
                <c:pt idx="24">
                  <c:v>0.30600486213828915</c:v>
                </c:pt>
                <c:pt idx="25">
                  <c:v>0.34659184200231269</c:v>
                </c:pt>
                <c:pt idx="26">
                  <c:v>0.32597641486041123</c:v>
                </c:pt>
                <c:pt idx="27">
                  <c:v>0.32624220931788445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C7A-48AA-8970-FF669003A824}"/>
            </c:ext>
          </c:extLst>
        </c:ser>
        <c:ser>
          <c:idx val="1"/>
          <c:order val="1"/>
          <c:tx>
            <c:strRef>
              <c:f>'G-29'!$C$13</c:f>
              <c:strCache>
                <c:ptCount val="1"/>
                <c:pt idx="0">
                  <c:v> 2 070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C7A-48AA-8970-FF669003A82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C7A-48AA-8970-FF669003A824}"/>
              </c:ext>
            </c:extLst>
          </c:dPt>
          <c:dLbls>
            <c:dLbl>
              <c:idx val="0"/>
              <c:layout>
                <c:manualLayout>
                  <c:x val="2.3211694307468996E-3"/>
                  <c:y val="-0.22778060046107379"/>
                </c:manualLayout>
              </c:layout>
              <c:tx>
                <c:rich>
                  <a:bodyPr/>
                  <a:lstStyle/>
                  <a:p>
                    <a:fld id="{4B3F1FBD-B7C0-486E-A33F-C8C2020CACD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C7A-48AA-8970-FF669003A824}"/>
                </c:ext>
              </c:extLst>
            </c:dLbl>
            <c:dLbl>
              <c:idx val="1"/>
              <c:layout>
                <c:manualLayout>
                  <c:x val="4.6423388614938096E-3"/>
                  <c:y val="-0.21634536009450131"/>
                </c:manualLayout>
              </c:layout>
              <c:tx>
                <c:rich>
                  <a:bodyPr/>
                  <a:lstStyle/>
                  <a:p>
                    <a:fld id="{423905FD-2CCE-482F-AC07-D116BC1963E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AC7A-48AA-8970-FF669003A824}"/>
                </c:ext>
              </c:extLst>
            </c:dLbl>
            <c:dLbl>
              <c:idx val="2"/>
              <c:layout>
                <c:manualLayout>
                  <c:x val="9.2846777229876193E-3"/>
                  <c:y val="-0.20194825506689404"/>
                </c:manualLayout>
              </c:layout>
              <c:tx>
                <c:rich>
                  <a:bodyPr/>
                  <a:lstStyle/>
                  <a:p>
                    <a:fld id="{3942E333-655E-4B3B-B6F5-195D075E73B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AC7A-48AA-8970-FF669003A824}"/>
                </c:ext>
              </c:extLst>
            </c:dLbl>
            <c:dLbl>
              <c:idx val="3"/>
              <c:layout>
                <c:manualLayout>
                  <c:x val="2.1277140653168819E-17"/>
                  <c:y val="-0.19570071603841549"/>
                </c:manualLayout>
              </c:layout>
              <c:tx>
                <c:rich>
                  <a:bodyPr/>
                  <a:lstStyle/>
                  <a:p>
                    <a:fld id="{5F15DE9D-A9DA-4877-8B94-C5FDECA0600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C7A-48AA-8970-FF669003A824}"/>
                </c:ext>
              </c:extLst>
            </c:dLbl>
            <c:dLbl>
              <c:idx val="4"/>
              <c:layout>
                <c:manualLayout>
                  <c:x val="4.6423388614937671E-3"/>
                  <c:y val="-0.21722198966152298"/>
                </c:manualLayout>
              </c:layout>
              <c:tx>
                <c:rich>
                  <a:bodyPr/>
                  <a:lstStyle/>
                  <a:p>
                    <a:fld id="{CA11D577-EC82-4C93-AC71-E9D4387084D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AC7A-48AA-8970-FF669003A824}"/>
                </c:ext>
              </c:extLst>
            </c:dLbl>
            <c:dLbl>
              <c:idx val="5"/>
              <c:layout>
                <c:manualLayout>
                  <c:x val="-4.2554281306337637E-17"/>
                  <c:y val="-0.19007842798908847"/>
                </c:manualLayout>
              </c:layout>
              <c:tx>
                <c:rich>
                  <a:bodyPr/>
                  <a:lstStyle/>
                  <a:p>
                    <a:fld id="{23796A01-FE28-4A75-8884-819F0E595C6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C7A-48AA-8970-FF669003A824}"/>
                </c:ext>
              </c:extLst>
            </c:dLbl>
            <c:dLbl>
              <c:idx val="6"/>
              <c:layout>
                <c:manualLayout>
                  <c:x val="0"/>
                  <c:y val="-0.19053573818849062"/>
                </c:manualLayout>
              </c:layout>
              <c:tx>
                <c:rich>
                  <a:bodyPr/>
                  <a:lstStyle/>
                  <a:p>
                    <a:fld id="{E56DDCFB-A12E-4BC3-A2A9-8A0906AFBFF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AC7A-48AA-8970-FF669003A824}"/>
                </c:ext>
              </c:extLst>
            </c:dLbl>
            <c:dLbl>
              <c:idx val="7"/>
              <c:layout>
                <c:manualLayout>
                  <c:x val="6.963508292240672E-3"/>
                  <c:y val="-0.18411599772623097"/>
                </c:manualLayout>
              </c:layout>
              <c:tx>
                <c:rich>
                  <a:bodyPr/>
                  <a:lstStyle/>
                  <a:p>
                    <a:fld id="{07912A05-FF6D-4C24-A308-116701498F7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C7A-48AA-8970-FF669003A824}"/>
                </c:ext>
              </c:extLst>
            </c:dLbl>
            <c:dLbl>
              <c:idx val="8"/>
              <c:layout>
                <c:manualLayout>
                  <c:x val="-4.2554281306337637E-17"/>
                  <c:y val="-0.16724203248819711"/>
                </c:manualLayout>
              </c:layout>
              <c:tx>
                <c:rich>
                  <a:bodyPr/>
                  <a:lstStyle/>
                  <a:p>
                    <a:fld id="{FE24D017-3322-4BE9-B3A5-C07C172D73D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AC7A-48AA-8970-FF669003A824}"/>
                </c:ext>
              </c:extLst>
            </c:dLbl>
            <c:dLbl>
              <c:idx val="9"/>
              <c:layout>
                <c:manualLayout>
                  <c:x val="2.3211694307468623E-3"/>
                  <c:y val="-0.16686425449738662"/>
                </c:manualLayout>
              </c:layout>
              <c:tx>
                <c:rich>
                  <a:bodyPr/>
                  <a:lstStyle/>
                  <a:p>
                    <a:fld id="{3E622C7F-8199-4371-9815-85917300383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AC7A-48AA-8970-FF669003A824}"/>
                </c:ext>
              </c:extLst>
            </c:dLbl>
            <c:dLbl>
              <c:idx val="10"/>
              <c:layout>
                <c:manualLayout>
                  <c:x val="1.1605847153734524E-2"/>
                  <c:y val="-0.15650447421931504"/>
                </c:manualLayout>
              </c:layout>
              <c:tx>
                <c:rich>
                  <a:bodyPr/>
                  <a:lstStyle/>
                  <a:p>
                    <a:fld id="{6A6961D5-C2D7-4515-A540-04AB58EB58E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AC7A-48AA-8970-FF669003A824}"/>
                </c:ext>
              </c:extLst>
            </c:dLbl>
            <c:dLbl>
              <c:idx val="11"/>
              <c:layout>
                <c:manualLayout>
                  <c:x val="-8.5108562612675275E-17"/>
                  <c:y val="-0.16350934450192781"/>
                </c:manualLayout>
              </c:layout>
              <c:tx>
                <c:rich>
                  <a:bodyPr/>
                  <a:lstStyle/>
                  <a:p>
                    <a:fld id="{8063AA90-8FBC-4305-B721-FAA8B8475F6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AC7A-48AA-8970-FF669003A824}"/>
                </c:ext>
              </c:extLst>
            </c:dLbl>
            <c:dLbl>
              <c:idx val="12"/>
              <c:layout>
                <c:manualLayout>
                  <c:x val="0"/>
                  <c:y val="-0.14984755734929092"/>
                </c:manualLayout>
              </c:layout>
              <c:tx>
                <c:rich>
                  <a:bodyPr/>
                  <a:lstStyle/>
                  <a:p>
                    <a:fld id="{FC41BCFB-3EE8-4D7E-BCCB-BB35A2F1711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C7A-48AA-8970-FF669003A824}"/>
                </c:ext>
              </c:extLst>
            </c:dLbl>
            <c:dLbl>
              <c:idx val="13"/>
              <c:layout>
                <c:manualLayout>
                  <c:x val="-2.3211694307469048E-3"/>
                  <c:y val="-0.17118881833955921"/>
                </c:manualLayout>
              </c:layout>
              <c:tx>
                <c:rich>
                  <a:bodyPr/>
                  <a:lstStyle/>
                  <a:p>
                    <a:fld id="{2D60B981-7B27-4901-8086-B5ECBFCC1457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C7A-48AA-8970-FF669003A824}"/>
                </c:ext>
              </c:extLst>
            </c:dLbl>
            <c:dLbl>
              <c:idx val="14"/>
              <c:layout>
                <c:manualLayout>
                  <c:x val="2.3211694307469048E-3"/>
                  <c:y val="-0.14094101515053067"/>
                </c:manualLayout>
              </c:layout>
              <c:tx>
                <c:rich>
                  <a:bodyPr/>
                  <a:lstStyle/>
                  <a:p>
                    <a:fld id="{F5BD17FA-9C1A-449D-829C-A88B70B91E9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AC7A-48AA-8970-FF669003A824}"/>
                </c:ext>
              </c:extLst>
            </c:dLbl>
            <c:dLbl>
              <c:idx val="15"/>
              <c:layout>
                <c:manualLayout>
                  <c:x val="1.3927016584481429E-2"/>
                  <c:y val="-0.14393803020732698"/>
                </c:manualLayout>
              </c:layout>
              <c:tx>
                <c:rich>
                  <a:bodyPr/>
                  <a:lstStyle/>
                  <a:p>
                    <a:fld id="{2175460C-B1FC-4414-88D6-4F83A53957D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C7A-48AA-8970-FF669003A824}"/>
                </c:ext>
              </c:extLst>
            </c:dLbl>
            <c:dLbl>
              <c:idx val="16"/>
              <c:layout>
                <c:manualLayout>
                  <c:x val="-8.5108562612675275E-17"/>
                  <c:y val="-0.1375328469796756"/>
                </c:manualLayout>
              </c:layout>
              <c:tx>
                <c:rich>
                  <a:bodyPr/>
                  <a:lstStyle/>
                  <a:p>
                    <a:fld id="{13946FCD-5E32-466F-BD62-8CBE20C835D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AC7A-48AA-8970-FF669003A824}"/>
                </c:ext>
              </c:extLst>
            </c:dLbl>
            <c:dLbl>
              <c:idx val="17"/>
              <c:layout>
                <c:manualLayout>
                  <c:x val="-8.5108562612675275E-17"/>
                  <c:y val="-0.14880334205702248"/>
                </c:manualLayout>
              </c:layout>
              <c:tx>
                <c:rich>
                  <a:bodyPr/>
                  <a:lstStyle/>
                  <a:p>
                    <a:fld id="{EA7EA8A1-BCFA-498E-A033-80662AAA05F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AC7A-48AA-8970-FF669003A824}"/>
                </c:ext>
              </c:extLst>
            </c:dLbl>
            <c:dLbl>
              <c:idx val="18"/>
              <c:layout>
                <c:manualLayout>
                  <c:x val="8.5108562612675275E-17"/>
                  <c:y val="-0.17014779853781456"/>
                </c:manualLayout>
              </c:layout>
              <c:tx>
                <c:rich>
                  <a:bodyPr/>
                  <a:lstStyle/>
                  <a:p>
                    <a:fld id="{A45FF04F-CA22-42D4-B98A-914A1B829A7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AC7A-48AA-8970-FF669003A824}"/>
                </c:ext>
              </c:extLst>
            </c:dLbl>
            <c:dLbl>
              <c:idx val="19"/>
              <c:layout>
                <c:manualLayout>
                  <c:x val="4.6423388614937246E-3"/>
                  <c:y val="-0.1465924176690743"/>
                </c:manualLayout>
              </c:layout>
              <c:tx>
                <c:rich>
                  <a:bodyPr/>
                  <a:lstStyle/>
                  <a:p>
                    <a:fld id="{31D08605-5036-4DA2-8B1D-AE976B8D85A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AC7A-48AA-8970-FF669003A824}"/>
                </c:ext>
              </c:extLst>
            </c:dLbl>
            <c:dLbl>
              <c:idx val="20"/>
              <c:layout>
                <c:manualLayout>
                  <c:x val="-8.5108562612675275E-17"/>
                  <c:y val="-0.13712169386561684"/>
                </c:manualLayout>
              </c:layout>
              <c:tx>
                <c:rich>
                  <a:bodyPr/>
                  <a:lstStyle/>
                  <a:p>
                    <a:fld id="{172F297F-8B09-4E9D-B315-923B742288F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AC7A-48AA-8970-FF669003A824}"/>
                </c:ext>
              </c:extLst>
            </c:dLbl>
            <c:dLbl>
              <c:idx val="21"/>
              <c:layout>
                <c:manualLayout>
                  <c:x val="6.9635082922406295E-3"/>
                  <c:y val="-0.14314696877544186"/>
                </c:manualLayout>
              </c:layout>
              <c:tx>
                <c:rich>
                  <a:bodyPr/>
                  <a:lstStyle/>
                  <a:p>
                    <a:fld id="{0A301E2A-6A8B-4922-9F79-CD934CE1293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AC7A-48AA-8970-FF669003A824}"/>
                </c:ext>
              </c:extLst>
            </c:dLbl>
            <c:dLbl>
              <c:idx val="22"/>
              <c:layout>
                <c:manualLayout>
                  <c:x val="4.6423388614936396E-3"/>
                  <c:y val="-0.17322683118472104"/>
                </c:manualLayout>
              </c:layout>
              <c:tx>
                <c:rich>
                  <a:bodyPr/>
                  <a:lstStyle/>
                  <a:p>
                    <a:fld id="{2E4998FA-9185-44E5-9859-59E9BB5C7BC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AC7A-48AA-8970-FF669003A824}"/>
                </c:ext>
              </c:extLst>
            </c:dLbl>
            <c:dLbl>
              <c:idx val="23"/>
              <c:layout>
                <c:manualLayout>
                  <c:x val="-2.3211694307469048E-3"/>
                  <c:y val="-0.13498710619573659"/>
                </c:manualLayout>
              </c:layout>
              <c:tx>
                <c:rich>
                  <a:bodyPr/>
                  <a:lstStyle/>
                  <a:p>
                    <a:fld id="{C9903579-B0A2-454B-A48E-762B943A315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AC7A-48AA-8970-FF669003A824}"/>
                </c:ext>
              </c:extLst>
            </c:dLbl>
            <c:dLbl>
              <c:idx val="24"/>
              <c:layout>
                <c:manualLayout>
                  <c:x val="4.6423388614936396E-3"/>
                  <c:y val="-0.12474023324950501"/>
                </c:manualLayout>
              </c:layout>
              <c:tx>
                <c:rich>
                  <a:bodyPr/>
                  <a:lstStyle/>
                  <a:p>
                    <a:fld id="{6C76DCB4-1C7F-42AA-A7F8-3C1C461018C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AC7A-48AA-8970-FF669003A824}"/>
                </c:ext>
              </c:extLst>
            </c:dLbl>
            <c:dLbl>
              <c:idx val="25"/>
              <c:layout>
                <c:manualLayout>
                  <c:x val="9.2846777229876193E-3"/>
                  <c:y val="-0.12107997638177448"/>
                </c:manualLayout>
              </c:layout>
              <c:tx>
                <c:rich>
                  <a:bodyPr/>
                  <a:lstStyle/>
                  <a:p>
                    <a:fld id="{9A9678A1-9C42-4A98-B021-D5954ECB031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AC7A-48AA-8970-FF669003A824}"/>
                </c:ext>
              </c:extLst>
            </c:dLbl>
            <c:dLbl>
              <c:idx val="26"/>
              <c:layout>
                <c:manualLayout>
                  <c:x val="2.3211694307467344E-3"/>
                  <c:y val="-0.11033851251336341"/>
                </c:manualLayout>
              </c:layout>
              <c:tx>
                <c:rich>
                  <a:bodyPr/>
                  <a:lstStyle/>
                  <a:p>
                    <a:fld id="{14CB4BD4-C54A-41A7-98E3-D020C57CF82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AC7A-48AA-8970-FF669003A824}"/>
                </c:ext>
              </c:extLst>
            </c:dLbl>
            <c:dLbl>
              <c:idx val="27"/>
              <c:layout>
                <c:manualLayout>
                  <c:x val="1.1605847153734524E-2"/>
                  <c:y val="-0.11591499853184967"/>
                </c:manualLayout>
              </c:layout>
              <c:tx>
                <c:rich>
                  <a:bodyPr/>
                  <a:lstStyle/>
                  <a:p>
                    <a:fld id="{7285B0C5-4EBB-4406-A330-08FD90C9900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AC7A-48AA-8970-FF669003A8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'G-29'!$A$14:$A$41</c:f>
              <c:strCache>
                <c:ptCount val="28"/>
                <c:pt idx="0">
                  <c:v>LT</c:v>
                </c:pt>
                <c:pt idx="1">
                  <c:v>MT</c:v>
                </c:pt>
                <c:pt idx="2">
                  <c:v>LU</c:v>
                </c:pt>
                <c:pt idx="3">
                  <c:v>PL</c:v>
                </c:pt>
                <c:pt idx="4">
                  <c:v>ES</c:v>
                </c:pt>
                <c:pt idx="5">
                  <c:v>SK</c:v>
                </c:pt>
                <c:pt idx="6">
                  <c:v>IE</c:v>
                </c:pt>
                <c:pt idx="7">
                  <c:v>CY</c:v>
                </c:pt>
                <c:pt idx="8">
                  <c:v>PT</c:v>
                </c:pt>
                <c:pt idx="9">
                  <c:v>GR</c:v>
                </c:pt>
                <c:pt idx="10">
                  <c:v>IT</c:v>
                </c:pt>
                <c:pt idx="11">
                  <c:v>AT</c:v>
                </c:pt>
                <c:pt idx="12">
                  <c:v>LV</c:v>
                </c:pt>
                <c:pt idx="13">
                  <c:v>HR</c:v>
                </c:pt>
                <c:pt idx="14">
                  <c:v>BG</c:v>
                </c:pt>
                <c:pt idx="15">
                  <c:v>EU 27</c:v>
                </c:pt>
                <c:pt idx="16">
                  <c:v>RO</c:v>
                </c:pt>
                <c:pt idx="17">
                  <c:v>NL</c:v>
                </c:pt>
                <c:pt idx="18">
                  <c:v>EE</c:v>
                </c:pt>
                <c:pt idx="19">
                  <c:v>FI</c:v>
                </c:pt>
                <c:pt idx="20">
                  <c:v>SI</c:v>
                </c:pt>
                <c:pt idx="21">
                  <c:v>DK</c:v>
                </c:pt>
                <c:pt idx="22">
                  <c:v>FR</c:v>
                </c:pt>
                <c:pt idx="23">
                  <c:v>HU</c:v>
                </c:pt>
                <c:pt idx="24">
                  <c:v>BE</c:v>
                </c:pt>
                <c:pt idx="25">
                  <c:v>DE</c:v>
                </c:pt>
                <c:pt idx="26">
                  <c:v>CZ</c:v>
                </c:pt>
                <c:pt idx="27">
                  <c:v>SE</c:v>
                </c:pt>
              </c:strCache>
            </c:strRef>
          </c:cat>
          <c:val>
            <c:numRef>
              <c:f>'G-29'!$D$14:$D$41</c:f>
              <c:numCache>
                <c:formatCode>0.0%</c:formatCode>
                <c:ptCount val="28"/>
                <c:pt idx="0">
                  <c:v>0.36307596452060115</c:v>
                </c:pt>
                <c:pt idx="1">
                  <c:v>0.31985763069021794</c:v>
                </c:pt>
                <c:pt idx="2">
                  <c:v>0.29493152429578107</c:v>
                </c:pt>
                <c:pt idx="3">
                  <c:v>0.29192143845826563</c:v>
                </c:pt>
                <c:pt idx="4">
                  <c:v>0.29014771720126142</c:v>
                </c:pt>
                <c:pt idx="5">
                  <c:v>0.28218776423291614</c:v>
                </c:pt>
                <c:pt idx="6">
                  <c:v>0.27517272208046006</c:v>
                </c:pt>
                <c:pt idx="7">
                  <c:v>0.26405829692751792</c:v>
                </c:pt>
                <c:pt idx="8">
                  <c:v>0.2504577451057185</c:v>
                </c:pt>
                <c:pt idx="9">
                  <c:v>0.249803130840837</c:v>
                </c:pt>
                <c:pt idx="10">
                  <c:v>0.23186736090298016</c:v>
                </c:pt>
                <c:pt idx="11">
                  <c:v>0.22838096100249927</c:v>
                </c:pt>
                <c:pt idx="12">
                  <c:v>0.22814889389657728</c:v>
                </c:pt>
                <c:pt idx="13">
                  <c:v>0.21825644677630091</c:v>
                </c:pt>
                <c:pt idx="14">
                  <c:v>0.21272854893408744</c:v>
                </c:pt>
                <c:pt idx="15">
                  <c:v>0.21011033644765109</c:v>
                </c:pt>
                <c:pt idx="16">
                  <c:v>0.20682823813183898</c:v>
                </c:pt>
                <c:pt idx="17">
                  <c:v>0.20292032077657607</c:v>
                </c:pt>
                <c:pt idx="18">
                  <c:v>0.20084004750512452</c:v>
                </c:pt>
                <c:pt idx="19">
                  <c:v>0.19909252079612499</c:v>
                </c:pt>
                <c:pt idx="20">
                  <c:v>0.1983095072901262</c:v>
                </c:pt>
                <c:pt idx="21">
                  <c:v>0.19312750885265095</c:v>
                </c:pt>
                <c:pt idx="22">
                  <c:v>0.18275051982631763</c:v>
                </c:pt>
                <c:pt idx="23">
                  <c:v>0.17900015623092747</c:v>
                </c:pt>
                <c:pt idx="24">
                  <c:v>0.17687309246631727</c:v>
                </c:pt>
                <c:pt idx="25">
                  <c:v>0.15492254091687702</c:v>
                </c:pt>
                <c:pt idx="26">
                  <c:v>0.14413197893530094</c:v>
                </c:pt>
                <c:pt idx="27">
                  <c:v>0.13036590835934014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'G-29'!$C$14:$C$41</c15:f>
                <c15:dlblRangeCache>
                  <c:ptCount val="28"/>
                  <c:pt idx="0">
                    <c:v>67%</c:v>
                  </c:pt>
                  <c:pt idx="1">
                    <c:v>61%</c:v>
                  </c:pt>
                  <c:pt idx="2">
                    <c:v>51%</c:v>
                  </c:pt>
                  <c:pt idx="3">
                    <c:v>58%</c:v>
                  </c:pt>
                  <c:pt idx="4">
                    <c:v>59%</c:v>
                  </c:pt>
                  <c:pt idx="5">
                    <c:v>54%</c:v>
                  </c:pt>
                  <c:pt idx="6">
                    <c:v>51%</c:v>
                  </c:pt>
                  <c:pt idx="7">
                    <c:v>51%</c:v>
                  </c:pt>
                  <c:pt idx="8">
                    <c:v>62%</c:v>
                  </c:pt>
                  <c:pt idx="9">
                    <c:v>61%</c:v>
                  </c:pt>
                  <c:pt idx="10">
                    <c:v>61%</c:v>
                  </c:pt>
                  <c:pt idx="11">
                    <c:v>52%</c:v>
                  </c:pt>
                  <c:pt idx="12">
                    <c:v>56%</c:v>
                  </c:pt>
                  <c:pt idx="13">
                    <c:v>57%</c:v>
                  </c:pt>
                  <c:pt idx="14">
                    <c:v>55%</c:v>
                  </c:pt>
                  <c:pt idx="15">
                    <c:v>54%</c:v>
                  </c:pt>
                  <c:pt idx="16">
                    <c:v>51%</c:v>
                  </c:pt>
                  <c:pt idx="17">
                    <c:v>51%</c:v>
                  </c:pt>
                  <c:pt idx="18">
                    <c:v>52%</c:v>
                  </c:pt>
                  <c:pt idx="19">
                    <c:v>57%</c:v>
                  </c:pt>
                  <c:pt idx="20">
                    <c:v>53%</c:v>
                  </c:pt>
                  <c:pt idx="21">
                    <c:v>51%</c:v>
                  </c:pt>
                  <c:pt idx="22">
                    <c:v>52%</c:v>
                  </c:pt>
                  <c:pt idx="23">
                    <c:v>50%</c:v>
                  </c:pt>
                  <c:pt idx="24">
                    <c:v>48%</c:v>
                  </c:pt>
                  <c:pt idx="25">
                    <c:v>50%</c:v>
                  </c:pt>
                  <c:pt idx="26">
                    <c:v>47%</c:v>
                  </c:pt>
                  <c:pt idx="27">
                    <c:v>46%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4-AC7A-48AA-8970-FF669003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6588288"/>
        <c:axId val="19344314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'G-29'!$D$13</c15:sqref>
                        </c15:formulaRef>
                      </c:ext>
                    </c:extLst>
                    <c:strCache>
                      <c:ptCount val="1"/>
                      <c:pt idx="0">
                        <c:v>Nárast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'G-29'!$A$14:$A$41</c15:sqref>
                        </c15:formulaRef>
                      </c:ext>
                    </c:extLst>
                    <c:strCache>
                      <c:ptCount val="28"/>
                      <c:pt idx="0">
                        <c:v>LT</c:v>
                      </c:pt>
                      <c:pt idx="1">
                        <c:v>MT</c:v>
                      </c:pt>
                      <c:pt idx="2">
                        <c:v>LU</c:v>
                      </c:pt>
                      <c:pt idx="3">
                        <c:v>PL</c:v>
                      </c:pt>
                      <c:pt idx="4">
                        <c:v>ES</c:v>
                      </c:pt>
                      <c:pt idx="5">
                        <c:v>SK</c:v>
                      </c:pt>
                      <c:pt idx="6">
                        <c:v>IE</c:v>
                      </c:pt>
                      <c:pt idx="7">
                        <c:v>CY</c:v>
                      </c:pt>
                      <c:pt idx="8">
                        <c:v>PT</c:v>
                      </c:pt>
                      <c:pt idx="9">
                        <c:v>GR</c:v>
                      </c:pt>
                      <c:pt idx="10">
                        <c:v>IT</c:v>
                      </c:pt>
                      <c:pt idx="11">
                        <c:v>AT</c:v>
                      </c:pt>
                      <c:pt idx="12">
                        <c:v>LV</c:v>
                      </c:pt>
                      <c:pt idx="13">
                        <c:v>HR</c:v>
                      </c:pt>
                      <c:pt idx="14">
                        <c:v>BG</c:v>
                      </c:pt>
                      <c:pt idx="15">
                        <c:v>EU 27</c:v>
                      </c:pt>
                      <c:pt idx="16">
                        <c:v>RO</c:v>
                      </c:pt>
                      <c:pt idx="17">
                        <c:v>NL</c:v>
                      </c:pt>
                      <c:pt idx="18">
                        <c:v>EE</c:v>
                      </c:pt>
                      <c:pt idx="19">
                        <c:v>FI</c:v>
                      </c:pt>
                      <c:pt idx="20">
                        <c:v>SI</c:v>
                      </c:pt>
                      <c:pt idx="21">
                        <c:v>DK</c:v>
                      </c:pt>
                      <c:pt idx="22">
                        <c:v>FR</c:v>
                      </c:pt>
                      <c:pt idx="23">
                        <c:v>HU</c:v>
                      </c:pt>
                      <c:pt idx="24">
                        <c:v>BE</c:v>
                      </c:pt>
                      <c:pt idx="25">
                        <c:v>DE</c:v>
                      </c:pt>
                      <c:pt idx="26">
                        <c:v>CZ</c:v>
                      </c:pt>
                      <c:pt idx="27">
                        <c:v>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'G-29'!$C$14:$C$41</c15:sqref>
                        </c15:formulaRef>
                      </c:ext>
                    </c:extLst>
                    <c:numCache>
                      <c:formatCode>0%</c:formatCode>
                      <c:ptCount val="28"/>
                      <c:pt idx="0">
                        <c:v>0.66976792681348774</c:v>
                      </c:pt>
                      <c:pt idx="1">
                        <c:v>0.60506140262979169</c:v>
                      </c:pt>
                      <c:pt idx="2">
                        <c:v>0.50765483584262205</c:v>
                      </c:pt>
                      <c:pt idx="3">
                        <c:v>0.58455144507592594</c:v>
                      </c:pt>
                      <c:pt idx="4">
                        <c:v>0.59472384140228562</c:v>
                      </c:pt>
                      <c:pt idx="5">
                        <c:v>0.54344542882288371</c:v>
                      </c:pt>
                      <c:pt idx="6">
                        <c:v>0.50574403773724363</c:v>
                      </c:pt>
                      <c:pt idx="7">
                        <c:v>0.50915567711439214</c:v>
                      </c:pt>
                      <c:pt idx="8">
                        <c:v>0.6229053749956327</c:v>
                      </c:pt>
                      <c:pt idx="9">
                        <c:v>0.60625856108844867</c:v>
                      </c:pt>
                      <c:pt idx="10">
                        <c:v>0.60668207289239018</c:v>
                      </c:pt>
                      <c:pt idx="11">
                        <c:v>0.52218655372505951</c:v>
                      </c:pt>
                      <c:pt idx="12">
                        <c:v>0.55887189840110463</c:v>
                      </c:pt>
                      <c:pt idx="13">
                        <c:v>0.57399223407190192</c:v>
                      </c:pt>
                      <c:pt idx="14">
                        <c:v>0.55238954723942268</c:v>
                      </c:pt>
                      <c:pt idx="15">
                        <c:v>0.54058548350145252</c:v>
                      </c:pt>
                      <c:pt idx="16">
                        <c:v>0.50945642530185808</c:v>
                      </c:pt>
                      <c:pt idx="17">
                        <c:v>0.51345746073851306</c:v>
                      </c:pt>
                      <c:pt idx="18">
                        <c:v>0.52411103013744309</c:v>
                      </c:pt>
                      <c:pt idx="19">
                        <c:v>0.57336298460630175</c:v>
                      </c:pt>
                      <c:pt idx="20">
                        <c:v>0.52909666295182622</c:v>
                      </c:pt>
                      <c:pt idx="21">
                        <c:v>0.51335702503444736</c:v>
                      </c:pt>
                      <c:pt idx="22">
                        <c:v>0.52333601039639599</c:v>
                      </c:pt>
                      <c:pt idx="23">
                        <c:v>0.49550520512971097</c:v>
                      </c:pt>
                      <c:pt idx="24">
                        <c:v>0.48287795460460642</c:v>
                      </c:pt>
                      <c:pt idx="25">
                        <c:v>0.50151438291918971</c:v>
                      </c:pt>
                      <c:pt idx="26">
                        <c:v>0.47010839379571218</c:v>
                      </c:pt>
                      <c:pt idx="27">
                        <c:v>0.45660811767722459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5-AC7A-48AA-8970-FF669003A824}"/>
                  </c:ext>
                </c:extLst>
              </c15:ser>
            </c15:filteredBarSeries>
          </c:ext>
        </c:extLst>
      </c:barChart>
      <c:catAx>
        <c:axId val="19365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34431408"/>
        <c:crosses val="autoZero"/>
        <c:auto val="1"/>
        <c:lblAlgn val="ctr"/>
        <c:lblOffset val="100"/>
        <c:noMultiLvlLbl val="0"/>
      </c:catAx>
      <c:valAx>
        <c:axId val="1934431408"/>
        <c:scaling>
          <c:orientation val="minMax"/>
          <c:max val="0.70000000000000007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3658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'G-30'!$A$8</c:f>
              <c:strCache>
                <c:ptCount val="1"/>
                <c:pt idx="0">
                  <c:v>S1 - zachovanie miery závislosti 65+ na úrovni roka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2131348626129779E-3"/>
                  <c:y val="-6.331472528513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7-495F-8DFE-D2E8B307B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'G-30'!$D$2:$R$2</c:f>
              <c:strCache>
                <c:ptCount val="1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</c:strCache>
            </c:strRef>
          </c:cat>
          <c:val>
            <c:numRef>
              <c:f>'G-30'!$D$9:$R$9</c:f>
              <c:numCache>
                <c:formatCode>0</c:formatCode>
                <c:ptCount val="15"/>
                <c:pt idx="0">
                  <c:v>103221.46507618204</c:v>
                </c:pt>
                <c:pt idx="1">
                  <c:v>203391.42155918991</c:v>
                </c:pt>
                <c:pt idx="2">
                  <c:v>303254.75113970181</c:v>
                </c:pt>
                <c:pt idx="3">
                  <c:v>400405.18429192808</c:v>
                </c:pt>
                <c:pt idx="4">
                  <c:v>482564.32422119565</c:v>
                </c:pt>
                <c:pt idx="5">
                  <c:v>574775.7478945544</c:v>
                </c:pt>
                <c:pt idx="6">
                  <c:v>665620.41514278855</c:v>
                </c:pt>
                <c:pt idx="7">
                  <c:v>740820.17324693315</c:v>
                </c:pt>
                <c:pt idx="8">
                  <c:v>803473.04266721942</c:v>
                </c:pt>
                <c:pt idx="9">
                  <c:v>851140.87317037117</c:v>
                </c:pt>
                <c:pt idx="10">
                  <c:v>894508.49429482222</c:v>
                </c:pt>
                <c:pt idx="11">
                  <c:v>948781.44133590907</c:v>
                </c:pt>
                <c:pt idx="12">
                  <c:v>1007356.7227893081</c:v>
                </c:pt>
                <c:pt idx="13">
                  <c:v>1074241.7748861331</c:v>
                </c:pt>
                <c:pt idx="14">
                  <c:v>1160655.2115441849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7-495F-8DFE-D2E8B307B1A5}"/>
            </c:ext>
          </c:extLst>
        </c:ser>
        <c:ser>
          <c:idx val="1"/>
          <c:order val="1"/>
          <c:tx>
            <c:strRef>
              <c:f>'G-30'!$A$12</c:f>
              <c:strCache>
                <c:ptCount val="1"/>
                <c:pt idx="0">
                  <c:v>S2 - zachovanie počtu ľudí v produktívnom veku 15 - 64 na úrovni roka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8959106881757705E-2"/>
                  <c:y val="-9.497208792770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47-495F-8DFE-D2E8B307B1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'G-30'!$D$2:$R$2</c:f>
              <c:strCache>
                <c:ptCount val="1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</c:strCache>
            </c:strRef>
          </c:cat>
          <c:val>
            <c:numRef>
              <c:f>'G-30'!$D$12:$R$12</c:f>
              <c:numCache>
                <c:formatCode>0.0</c:formatCode>
                <c:ptCount val="15"/>
                <c:pt idx="0">
                  <c:v>14053</c:v>
                </c:pt>
                <c:pt idx="1">
                  <c:v>38671</c:v>
                </c:pt>
                <c:pt idx="2">
                  <c:v>63327</c:v>
                </c:pt>
                <c:pt idx="3">
                  <c:v>87675</c:v>
                </c:pt>
                <c:pt idx="4">
                  <c:v>108307</c:v>
                </c:pt>
                <c:pt idx="5">
                  <c:v>131402</c:v>
                </c:pt>
                <c:pt idx="6">
                  <c:v>154048</c:v>
                </c:pt>
                <c:pt idx="7">
                  <c:v>173141</c:v>
                </c:pt>
                <c:pt idx="8">
                  <c:v>188565</c:v>
                </c:pt>
                <c:pt idx="9">
                  <c:v>200976</c:v>
                </c:pt>
                <c:pt idx="10">
                  <c:v>213050</c:v>
                </c:pt>
                <c:pt idx="11">
                  <c:v>225477</c:v>
                </c:pt>
                <c:pt idx="12">
                  <c:v>240206</c:v>
                </c:pt>
                <c:pt idx="13">
                  <c:v>256798</c:v>
                </c:pt>
                <c:pt idx="14">
                  <c:v>280111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7-495F-8DFE-D2E8B307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939664"/>
        <c:axId val="1515943520"/>
      </c:lineChart>
      <c:catAx>
        <c:axId val="177893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5943520"/>
        <c:crosses val="autoZero"/>
        <c:auto val="1"/>
        <c:lblAlgn val="ctr"/>
        <c:lblOffset val="100"/>
        <c:noMultiLvlLbl val="0"/>
      </c:catAx>
      <c:valAx>
        <c:axId val="15159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7893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96392362719375E-2"/>
          <c:y val="0.8407593854086276"/>
          <c:w val="0.88334969893469195"/>
          <c:h val="0.14486534675296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84650982591729E-2"/>
          <c:y val="9.4214026727939534E-2"/>
          <c:w val="0.92202321866642822"/>
          <c:h val="0.68714697966602878"/>
        </c:manualLayout>
      </c:layout>
      <c:lineChart>
        <c:grouping val="standard"/>
        <c:varyColors val="0"/>
        <c:ser>
          <c:idx val="0"/>
          <c:order val="0"/>
          <c:tx>
            <c:strRef>
              <c:f>'G-31'!$A$8</c:f>
              <c:strCache>
                <c:ptCount val="1"/>
                <c:pt idx="0">
                  <c:v>S1 - zachovanie miery závislosti 65+ na úrovni roka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2131348626129779E-3"/>
                  <c:y val="-6.331472528513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19-4197-BA08-727D0E38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'G-31'!$D$2:$R$2</c:f>
              <c:strCache>
                <c:ptCount val="1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</c:strCache>
            </c:strRef>
          </c:cat>
          <c:val>
            <c:numRef>
              <c:f>'G-31'!$D$10:$R$10</c:f>
              <c:numCache>
                <c:formatCode>0.0%</c:formatCode>
                <c:ptCount val="15"/>
                <c:pt idx="0">
                  <c:v>1.8308016332882593E-2</c:v>
                </c:pt>
                <c:pt idx="1">
                  <c:v>3.5528378850860846E-2</c:v>
                </c:pt>
                <c:pt idx="2">
                  <c:v>5.218581819567078E-2</c:v>
                </c:pt>
                <c:pt idx="3">
                  <c:v>6.7928837110854859E-2</c:v>
                </c:pt>
                <c:pt idx="4">
                  <c:v>8.0934450820219009E-2</c:v>
                </c:pt>
                <c:pt idx="5">
                  <c:v>9.5160133687567955E-2</c:v>
                </c:pt>
                <c:pt idx="6">
                  <c:v>0.10883613647467902</c:v>
                </c:pt>
                <c:pt idx="7">
                  <c:v>0.11997040861095079</c:v>
                </c:pt>
                <c:pt idx="8">
                  <c:v>0.12915741484188764</c:v>
                </c:pt>
                <c:pt idx="9">
                  <c:v>0.13615833896395102</c:v>
                </c:pt>
                <c:pt idx="10">
                  <c:v>0.14251094493702973</c:v>
                </c:pt>
                <c:pt idx="11">
                  <c:v>0.15018649024049113</c:v>
                </c:pt>
                <c:pt idx="12">
                  <c:v>0.15833781955696588</c:v>
                </c:pt>
                <c:pt idx="13">
                  <c:v>0.16745783009213452</c:v>
                </c:pt>
                <c:pt idx="14">
                  <c:v>0.17889240466302472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9-4197-BA08-727D0E388B51}"/>
            </c:ext>
          </c:extLst>
        </c:ser>
        <c:ser>
          <c:idx val="1"/>
          <c:order val="1"/>
          <c:tx>
            <c:strRef>
              <c:f>'G-31'!$A$12</c:f>
              <c:strCache>
                <c:ptCount val="1"/>
                <c:pt idx="0">
                  <c:v>S2 - zachovanie počtu ľudí v produktívnom veku 15 - 64 na úrovni roka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8959106881757705E-2"/>
                  <c:y val="-9.497208792770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19-4197-BA08-727D0E38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'G-31'!$D$2:$R$2</c:f>
              <c:strCache>
                <c:ptCount val="1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</c:strCache>
            </c:strRef>
          </c:cat>
          <c:val>
            <c:numRef>
              <c:f>'G-31'!$D$13:$R$13</c:f>
              <c:numCache>
                <c:formatCode>0.0%</c:formatCode>
                <c:ptCount val="15"/>
                <c:pt idx="0">
                  <c:v>2.5325836083288176E-3</c:v>
                </c:pt>
                <c:pt idx="1">
                  <c:v>6.9551670410944958E-3</c:v>
                </c:pt>
                <c:pt idx="2">
                  <c:v>1.1366995810005477E-2</c:v>
                </c:pt>
                <c:pt idx="3">
                  <c:v>1.5707439423119991E-2</c:v>
                </c:pt>
                <c:pt idx="4">
                  <c:v>1.9381541518555687E-2</c:v>
                </c:pt>
                <c:pt idx="5">
                  <c:v>2.3478411268322352E-2</c:v>
                </c:pt>
                <c:pt idx="6">
                  <c:v>2.748780341138686E-2</c:v>
                </c:pt>
                <c:pt idx="7">
                  <c:v>3.0877536516836401E-2</c:v>
                </c:pt>
                <c:pt idx="8">
                  <c:v>3.3636438556439968E-2</c:v>
                </c:pt>
                <c:pt idx="9">
                  <c:v>3.5882509847443629E-2</c:v>
                </c:pt>
                <c:pt idx="10">
                  <c:v>3.8076518342498152E-2</c:v>
                </c:pt>
                <c:pt idx="11">
                  <c:v>4.0306568531463159E-2</c:v>
                </c:pt>
                <c:pt idx="12">
                  <c:v>4.2932859475074005E-2</c:v>
                </c:pt>
                <c:pt idx="13">
                  <c:v>4.5876815859781636E-2</c:v>
                </c:pt>
                <c:pt idx="14">
                  <c:v>4.9953249802985773E-2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19-4197-BA08-727D0E388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939664"/>
        <c:axId val="1515943520"/>
      </c:lineChart>
      <c:catAx>
        <c:axId val="177893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5943520"/>
        <c:crosses val="autoZero"/>
        <c:auto val="1"/>
        <c:lblAlgn val="ctr"/>
        <c:lblOffset val="100"/>
        <c:noMultiLvlLbl val="0"/>
      </c:catAx>
      <c:valAx>
        <c:axId val="15159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7893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6179213239E-2"/>
          <c:y val="0.87330990265039266"/>
          <c:w val="0.89999994905617653"/>
          <c:h val="0.11144921947504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78209429119372"/>
          <c:y val="5.3527980535279802E-2"/>
          <c:w val="0.79674697119813664"/>
          <c:h val="0.857915972182309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'G-32'!$A$3</c:f>
              <c:strCache>
                <c:ptCount val="1"/>
                <c:pt idx="0">
                  <c:v>0 - 14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'G-32'!$C$2:$J$2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'G-32'!$C$3:$J$3</c:f>
              <c:numCache>
                <c:formatCode>#,##0</c:formatCode>
                <c:ptCount val="8"/>
                <c:pt idx="0">
                  <c:v>38939</c:v>
                </c:pt>
                <c:pt idx="1">
                  <c:v>6956</c:v>
                </c:pt>
                <c:pt idx="2">
                  <c:v>2384</c:v>
                </c:pt>
                <c:pt idx="3">
                  <c:v>66</c:v>
                </c:pt>
                <c:pt idx="4">
                  <c:v>234</c:v>
                </c:pt>
                <c:pt idx="5">
                  <c:v>-4210</c:v>
                </c:pt>
                <c:pt idx="6">
                  <c:v>-2369</c:v>
                </c:pt>
                <c:pt idx="7">
                  <c:v>-1106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9-4003-8BF4-40723AD26AB4}"/>
            </c:ext>
          </c:extLst>
        </c:ser>
        <c:ser>
          <c:idx val="1"/>
          <c:order val="1"/>
          <c:tx>
            <c:strRef>
              <c:f>'G-32'!$A$4</c:f>
              <c:strCache>
                <c:ptCount val="1"/>
                <c:pt idx="0">
                  <c:v>15 - 64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'G-32'!$C$2:$J$2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'G-32'!$C$4:$J$4</c:f>
              <c:numCache>
                <c:formatCode>#,##0</c:formatCode>
                <c:ptCount val="8"/>
                <c:pt idx="0">
                  <c:v>35817</c:v>
                </c:pt>
                <c:pt idx="1">
                  <c:v>-22940</c:v>
                </c:pt>
                <c:pt idx="2">
                  <c:v>-46052</c:v>
                </c:pt>
                <c:pt idx="3">
                  <c:v>-42125</c:v>
                </c:pt>
                <c:pt idx="4">
                  <c:v>-27548</c:v>
                </c:pt>
                <c:pt idx="5">
                  <c:v>-56056</c:v>
                </c:pt>
                <c:pt idx="6">
                  <c:v>-33644</c:v>
                </c:pt>
                <c:pt idx="7">
                  <c:v>-41100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9-4003-8BF4-40723AD26AB4}"/>
            </c:ext>
          </c:extLst>
        </c:ser>
        <c:ser>
          <c:idx val="2"/>
          <c:order val="2"/>
          <c:tx>
            <c:strRef>
              <c:f>'G-32'!$A$5</c:f>
              <c:strCache>
                <c:ptCount val="1"/>
                <c:pt idx="0">
                  <c:v>65 a viac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'G-32'!$C$2:$J$2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'G-32'!$C$5:$J$5</c:f>
              <c:numCache>
                <c:formatCode>#,##0</c:formatCode>
                <c:ptCount val="8"/>
                <c:pt idx="0">
                  <c:v>42787</c:v>
                </c:pt>
                <c:pt idx="1">
                  <c:v>27347</c:v>
                </c:pt>
                <c:pt idx="2">
                  <c:v>26885</c:v>
                </c:pt>
                <c:pt idx="3">
                  <c:v>30264</c:v>
                </c:pt>
                <c:pt idx="4">
                  <c:v>30197</c:v>
                </c:pt>
                <c:pt idx="5">
                  <c:v>25480</c:v>
                </c:pt>
                <c:pt idx="6">
                  <c:v>30509</c:v>
                </c:pt>
                <c:pt idx="7">
                  <c:v>32839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9-4003-8BF4-40723AD26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72651072"/>
        <c:axId val="672651488"/>
      </c:barChart>
      <c:lineChart>
        <c:grouping val="standard"/>
        <c:varyColors val="0"/>
        <c:ser>
          <c:idx val="3"/>
          <c:order val="3"/>
          <c:tx>
            <c:strRef>
              <c:f>'G-32'!$A$6</c:f>
              <c:strCache>
                <c:ptCount val="1"/>
                <c:pt idx="0">
                  <c:v>Celkom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'G-32'!$C$2:$J$2</c:f>
              <c:strCache>
                <c:ptCount val="8"/>
                <c:pt idx="0">
                  <c:v>BA</c:v>
                </c:pt>
                <c:pt idx="1">
                  <c:v>TT</c:v>
                </c:pt>
                <c:pt idx="2">
                  <c:v>TN</c:v>
                </c:pt>
                <c:pt idx="3">
                  <c:v>NR</c:v>
                </c:pt>
                <c:pt idx="4">
                  <c:v>ZA</c:v>
                </c:pt>
                <c:pt idx="5">
                  <c:v>BB</c:v>
                </c:pt>
                <c:pt idx="6">
                  <c:v>PO</c:v>
                </c:pt>
                <c:pt idx="7">
                  <c:v>KE</c:v>
                </c:pt>
              </c:strCache>
            </c:strRef>
          </c:cat>
          <c:val>
            <c:numRef>
              <c:f>'G-32'!$C$6:$J$6</c:f>
              <c:numCache>
                <c:formatCode>#,##0</c:formatCode>
                <c:ptCount val="8"/>
                <c:pt idx="0">
                  <c:v>117543</c:v>
                </c:pt>
                <c:pt idx="1">
                  <c:v>11363</c:v>
                </c:pt>
                <c:pt idx="2">
                  <c:v>-16783</c:v>
                </c:pt>
                <c:pt idx="3">
                  <c:v>-11795</c:v>
                </c:pt>
                <c:pt idx="4">
                  <c:v>2883</c:v>
                </c:pt>
                <c:pt idx="5">
                  <c:v>-34786</c:v>
                </c:pt>
                <c:pt idx="6">
                  <c:v>-5504</c:v>
                </c:pt>
                <c:pt idx="7">
                  <c:v>-9367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09-4003-8BF4-40723AD26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651072"/>
        <c:axId val="672651488"/>
      </c:lineChart>
      <c:catAx>
        <c:axId val="6726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2651488"/>
        <c:crosses val="autoZero"/>
        <c:auto val="1"/>
        <c:lblAlgn val="ctr"/>
        <c:lblOffset val="100"/>
        <c:noMultiLvlLbl val="0"/>
      </c:catAx>
      <c:valAx>
        <c:axId val="672651488"/>
        <c:scaling>
          <c:orientation val="minMax"/>
          <c:max val="120000"/>
          <c:min val="-60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26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7154577532113"/>
          <c:y val="2.2505507979385785E-2"/>
          <c:w val="0.5696195674216219"/>
          <c:h val="0.344891085694580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'G-34'!$A$4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'G-34'!$B$3:$K$3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'G-34'!$B$4:$K$4</c:f>
              <c:numCache>
                <c:formatCode>General</c:formatCode>
                <c:ptCount val="10"/>
                <c:pt idx="0">
                  <c:v>47.8</c:v>
                </c:pt>
                <c:pt idx="1">
                  <c:v>95.1</c:v>
                </c:pt>
                <c:pt idx="2">
                  <c:v>94.8</c:v>
                </c:pt>
                <c:pt idx="3">
                  <c:v>96.4</c:v>
                </c:pt>
                <c:pt idx="4">
                  <c:v>95.3</c:v>
                </c:pt>
                <c:pt idx="5">
                  <c:v>93.2</c:v>
                </c:pt>
                <c:pt idx="6">
                  <c:v>87.8</c:v>
                </c:pt>
                <c:pt idx="7">
                  <c:v>65.5</c:v>
                </c:pt>
                <c:pt idx="8">
                  <c:v>10.8</c:v>
                </c:pt>
                <c:pt idx="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EB9-BC61-396BE1B1828A}"/>
            </c:ext>
          </c:extLst>
        </c:ser>
        <c:ser>
          <c:idx val="1"/>
          <c:order val="1"/>
          <c:tx>
            <c:strRef>
              <c:f>'G-34'!$A$5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'G-34'!$B$3:$K$3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'G-34'!$B$5:$K$5</c:f>
              <c:numCache>
                <c:formatCode>General</c:formatCode>
                <c:ptCount val="10"/>
                <c:pt idx="0">
                  <c:v>32.6</c:v>
                </c:pt>
                <c:pt idx="1">
                  <c:v>91.1</c:v>
                </c:pt>
                <c:pt idx="2">
                  <c:v>94.2</c:v>
                </c:pt>
                <c:pt idx="3">
                  <c:v>94.8</c:v>
                </c:pt>
                <c:pt idx="4">
                  <c:v>94.3</c:v>
                </c:pt>
                <c:pt idx="5">
                  <c:v>92.6</c:v>
                </c:pt>
                <c:pt idx="6">
                  <c:v>89.7</c:v>
                </c:pt>
                <c:pt idx="7">
                  <c:v>85.6</c:v>
                </c:pt>
                <c:pt idx="8">
                  <c:v>59.1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EB9-BC61-396BE1B18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7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'G-35'!$A$4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'G-35'!$B$3:$K$3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'G-35'!$B$4:$K$4</c:f>
              <c:numCache>
                <c:formatCode>General</c:formatCode>
                <c:ptCount val="10"/>
                <c:pt idx="0">
                  <c:v>41.8</c:v>
                </c:pt>
                <c:pt idx="1">
                  <c:v>71.3</c:v>
                </c:pt>
                <c:pt idx="2">
                  <c:v>83.1</c:v>
                </c:pt>
                <c:pt idx="3">
                  <c:v>88</c:v>
                </c:pt>
                <c:pt idx="4">
                  <c:v>90.2</c:v>
                </c:pt>
                <c:pt idx="5">
                  <c:v>89</c:v>
                </c:pt>
                <c:pt idx="6">
                  <c:v>71.8</c:v>
                </c:pt>
                <c:pt idx="7">
                  <c:v>18.399999999999999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9-4B3E-AF3D-0B47FECFCC60}"/>
            </c:ext>
          </c:extLst>
        </c:ser>
        <c:ser>
          <c:idx val="1"/>
          <c:order val="1"/>
          <c:tx>
            <c:strRef>
              <c:f>'G-35'!$A$5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'G-35'!$B$3:$K$3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'G-35'!$B$5:$K$5</c:f>
              <c:numCache>
                <c:formatCode>General</c:formatCode>
                <c:ptCount val="10"/>
                <c:pt idx="0">
                  <c:v>21.2</c:v>
                </c:pt>
                <c:pt idx="1">
                  <c:v>77.900000000000006</c:v>
                </c:pt>
                <c:pt idx="2">
                  <c:v>81.7</c:v>
                </c:pt>
                <c:pt idx="3">
                  <c:v>86</c:v>
                </c:pt>
                <c:pt idx="4">
                  <c:v>90.1</c:v>
                </c:pt>
                <c:pt idx="5">
                  <c:v>92.1</c:v>
                </c:pt>
                <c:pt idx="6">
                  <c:v>87.5</c:v>
                </c:pt>
                <c:pt idx="7">
                  <c:v>85.6</c:v>
                </c:pt>
                <c:pt idx="8">
                  <c:v>46.8</c:v>
                </c:pt>
                <c:pt idx="9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9-4B3E-AF3D-0B47FECF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'G-36'!$A$3</c:f>
              <c:strCache>
                <c:ptCount val="1"/>
                <c:pt idx="0">
                  <c:v>EÚ 27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'G-36'!$B$2:$K$2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'G-36'!$B$3:$K$3</c:f>
              <c:numCache>
                <c:formatCode>General</c:formatCode>
                <c:ptCount val="10"/>
                <c:pt idx="0">
                  <c:v>43.9</c:v>
                </c:pt>
                <c:pt idx="1">
                  <c:v>88.1</c:v>
                </c:pt>
                <c:pt idx="2">
                  <c:v>92.9</c:v>
                </c:pt>
                <c:pt idx="3">
                  <c:v>93.6</c:v>
                </c:pt>
                <c:pt idx="4">
                  <c:v>93.5</c:v>
                </c:pt>
                <c:pt idx="5">
                  <c:v>92.5</c:v>
                </c:pt>
                <c:pt idx="6">
                  <c:v>90</c:v>
                </c:pt>
                <c:pt idx="7">
                  <c:v>85</c:v>
                </c:pt>
                <c:pt idx="8">
                  <c:v>60.6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1-4DBA-8A0C-EC29E4EEEAA3}"/>
            </c:ext>
          </c:extLst>
        </c:ser>
        <c:ser>
          <c:idx val="1"/>
          <c:order val="1"/>
          <c:tx>
            <c:strRef>
              <c:f>'G-36'!$A$4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'G-36'!$B$2:$K$2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'G-36'!$B$4:$K$4</c:f>
              <c:numCache>
                <c:formatCode>General</c:formatCode>
                <c:ptCount val="10"/>
                <c:pt idx="0">
                  <c:v>83.7</c:v>
                </c:pt>
                <c:pt idx="1">
                  <c:v>92.1</c:v>
                </c:pt>
                <c:pt idx="2">
                  <c:v>94.5</c:v>
                </c:pt>
                <c:pt idx="3">
                  <c:v>93.9</c:v>
                </c:pt>
                <c:pt idx="4">
                  <c:v>93.5</c:v>
                </c:pt>
                <c:pt idx="5">
                  <c:v>92.1</c:v>
                </c:pt>
                <c:pt idx="6">
                  <c:v>90.1</c:v>
                </c:pt>
                <c:pt idx="7">
                  <c:v>88.9</c:v>
                </c:pt>
                <c:pt idx="8">
                  <c:v>77.400000000000006</c:v>
                </c:pt>
                <c:pt idx="9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1-4DBA-8A0C-EC29E4EEEAA3}"/>
            </c:ext>
          </c:extLst>
        </c:ser>
        <c:ser>
          <c:idx val="2"/>
          <c:order val="2"/>
          <c:tx>
            <c:strRef>
              <c:f>'G-36'!$A$5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'G-36'!$B$2:$K$2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'G-36'!$B$5:$K$5</c:f>
              <c:numCache>
                <c:formatCode>General</c:formatCode>
                <c:ptCount val="10"/>
                <c:pt idx="0">
                  <c:v>32.6</c:v>
                </c:pt>
                <c:pt idx="1">
                  <c:v>91.1</c:v>
                </c:pt>
                <c:pt idx="2">
                  <c:v>94.2</c:v>
                </c:pt>
                <c:pt idx="3">
                  <c:v>94.8</c:v>
                </c:pt>
                <c:pt idx="4">
                  <c:v>94.3</c:v>
                </c:pt>
                <c:pt idx="5">
                  <c:v>92.6</c:v>
                </c:pt>
                <c:pt idx="6">
                  <c:v>89.7</c:v>
                </c:pt>
                <c:pt idx="7">
                  <c:v>85.6</c:v>
                </c:pt>
                <c:pt idx="8">
                  <c:v>59.1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1-4DBA-8A0C-EC29E4EE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6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5492939415631E-2"/>
          <c:y val="5.0925925925925923E-2"/>
          <c:w val="0.90194204030281344"/>
          <c:h val="0.65687007874015735"/>
        </c:manualLayout>
      </c:layout>
      <c:lineChart>
        <c:grouping val="standard"/>
        <c:varyColors val="0"/>
        <c:ser>
          <c:idx val="0"/>
          <c:order val="0"/>
          <c:tx>
            <c:strRef>
              <c:f>'G-37'!$A$4</c:f>
              <c:strCache>
                <c:ptCount val="1"/>
                <c:pt idx="0">
                  <c:v>EÚ 27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'G-37'!$B$3:$K$3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'G-37'!$B$4:$K$4</c:f>
              <c:numCache>
                <c:formatCode>General</c:formatCode>
                <c:ptCount val="10"/>
                <c:pt idx="0">
                  <c:v>38.4</c:v>
                </c:pt>
                <c:pt idx="1">
                  <c:v>79.5</c:v>
                </c:pt>
                <c:pt idx="2">
                  <c:v>81.2</c:v>
                </c:pt>
                <c:pt idx="3">
                  <c:v>81.900000000000006</c:v>
                </c:pt>
                <c:pt idx="4">
                  <c:v>83.8</c:v>
                </c:pt>
                <c:pt idx="5">
                  <c:v>84.1</c:v>
                </c:pt>
                <c:pt idx="6">
                  <c:v>81</c:v>
                </c:pt>
                <c:pt idx="7">
                  <c:v>74.2</c:v>
                </c:pt>
                <c:pt idx="8">
                  <c:v>46.9</c:v>
                </c:pt>
                <c:pt idx="9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B-4235-ACD5-3EEA0B71DB26}"/>
            </c:ext>
          </c:extLst>
        </c:ser>
        <c:ser>
          <c:idx val="1"/>
          <c:order val="1"/>
          <c:tx>
            <c:strRef>
              <c:f>'G-37'!$A$5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'G-37'!$B$3:$K$3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'G-37'!$B$5:$K$5</c:f>
              <c:numCache>
                <c:formatCode>General</c:formatCode>
                <c:ptCount val="10"/>
                <c:pt idx="0">
                  <c:v>83</c:v>
                </c:pt>
                <c:pt idx="1">
                  <c:v>87.9</c:v>
                </c:pt>
                <c:pt idx="2">
                  <c:v>87</c:v>
                </c:pt>
                <c:pt idx="3">
                  <c:v>85.8</c:v>
                </c:pt>
                <c:pt idx="4">
                  <c:v>85.9</c:v>
                </c:pt>
                <c:pt idx="5">
                  <c:v>85.8</c:v>
                </c:pt>
                <c:pt idx="6">
                  <c:v>83</c:v>
                </c:pt>
                <c:pt idx="7">
                  <c:v>78.5</c:v>
                </c:pt>
                <c:pt idx="8">
                  <c:v>61.3</c:v>
                </c:pt>
                <c:pt idx="9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B-4235-ACD5-3EEA0B71DB26}"/>
            </c:ext>
          </c:extLst>
        </c:ser>
        <c:ser>
          <c:idx val="2"/>
          <c:order val="2"/>
          <c:tx>
            <c:strRef>
              <c:f>'G-37'!$A$6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'G-37'!$B$3:$K$3</c:f>
              <c:strCache>
                <c:ptCount val="10"/>
                <c:pt idx="0">
                  <c:v>15 - 24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65 - 74</c:v>
                </c:pt>
              </c:strCache>
            </c:strRef>
          </c:cat>
          <c:val>
            <c:numRef>
              <c:f>'G-37'!$B$6:$K$6</c:f>
              <c:numCache>
                <c:formatCode>General</c:formatCode>
                <c:ptCount val="10"/>
                <c:pt idx="0">
                  <c:v>21.2</c:v>
                </c:pt>
                <c:pt idx="1">
                  <c:v>77.900000000000006</c:v>
                </c:pt>
                <c:pt idx="2">
                  <c:v>81.7</c:v>
                </c:pt>
                <c:pt idx="3">
                  <c:v>86</c:v>
                </c:pt>
                <c:pt idx="4">
                  <c:v>90.1</c:v>
                </c:pt>
                <c:pt idx="5">
                  <c:v>92.1</c:v>
                </c:pt>
                <c:pt idx="6">
                  <c:v>87.5</c:v>
                </c:pt>
                <c:pt idx="7">
                  <c:v>85.6</c:v>
                </c:pt>
                <c:pt idx="8">
                  <c:v>46.8</c:v>
                </c:pt>
                <c:pt idx="9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B-4235-ACD5-3EEA0B71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83038770293243203"/>
          <c:w val="0.93283617672790897"/>
          <c:h val="0.16961243505935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'G-38'!$C$3</c:f>
              <c:strCache>
                <c:ptCount val="1"/>
                <c:pt idx="0">
                  <c:v>Priemerný rast produtivity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346-4E09-B457-2B5DE3160A56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346-4E09-B457-2B5DE3160A5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346-4E09-B457-2B5DE3160A5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346-4E09-B457-2B5DE3160A5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346-4E09-B457-2B5DE3160A5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346-4E09-B457-2B5DE3160A56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346-4E09-B457-2B5DE3160A5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346-4E09-B457-2B5DE3160A5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346-4E09-B457-2B5DE3160A5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346-4E09-B457-2B5DE3160A56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346-4E09-B457-2B5DE3160A56}"/>
              </c:ext>
            </c:extLst>
          </c:dPt>
          <c:dLbls>
            <c:dLbl>
              <c:idx val="0"/>
              <c:layout>
                <c:manualLayout>
                  <c:x val="-7.2444092555029324E-3"/>
                  <c:y val="3.74729095943926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F831E4-A129-4E86-8C84-4B4741E0B36F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346-4E09-B457-2B5DE3160A56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7897F9-86BC-49E8-8D1A-5E2A9C6F9E64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346-4E09-B457-2B5DE3160A5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763BB8-AA22-4342-9A69-9AF9DDB4B91F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346-4E09-B457-2B5DE3160A56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528380-67C2-4482-9ADC-5EECC1CED75B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346-4E09-B457-2B5DE3160A56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6D8F15-07E3-4CF6-A2BE-0DA2A6FB7AAA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346-4E09-B457-2B5DE3160A56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D503DE-08E6-413C-9D6B-3603A6303EC1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346-4E09-B457-2B5DE3160A56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78EAE30-84F1-46AE-8410-6932DFD84471}" type="CELLRANGE">
                      <a:rPr lang="sk-SK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346-4E09-B457-2B5DE3160A56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59D39B-0CCA-4D02-9A14-17C6462D7859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346-4E09-B457-2B5DE3160A56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D60A81-93F2-4019-97D8-214B71374F9B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346-4E09-B457-2B5DE3160A56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D1C78C-5665-41AB-849F-38DE87A566E8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346-4E09-B457-2B5DE3160A56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87662F-31A1-496B-9791-5BA7C82050B7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346-4E09-B457-2B5DE3160A5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D2B5666-B82E-4AE1-A190-42418FBBD10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346-4E09-B457-2B5DE3160A5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CED1E58-F72C-4EB0-9261-7EFBBD95CF4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346-4E09-B457-2B5DE3160A5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7988081-DE8A-4A3A-8E89-025F07A39DC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346-4E09-B457-2B5DE3160A5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E3C7F37-75B3-49C4-A0B9-86518C6D53A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346-4E09-B457-2B5DE3160A5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B15339A-2EB8-4F38-AA61-7BDA45AE954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346-4E09-B457-2B5DE3160A56}"/>
                </c:ext>
              </c:extLst>
            </c:dLbl>
            <c:dLbl>
              <c:idx val="16"/>
              <c:layout>
                <c:manualLayout>
                  <c:x val="0"/>
                  <c:y val="-5.1525250692289873E-2"/>
                </c:manualLayout>
              </c:layout>
              <c:tx>
                <c:rich>
                  <a:bodyPr/>
                  <a:lstStyle/>
                  <a:p>
                    <a:fld id="{22163F64-E5E1-43CA-825E-7B1D361745C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346-4E09-B457-2B5DE3160A56}"/>
                </c:ext>
              </c:extLst>
            </c:dLbl>
            <c:dLbl>
              <c:idx val="17"/>
              <c:layout>
                <c:manualLayout>
                  <c:x val="-2.893228478480759E-2"/>
                  <c:y val="-8.3752602501193219E-17"/>
                </c:manualLayout>
              </c:layout>
              <c:tx>
                <c:rich>
                  <a:bodyPr/>
                  <a:lstStyle/>
                  <a:p>
                    <a:fld id="{A6640127-5D04-4AD5-9C91-0F1D8A25854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346-4E09-B457-2B5DE3160A5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71EF40E-76AB-404E-AF0B-58E87E9477C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346-4E09-B457-2B5DE3160A5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A1B5187-C6D3-4413-ADB4-3E0A4535A12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346-4E09-B457-2B5DE3160A56}"/>
                </c:ext>
              </c:extLst>
            </c:dLbl>
            <c:dLbl>
              <c:idx val="20"/>
              <c:layout>
                <c:manualLayout>
                  <c:x val="-9.0555115693786298E-2"/>
                  <c:y val="9.3682273985981595E-3"/>
                </c:manualLayout>
              </c:layout>
              <c:tx>
                <c:rich>
                  <a:bodyPr/>
                  <a:lstStyle/>
                  <a:p>
                    <a:fld id="{0FD19F1F-7463-4B4E-B584-0ED82F6B8AE7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346-4E09-B457-2B5DE3160A56}"/>
                </c:ext>
              </c:extLst>
            </c:dLbl>
            <c:dLbl>
              <c:idx val="21"/>
              <c:layout>
                <c:manualLayout>
                  <c:x val="-2.8954819984986391E-2"/>
                  <c:y val="2.3304756551489107E-2"/>
                </c:manualLayout>
              </c:layout>
              <c:tx>
                <c:rich>
                  <a:bodyPr/>
                  <a:lstStyle/>
                  <a:p>
                    <a:fld id="{7DAC390E-99DB-44B9-929C-DD8F25FF1D8E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346-4E09-B457-2B5DE3160A56}"/>
                </c:ext>
              </c:extLst>
            </c:dLbl>
            <c:dLbl>
              <c:idx val="22"/>
              <c:layout>
                <c:manualLayout>
                  <c:x val="-1.0923371262854682E-2"/>
                  <c:y val="-4.1553989758388254E-2"/>
                </c:manualLayout>
              </c:layout>
              <c:tx>
                <c:rich>
                  <a:bodyPr/>
                  <a:lstStyle/>
                  <a:p>
                    <a:fld id="{98D971DA-BC2C-4F09-8A5D-95A21A68046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B346-4E09-B457-2B5DE3160A56}"/>
                </c:ext>
              </c:extLst>
            </c:dLbl>
            <c:dLbl>
              <c:idx val="23"/>
              <c:layout>
                <c:manualLayout>
                  <c:x val="-6.5097640765817075E-2"/>
                  <c:y val="-1.8273506185833729E-2"/>
                </c:manualLayout>
              </c:layout>
              <c:tx>
                <c:rich>
                  <a:bodyPr/>
                  <a:lstStyle/>
                  <a:p>
                    <a:fld id="{249EB177-FCFD-4661-8AAB-086D23F7814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B346-4E09-B457-2B5DE3160A5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C13A5FD-0E43-4D11-84AD-BE5C5CB6A57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346-4E09-B457-2B5DE3160A5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C2F4D14-9580-4DF4-9F4D-84994E03EE9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346-4E09-B457-2B5DE3160A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7112860892388454E-2"/>
                  <c:y val="-0.74948216424403258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'G-38'!$B$4:$B$29</c:f>
              <c:numCache>
                <c:formatCode>0.0</c:formatCode>
                <c:ptCount val="26"/>
                <c:pt idx="0">
                  <c:v>4.8712505932230163</c:v>
                </c:pt>
                <c:pt idx="1">
                  <c:v>5.7826541022255658</c:v>
                </c:pt>
                <c:pt idx="2">
                  <c:v>6.0401769459013472</c:v>
                </c:pt>
                <c:pt idx="3">
                  <c:v>6.9131367892689273</c:v>
                </c:pt>
                <c:pt idx="4">
                  <c:v>8.0696923442239061</c:v>
                </c:pt>
                <c:pt idx="5">
                  <c:v>9.0567135494422288</c:v>
                </c:pt>
                <c:pt idx="6">
                  <c:v>10.00311161477441</c:v>
                </c:pt>
                <c:pt idx="7">
                  <c:v>10.3531151158246</c:v>
                </c:pt>
                <c:pt idx="8">
                  <c:v>10.406033826747191</c:v>
                </c:pt>
                <c:pt idx="9">
                  <c:v>12.818755287815421</c:v>
                </c:pt>
                <c:pt idx="10">
                  <c:v>14.02346330770893</c:v>
                </c:pt>
                <c:pt idx="11">
                  <c:v>14.075597058009761</c:v>
                </c:pt>
                <c:pt idx="12">
                  <c:v>15.561724614442371</c:v>
                </c:pt>
                <c:pt idx="13">
                  <c:v>16.578079472319171</c:v>
                </c:pt>
                <c:pt idx="14">
                  <c:v>19.483406410412581</c:v>
                </c:pt>
                <c:pt idx="15">
                  <c:v>22.48826157815251</c:v>
                </c:pt>
                <c:pt idx="16">
                  <c:v>23.49360735714686</c:v>
                </c:pt>
                <c:pt idx="17">
                  <c:v>24.783641632682048</c:v>
                </c:pt>
                <c:pt idx="18">
                  <c:v>25.492029571617461</c:v>
                </c:pt>
                <c:pt idx="19">
                  <c:v>26.21551952063772</c:v>
                </c:pt>
                <c:pt idx="20">
                  <c:v>26.83720946544366</c:v>
                </c:pt>
                <c:pt idx="21">
                  <c:v>27.367442311077191</c:v>
                </c:pt>
                <c:pt idx="22">
                  <c:v>27.6856904607485</c:v>
                </c:pt>
                <c:pt idx="23">
                  <c:v>28.191742822343869</c:v>
                </c:pt>
                <c:pt idx="24">
                  <c:v>31.209132023461869</c:v>
                </c:pt>
                <c:pt idx="25">
                  <c:v>37.436955132593909</c:v>
                </c:pt>
              </c:numCache>
            </c:numRef>
          </c:xVal>
          <c:yVal>
            <c:numRef>
              <c:f>'G-38'!$C$4:$C$29</c:f>
              <c:numCache>
                <c:formatCode>0.0</c:formatCode>
                <c:ptCount val="26"/>
                <c:pt idx="0">
                  <c:v>5.5994993693678108</c:v>
                </c:pt>
                <c:pt idx="1">
                  <c:v>6.0137441182179776</c:v>
                </c:pt>
                <c:pt idx="2">
                  <c:v>6.2984715290309579</c:v>
                </c:pt>
                <c:pt idx="3">
                  <c:v>5.7367962563338324</c:v>
                </c:pt>
                <c:pt idx="4">
                  <c:v>4.08354421251933</c:v>
                </c:pt>
                <c:pt idx="5">
                  <c:v>2.2462213806765612</c:v>
                </c:pt>
                <c:pt idx="6">
                  <c:v>4.9206823444338346</c:v>
                </c:pt>
                <c:pt idx="7">
                  <c:v>3.6754167450824271</c:v>
                </c:pt>
                <c:pt idx="8">
                  <c:v>3.010732068721</c:v>
                </c:pt>
                <c:pt idx="9">
                  <c:v>3.3470812867378408</c:v>
                </c:pt>
                <c:pt idx="10">
                  <c:v>3.9279825528379497</c:v>
                </c:pt>
                <c:pt idx="11">
                  <c:v>1.366557219527031</c:v>
                </c:pt>
                <c:pt idx="12">
                  <c:v>2.3340474490374912</c:v>
                </c:pt>
                <c:pt idx="13">
                  <c:v>1.868101724309712</c:v>
                </c:pt>
                <c:pt idx="14">
                  <c:v>4.0708541585908309</c:v>
                </c:pt>
                <c:pt idx="15">
                  <c:v>0.29534447973598171</c:v>
                </c:pt>
                <c:pt idx="16">
                  <c:v>2.3363457858454733</c:v>
                </c:pt>
                <c:pt idx="17">
                  <c:v>1.7196941880408101</c:v>
                </c:pt>
                <c:pt idx="18">
                  <c:v>2.2560681692154421</c:v>
                </c:pt>
                <c:pt idx="19">
                  <c:v>0.39509938648321086</c:v>
                </c:pt>
                <c:pt idx="20">
                  <c:v>0.99453063930012853</c:v>
                </c:pt>
                <c:pt idx="21">
                  <c:v>1.3822197690988252</c:v>
                </c:pt>
                <c:pt idx="22">
                  <c:v>1.4028622274512961</c:v>
                </c:pt>
                <c:pt idx="23">
                  <c:v>1.5812258996400259</c:v>
                </c:pt>
                <c:pt idx="24">
                  <c:v>1.204541968740225</c:v>
                </c:pt>
                <c:pt idx="25">
                  <c:v>0.85074191327068061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'G-38'!$A$4:$A$29</c15:f>
                <c15:dlblRangeCache>
                  <c:ptCount val="26"/>
                  <c:pt idx="0">
                    <c:v>RO</c:v>
                  </c:pt>
                  <c:pt idx="1">
                    <c:v>LV</c:v>
                  </c:pt>
                  <c:pt idx="2">
                    <c:v>EE</c:v>
                  </c:pt>
                  <c:pt idx="3">
                    <c:v>LT</c:v>
                  </c:pt>
                  <c:pt idx="4">
                    <c:v>PL</c:v>
                  </c:pt>
                  <c:pt idx="5">
                    <c:v>BG</c:v>
                  </c:pt>
                  <c:pt idx="6">
                    <c:v>SK</c:v>
                  </c:pt>
                  <c:pt idx="7">
                    <c:v>HU</c:v>
                  </c:pt>
                  <c:pt idx="8">
                    <c:v>HR</c:v>
                  </c:pt>
                  <c:pt idx="9">
                    <c:v>CZ</c:v>
                  </c:pt>
                  <c:pt idx="10">
                    <c:v>SI</c:v>
                  </c:pt>
                  <c:pt idx="11">
                    <c:v>PT</c:v>
                  </c:pt>
                  <c:pt idx="12">
                    <c:v>EL</c:v>
                  </c:pt>
                  <c:pt idx="13">
                    <c:v>CY</c:v>
                  </c:pt>
                  <c:pt idx="14">
                    <c:v>IE</c:v>
                  </c:pt>
                  <c:pt idx="15">
                    <c:v>ES</c:v>
                  </c:pt>
                  <c:pt idx="16">
                    <c:v>FI</c:v>
                  </c:pt>
                  <c:pt idx="17">
                    <c:v>AT</c:v>
                  </c:pt>
                  <c:pt idx="18">
                    <c:v>SE</c:v>
                  </c:pt>
                  <c:pt idx="19">
                    <c:v>IT</c:v>
                  </c:pt>
                  <c:pt idx="20">
                    <c:v>DK</c:v>
                  </c:pt>
                  <c:pt idx="21">
                    <c:v>FR</c:v>
                  </c:pt>
                  <c:pt idx="22">
                    <c:v>DE</c:v>
                  </c:pt>
                  <c:pt idx="23">
                    <c:v>NL</c:v>
                  </c:pt>
                  <c:pt idx="24">
                    <c:v>BE</c:v>
                  </c:pt>
                  <c:pt idx="25">
                    <c:v>LU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B346-4E09-B457-2B5DE3160A56}"/>
            </c:ext>
          </c:extLst>
        </c:ser>
        <c:ser>
          <c:idx val="1"/>
          <c:order val="1"/>
          <c:tx>
            <c:v>Chart axis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percentage"/>
            <c:noEndCap val="0"/>
            <c:val val="100"/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1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20</c:v>
              </c:pt>
            </c:numLit>
          </c:xVal>
          <c:yVal>
            <c:numRef>
              <c:f>'G-38'!$C$30</c:f>
              <c:numCache>
                <c:formatCode>0.0</c:formatCode>
                <c:ptCount val="1"/>
                <c:pt idx="0">
                  <c:v>1.3962100319438491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346-4E09-B457-2B5DE316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589936"/>
        <c:axId val="591440768"/>
      </c:scatterChart>
      <c:valAx>
        <c:axId val="669589936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Produktivita</a:t>
                </a:r>
                <a:r>
                  <a:rPr lang="sk-SK" baseline="0"/>
                  <a:t> na odpracovanú hodinu v PKS (1995)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91440768"/>
        <c:crosses val="autoZero"/>
        <c:crossBetween val="midCat"/>
      </c:valAx>
      <c:valAx>
        <c:axId val="5914407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Priemerný</a:t>
                </a:r>
                <a:r>
                  <a:rPr lang="sk-SK" baseline="0"/>
                  <a:t> reálny rast hodinovej produktivity (1995 - 2008)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9589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'G-39'!$C$3</c:f>
              <c:strCache>
                <c:ptCount val="1"/>
                <c:pt idx="0">
                  <c:v>Priemerný rast produtivity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B0-494C-9FE9-9D389838F7B6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B0-494C-9FE9-9D389838F7B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B0-494C-9FE9-9D389838F7B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B0-494C-9FE9-9D389838F7B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B0-494C-9FE9-9D389838F7B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B0-494C-9FE9-9D389838F7B6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B0-494C-9FE9-9D389838F7B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B0-494C-9FE9-9D389838F7B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CB0-494C-9FE9-9D389838F7B6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B0-494C-9FE9-9D389838F7B6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ECB0-494C-9FE9-9D389838F7B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6B6AC3-0FD4-4974-93E3-82B367606900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CB0-494C-9FE9-9D389838F7B6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7DD8649-C42D-4173-A7F5-A6B71094DA84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CB0-494C-9FE9-9D389838F7B6}"/>
                </c:ext>
              </c:extLst>
            </c:dLbl>
            <c:dLbl>
              <c:idx val="2"/>
              <c:layout>
                <c:manualLayout>
                  <c:x val="0"/>
                  <c:y val="3.27887958950935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9DB063-260B-49FE-B329-62DB16EEB42A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CB0-494C-9FE9-9D389838F7B6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86F33D-59B1-44F8-91A5-C27322EBE4CA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CB0-494C-9FE9-9D389838F7B6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696B757-5E55-44C6-AF2C-13829D536D36}" type="CELLRANGE">
                      <a:rPr lang="sk-SK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CB0-494C-9FE9-9D389838F7B6}"/>
                </c:ext>
              </c:extLst>
            </c:dLbl>
            <c:dLbl>
              <c:idx val="5"/>
              <c:layout>
                <c:manualLayout>
                  <c:x val="-3.5544450346221791E-3"/>
                  <c:y val="-9.230929136628290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7A68630-C5F4-45A5-A049-BA3674BE301A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CB0-494C-9FE9-9D389838F7B6}"/>
                </c:ext>
              </c:extLst>
            </c:dLbl>
            <c:dLbl>
              <c:idx val="6"/>
              <c:layout>
                <c:manualLayout>
                  <c:x val="-2.1645021645021644E-2"/>
                  <c:y val="-9.31563460560211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B885D-CAE7-4E36-ADE0-7493DFD4366D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CB0-494C-9FE9-9D389838F7B6}"/>
                </c:ext>
              </c:extLst>
            </c:dLbl>
            <c:dLbl>
              <c:idx val="7"/>
              <c:layout>
                <c:manualLayout>
                  <c:x val="-1.0761745131369556E-2"/>
                  <c:y val="9.184111053981517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9A962A3-D6E3-4E49-BB5A-913EE9978AA0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CB0-494C-9FE9-9D389838F7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A813FE-166E-46BA-A383-7B41AB85336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CB0-494C-9FE9-9D389838F7B6}"/>
                </c:ext>
              </c:extLst>
            </c:dLbl>
            <c:dLbl>
              <c:idx val="9"/>
              <c:layout>
                <c:manualLayout>
                  <c:x val="-6.4570470788217357E-2"/>
                  <c:y val="3.21443886889356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1260B2-12A0-4652-84CD-4D89EB1B4511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CB0-494C-9FE9-9D389838F7B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41AD7F2-86D8-43C2-977D-2B2D2FA890A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CB0-494C-9FE9-9D389838F7B6}"/>
                </c:ext>
              </c:extLst>
            </c:dLbl>
            <c:dLbl>
              <c:idx val="11"/>
              <c:layout>
                <c:manualLayout>
                  <c:x val="-2.1523490262739111E-2"/>
                  <c:y val="-4.59205552699080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FCFA2F-4B50-4509-9B6E-2E7B426F560E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CB0-494C-9FE9-9D389838F7B6}"/>
                </c:ext>
              </c:extLst>
            </c:dLbl>
            <c:dLbl>
              <c:idx val="12"/>
              <c:layout>
                <c:manualLayout>
                  <c:x val="-7.2264531429950063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4157A6-DF36-40BC-B679-00CF8A189388}" type="CELLRANGE">
                      <a:rPr lang="en-US"/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CB0-494C-9FE9-9D389838F7B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86F77F0-109F-4160-AAF5-470E6F63557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CB0-494C-9FE9-9D389838F7B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BB0C8CA-6C6D-43B3-A678-A975DBB4E48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CB0-494C-9FE9-9D389838F7B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67F60A2-8AF8-48A3-BAAD-E2BC1693727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CB0-494C-9FE9-9D389838F7B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42AAA44-8CCE-4ED5-A128-DCD2CF14AF1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CB0-494C-9FE9-9D389838F7B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0B39BA9-0BE3-4701-94D0-7A497767636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CB0-494C-9FE9-9D389838F7B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11B7B2E-07C0-4FFC-B818-9D8E152AC6B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CB0-494C-9FE9-9D389838F7B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D3110C8-ABDC-4DE8-89B5-784022B7CE1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CB0-494C-9FE9-9D389838F7B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1D49249-7CE8-4E72-904E-055242487D8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CB0-494C-9FE9-9D389838F7B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BB692EB-CE81-4921-A76F-7FA64E06082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CB0-494C-9FE9-9D389838F7B6}"/>
                </c:ext>
              </c:extLst>
            </c:dLbl>
            <c:dLbl>
              <c:idx val="22"/>
              <c:layout>
                <c:manualLayout>
                  <c:x val="1.8037518037518036E-2"/>
                  <c:y val="-3.6985668053629302E-2"/>
                </c:manualLayout>
              </c:layout>
              <c:tx>
                <c:rich>
                  <a:bodyPr/>
                  <a:lstStyle/>
                  <a:p>
                    <a:fld id="{2A49144A-3897-4A34-AD18-60028E217696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CB0-494C-9FE9-9D389838F7B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5315375-F5F3-4223-A8D3-2A86AE71A61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CB0-494C-9FE9-9D389838F7B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4F0E86A-B6D3-4C72-9FD8-3A80DE58EDD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CB0-494C-9FE9-9D389838F7B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B293931-BFE1-4769-B18C-E851512B383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CB0-494C-9FE9-9D389838F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7112860892388454E-2"/>
                  <c:y val="-0.74948216424403258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'G-39'!$B$4:$B$29</c:f>
              <c:numCache>
                <c:formatCode>0.0</c:formatCode>
                <c:ptCount val="26"/>
                <c:pt idx="0">
                  <c:v>14.12264046701862</c:v>
                </c:pt>
                <c:pt idx="1">
                  <c:v>16.55813526022164</c:v>
                </c:pt>
                <c:pt idx="2">
                  <c:v>17.218891555872489</c:v>
                </c:pt>
                <c:pt idx="3">
                  <c:v>19.09834503050125</c:v>
                </c:pt>
                <c:pt idx="4">
                  <c:v>19.63973527384681</c:v>
                </c:pt>
                <c:pt idx="5">
                  <c:v>20.141348312320389</c:v>
                </c:pt>
                <c:pt idx="6">
                  <c:v>21.19999143572316</c:v>
                </c:pt>
                <c:pt idx="7">
                  <c:v>23.588246383532951</c:v>
                </c:pt>
                <c:pt idx="8">
                  <c:v>23.646369178507211</c:v>
                </c:pt>
                <c:pt idx="9">
                  <c:v>24.290285378405471</c:v>
                </c:pt>
                <c:pt idx="10">
                  <c:v>24.502072563827479</c:v>
                </c:pt>
                <c:pt idx="11">
                  <c:v>26.460720614595761</c:v>
                </c:pt>
                <c:pt idx="12">
                  <c:v>26.647480396771559</c:v>
                </c:pt>
                <c:pt idx="13">
                  <c:v>28.071189213787839</c:v>
                </c:pt>
                <c:pt idx="14">
                  <c:v>33.562489257329887</c:v>
                </c:pt>
                <c:pt idx="15">
                  <c:v>35.816762433330183</c:v>
                </c:pt>
                <c:pt idx="16">
                  <c:v>38.695259538435188</c:v>
                </c:pt>
                <c:pt idx="17">
                  <c:v>38.944976825763902</c:v>
                </c:pt>
                <c:pt idx="18">
                  <c:v>41.118822872370352</c:v>
                </c:pt>
                <c:pt idx="19">
                  <c:v>41.189336837956347</c:v>
                </c:pt>
                <c:pt idx="20">
                  <c:v>42.739801264966019</c:v>
                </c:pt>
                <c:pt idx="21">
                  <c:v>45.443763689562722</c:v>
                </c:pt>
                <c:pt idx="22">
                  <c:v>45.529887463176443</c:v>
                </c:pt>
                <c:pt idx="23">
                  <c:v>46.45522936859291</c:v>
                </c:pt>
                <c:pt idx="24">
                  <c:v>46.553050986254171</c:v>
                </c:pt>
                <c:pt idx="25">
                  <c:v>63.482354923242859</c:v>
                </c:pt>
              </c:numCache>
            </c:numRef>
          </c:xVal>
          <c:yVal>
            <c:numRef>
              <c:f>'G-39'!$C$4:$C$29</c:f>
              <c:numCache>
                <c:formatCode>0.0</c:formatCode>
                <c:ptCount val="26"/>
                <c:pt idx="0">
                  <c:v>2.3388955191583571</c:v>
                </c:pt>
                <c:pt idx="1">
                  <c:v>4.1974947242539251</c:v>
                </c:pt>
                <c:pt idx="2">
                  <c:v>2.7655772959359171</c:v>
                </c:pt>
                <c:pt idx="3">
                  <c:v>3.3329747289341238</c:v>
                </c:pt>
                <c:pt idx="4">
                  <c:v>2.8130887228479122</c:v>
                </c:pt>
                <c:pt idx="5">
                  <c:v>1.8726559877695559</c:v>
                </c:pt>
                <c:pt idx="6">
                  <c:v>2.2654900574660348</c:v>
                </c:pt>
                <c:pt idx="7">
                  <c:v>1.263218832056423</c:v>
                </c:pt>
                <c:pt idx="8">
                  <c:v>0.57105794239102892</c:v>
                </c:pt>
                <c:pt idx="9">
                  <c:v>1.7604662716531161</c:v>
                </c:pt>
                <c:pt idx="10">
                  <c:v>-1.813312836334358</c:v>
                </c:pt>
                <c:pt idx="11">
                  <c:v>2.0264430442880292</c:v>
                </c:pt>
                <c:pt idx="12">
                  <c:v>1.6056213567890549</c:v>
                </c:pt>
                <c:pt idx="13">
                  <c:v>0.729897702257154</c:v>
                </c:pt>
                <c:pt idx="14">
                  <c:v>0.84709634018211855</c:v>
                </c:pt>
                <c:pt idx="15">
                  <c:v>0.20975374919469658</c:v>
                </c:pt>
                <c:pt idx="16">
                  <c:v>0.57685018469786353</c:v>
                </c:pt>
                <c:pt idx="17">
                  <c:v>0.65817574014104263</c:v>
                </c:pt>
                <c:pt idx="18">
                  <c:v>0.88966922386395364</c:v>
                </c:pt>
                <c:pt idx="19">
                  <c:v>1.030447742193874</c:v>
                </c:pt>
                <c:pt idx="20">
                  <c:v>0.84784366123304977</c:v>
                </c:pt>
                <c:pt idx="21">
                  <c:v>0.26212416042890041</c:v>
                </c:pt>
                <c:pt idx="22">
                  <c:v>1.33822314319525</c:v>
                </c:pt>
                <c:pt idx="23">
                  <c:v>0.50546219633822442</c:v>
                </c:pt>
                <c:pt idx="24">
                  <c:v>3.7848603557989016</c:v>
                </c:pt>
                <c:pt idx="25">
                  <c:v>-0.30859460721780468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'G-39'!$A$4:$A$29</c15:f>
                <c15:dlblRangeCache>
                  <c:ptCount val="26"/>
                  <c:pt idx="0">
                    <c:v>BG</c:v>
                  </c:pt>
                  <c:pt idx="1">
                    <c:v>RO</c:v>
                  </c:pt>
                  <c:pt idx="2">
                    <c:v>LV</c:v>
                  </c:pt>
                  <c:pt idx="3">
                    <c:v>PL</c:v>
                  </c:pt>
                  <c:pt idx="4">
                    <c:v>LT</c:v>
                  </c:pt>
                  <c:pt idx="5">
                    <c:v>HR</c:v>
                  </c:pt>
                  <c:pt idx="6">
                    <c:v>EE</c:v>
                  </c:pt>
                  <c:pt idx="7">
                    <c:v>HU</c:v>
                  </c:pt>
                  <c:pt idx="8">
                    <c:v>PT</c:v>
                  </c:pt>
                  <c:pt idx="9">
                    <c:v>CZ</c:v>
                  </c:pt>
                  <c:pt idx="10">
                    <c:v>EL</c:v>
                  </c:pt>
                  <c:pt idx="11">
                    <c:v>SK</c:v>
                  </c:pt>
                  <c:pt idx="12">
                    <c:v>SI</c:v>
                  </c:pt>
                  <c:pt idx="13">
                    <c:v>CY</c:v>
                  </c:pt>
                  <c:pt idx="14">
                    <c:v>ES</c:v>
                  </c:pt>
                  <c:pt idx="15">
                    <c:v>IT</c:v>
                  </c:pt>
                  <c:pt idx="16">
                    <c:v>FI</c:v>
                  </c:pt>
                  <c:pt idx="17">
                    <c:v>AT</c:v>
                  </c:pt>
                  <c:pt idx="18">
                    <c:v>SE</c:v>
                  </c:pt>
                  <c:pt idx="19">
                    <c:v>DE</c:v>
                  </c:pt>
                  <c:pt idx="20">
                    <c:v>FR</c:v>
                  </c:pt>
                  <c:pt idx="21">
                    <c:v>NL</c:v>
                  </c:pt>
                  <c:pt idx="22">
                    <c:v>DK</c:v>
                  </c:pt>
                  <c:pt idx="23">
                    <c:v>BE</c:v>
                  </c:pt>
                  <c:pt idx="24">
                    <c:v>IE</c:v>
                  </c:pt>
                  <c:pt idx="25">
                    <c:v>LU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5-ECB0-494C-9FE9-9D389838F7B6}"/>
            </c:ext>
          </c:extLst>
        </c:ser>
        <c:ser>
          <c:idx val="1"/>
          <c:order val="1"/>
          <c:tx>
            <c:v>Chart axis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percentage"/>
            <c:noEndCap val="0"/>
            <c:val val="100"/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1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40</c:v>
              </c:pt>
            </c:numLit>
          </c:xVal>
          <c:yVal>
            <c:numRef>
              <c:f>'G-39'!$C$30</c:f>
              <c:numCache>
                <c:formatCode>0.0</c:formatCode>
                <c:ptCount val="1"/>
                <c:pt idx="0">
                  <c:v>0.70193649998745833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ECB0-494C-9FE9-9D389838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589936"/>
        <c:axId val="591440768"/>
      </c:scatterChart>
      <c:valAx>
        <c:axId val="669589936"/>
        <c:scaling>
          <c:orientation val="minMax"/>
          <c:max val="65"/>
          <c:min val="1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Produktivita na odpracovanú hodinu v PKS (2010)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91440768"/>
        <c:crosses val="autoZero"/>
        <c:crossBetween val="midCat"/>
      </c:valAx>
      <c:valAx>
        <c:axId val="591440768"/>
        <c:scaling>
          <c:orientation val="minMax"/>
          <c:max val="5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Priemerný reálny rast hodinovej produktivity (2010-2019)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9589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866141732283469E-2"/>
          <c:y val="3.2407407407407406E-2"/>
          <c:w val="0.93249759405074362"/>
          <c:h val="0.50409230096237967"/>
        </c:manualLayout>
      </c:layout>
      <c:lineChart>
        <c:grouping val="standard"/>
        <c:varyColors val="0"/>
        <c:ser>
          <c:idx val="0"/>
          <c:order val="0"/>
          <c:tx>
            <c:strRef>
              <c:f>'G-4'!$A$3</c:f>
              <c:strCache>
                <c:ptCount val="1"/>
                <c:pt idx="0">
                  <c:v>Vývoj reálneho HDP na obyvateľa z úrovne PKS 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'G-4'!$B$2:$AD$2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'G-4'!$B$3:$AD$3</c:f>
              <c:numCache>
                <c:formatCode>_(* #,##0.00_);_(* \(#,##0.00\);_(* "-"??_);_(@_)</c:formatCode>
                <c:ptCount val="29"/>
                <c:pt idx="0">
                  <c:v>44.476363427793459</c:v>
                </c:pt>
                <c:pt idx="1">
                  <c:v>46.57237025835331</c:v>
                </c:pt>
                <c:pt idx="2">
                  <c:v>48.02665028618523</c:v>
                </c:pt>
                <c:pt idx="3">
                  <c:v>48.51584982906769</c:v>
                </c:pt>
                <c:pt idx="4">
                  <c:v>47.097439643157315</c:v>
                </c:pt>
                <c:pt idx="5">
                  <c:v>45.925790045862996</c:v>
                </c:pt>
                <c:pt idx="6">
                  <c:v>46.677868189824011</c:v>
                </c:pt>
                <c:pt idx="7">
                  <c:v>48.371366761300692</c:v>
                </c:pt>
                <c:pt idx="8">
                  <c:v>50.782493153138859</c:v>
                </c:pt>
                <c:pt idx="9">
                  <c:v>52.30695469121445</c:v>
                </c:pt>
                <c:pt idx="10">
                  <c:v>54.901686242852755</c:v>
                </c:pt>
                <c:pt idx="11">
                  <c:v>57.712205688100347</c:v>
                </c:pt>
                <c:pt idx="12">
                  <c:v>62.177704917248498</c:v>
                </c:pt>
                <c:pt idx="13">
                  <c:v>65.342670438727211</c:v>
                </c:pt>
                <c:pt idx="14">
                  <c:v>64.612889169752023</c:v>
                </c:pt>
                <c:pt idx="15">
                  <c:v>67.45155728728902</c:v>
                </c:pt>
                <c:pt idx="16">
                  <c:v>68.474177335105182</c:v>
                </c:pt>
                <c:pt idx="17">
                  <c:v>69.881404867962402</c:v>
                </c:pt>
                <c:pt idx="18">
                  <c:v>70.373259525942387</c:v>
                </c:pt>
                <c:pt idx="19">
                  <c:v>71.167819460076927</c:v>
                </c:pt>
                <c:pt idx="20">
                  <c:v>73.276235201650564</c:v>
                </c:pt>
                <c:pt idx="21">
                  <c:v>73.3</c:v>
                </c:pt>
                <c:pt idx="22">
                  <c:v>73.406026991705673</c:v>
                </c:pt>
                <c:pt idx="23">
                  <c:v>74.857488947237783</c:v>
                </c:pt>
                <c:pt idx="24">
                  <c:v>75.435386371657827</c:v>
                </c:pt>
                <c:pt idx="25">
                  <c:v>77.245352624356428</c:v>
                </c:pt>
                <c:pt idx="26">
                  <c:v>76.595292205158302</c:v>
                </c:pt>
                <c:pt idx="27">
                  <c:v>74.990164620541108</c:v>
                </c:pt>
                <c:pt idx="28">
                  <c:v>75.592013160438952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3-43CA-AD35-5AFB2E0693FF}"/>
            </c:ext>
          </c:extLst>
        </c:ser>
        <c:ser>
          <c:idx val="1"/>
          <c:order val="1"/>
          <c:tx>
            <c:strRef>
              <c:f>'G-4'!$A$4</c:f>
              <c:strCache>
                <c:ptCount val="1"/>
                <c:pt idx="0">
                  <c:v>Parita kúpnej sily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'G-4'!$B$2:$AD$2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'G-4'!$B$4:$AD$4</c:f>
              <c:numCache>
                <c:formatCode>_(* #,##0.00_);_(* \(#,##0.00\);_(* "-"??_);_(@_)</c:formatCode>
                <c:ptCount val="29"/>
                <c:pt idx="0">
                  <c:v>48.9</c:v>
                </c:pt>
                <c:pt idx="1">
                  <c:v>51.2</c:v>
                </c:pt>
                <c:pt idx="2">
                  <c:v>52.8</c:v>
                </c:pt>
                <c:pt idx="3">
                  <c:v>53.1</c:v>
                </c:pt>
                <c:pt idx="4">
                  <c:v>51.5</c:v>
                </c:pt>
                <c:pt idx="5">
                  <c:v>51.3</c:v>
                </c:pt>
                <c:pt idx="6">
                  <c:v>53.4</c:v>
                </c:pt>
                <c:pt idx="7">
                  <c:v>54.9</c:v>
                </c:pt>
                <c:pt idx="8">
                  <c:v>57.2</c:v>
                </c:pt>
                <c:pt idx="9">
                  <c:v>58.6</c:v>
                </c:pt>
                <c:pt idx="10">
                  <c:v>61.8</c:v>
                </c:pt>
                <c:pt idx="11">
                  <c:v>64.599999999999994</c:v>
                </c:pt>
                <c:pt idx="12">
                  <c:v>68</c:v>
                </c:pt>
                <c:pt idx="13">
                  <c:v>72.5</c:v>
                </c:pt>
                <c:pt idx="14">
                  <c:v>72</c:v>
                </c:pt>
                <c:pt idx="15">
                  <c:v>76.7</c:v>
                </c:pt>
                <c:pt idx="16">
                  <c:v>76.3</c:v>
                </c:pt>
                <c:pt idx="17">
                  <c:v>77.400000000000006</c:v>
                </c:pt>
                <c:pt idx="18">
                  <c:v>77.7</c:v>
                </c:pt>
                <c:pt idx="19">
                  <c:v>78.3</c:v>
                </c:pt>
                <c:pt idx="20">
                  <c:v>78.599999999999994</c:v>
                </c:pt>
                <c:pt idx="21">
                  <c:v>73.3</c:v>
                </c:pt>
                <c:pt idx="22">
                  <c:v>70.599999999999994</c:v>
                </c:pt>
                <c:pt idx="23">
                  <c:v>70.2</c:v>
                </c:pt>
                <c:pt idx="24">
                  <c:v>70.5</c:v>
                </c:pt>
                <c:pt idx="25">
                  <c:v>74.400000000000006</c:v>
                </c:pt>
                <c:pt idx="26">
                  <c:v>73</c:v>
                </c:pt>
                <c:pt idx="27">
                  <c:v>71.099999999999994</c:v>
                </c:pt>
                <c:pt idx="2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3-43CA-AD35-5AFB2E0693FF}"/>
            </c:ext>
          </c:extLst>
        </c:ser>
        <c:ser>
          <c:idx val="3"/>
          <c:order val="3"/>
          <c:tx>
            <c:strRef>
              <c:f>'G-4'!$A$6</c:f>
              <c:strCache>
                <c:ptCount val="1"/>
                <c:pt idx="0">
                  <c:v>Optimistický odhad z Hlaváč (2023)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'G-4'!$B$2:$AD$2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'G-4'!$B$6:$AD$6</c:f>
              <c:numCache>
                <c:formatCode>_(* #,##0.00_);_(* \(#,##0.00\);_(* "-"??_);_(@_)</c:formatCode>
                <c:ptCount val="29"/>
                <c:pt idx="21">
                  <c:v>74</c:v>
                </c:pt>
                <c:pt idx="22">
                  <c:v>73.099999999999994</c:v>
                </c:pt>
                <c:pt idx="23">
                  <c:v>72.7</c:v>
                </c:pt>
                <c:pt idx="24">
                  <c:v>72.8</c:v>
                </c:pt>
                <c:pt idx="25">
                  <c:v>74.2</c:v>
                </c:pt>
                <c:pt idx="26">
                  <c:v>72.599999999999994</c:v>
                </c:pt>
                <c:pt idx="2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3-43CA-AD35-5AFB2E06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78320"/>
        <c:axId val="5985688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'G-4'!$A$5</c15:sqref>
                        </c15:formulaRef>
                      </c:ext>
                    </c:extLst>
                    <c:strCache>
                      <c:ptCount val="1"/>
                      <c:pt idx="0">
                        <c:v>Bežné ceny v eurách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'G-4'!$B$2:$AD$2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'G-4'!$B$5:$AD$5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29"/>
                      <c:pt idx="0">
                        <c:v>19.2</c:v>
                      </c:pt>
                      <c:pt idx="1">
                        <c:v>20.399999999999999</c:v>
                      </c:pt>
                      <c:pt idx="2">
                        <c:v>22.5</c:v>
                      </c:pt>
                      <c:pt idx="3">
                        <c:v>22.6</c:v>
                      </c:pt>
                      <c:pt idx="4">
                        <c:v>20.8</c:v>
                      </c:pt>
                      <c:pt idx="5">
                        <c:v>22.6</c:v>
                      </c:pt>
                      <c:pt idx="6">
                        <c:v>23.1</c:v>
                      </c:pt>
                      <c:pt idx="7">
                        <c:v>24.6</c:v>
                      </c:pt>
                      <c:pt idx="8">
                        <c:v>27.5</c:v>
                      </c:pt>
                      <c:pt idx="9">
                        <c:v>30.5</c:v>
                      </c:pt>
                      <c:pt idx="10">
                        <c:v>33.200000000000003</c:v>
                      </c:pt>
                      <c:pt idx="11">
                        <c:v>36.5</c:v>
                      </c:pt>
                      <c:pt idx="12">
                        <c:v>42.5</c:v>
                      </c:pt>
                      <c:pt idx="13">
                        <c:v>48.4</c:v>
                      </c:pt>
                      <c:pt idx="14">
                        <c:v>49.2</c:v>
                      </c:pt>
                      <c:pt idx="15">
                        <c:v>50.9</c:v>
                      </c:pt>
                      <c:pt idx="16">
                        <c:v>51.8</c:v>
                      </c:pt>
                      <c:pt idx="17">
                        <c:v>52.9</c:v>
                      </c:pt>
                      <c:pt idx="18">
                        <c:v>52.9</c:v>
                      </c:pt>
                      <c:pt idx="19">
                        <c:v>53</c:v>
                      </c:pt>
                      <c:pt idx="20">
                        <c:v>53.7</c:v>
                      </c:pt>
                      <c:pt idx="21">
                        <c:v>53.1</c:v>
                      </c:pt>
                      <c:pt idx="22">
                        <c:v>53.1</c:v>
                      </c:pt>
                      <c:pt idx="23">
                        <c:v>54.5</c:v>
                      </c:pt>
                      <c:pt idx="24">
                        <c:v>55.3</c:v>
                      </c:pt>
                      <c:pt idx="25">
                        <c:v>56.9</c:v>
                      </c:pt>
                      <c:pt idx="26">
                        <c:v>56.4</c:v>
                      </c:pt>
                      <c:pt idx="27">
                        <c:v>56.4</c:v>
                      </c:pt>
                      <c:pt idx="28">
                        <c:v>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9B3-43CA-AD35-5AFB2E0693FF}"/>
                  </c:ext>
                </c:extLst>
              </c15:ser>
            </c15:filteredLineSeries>
          </c:ext>
        </c:extLst>
      </c:lineChart>
      <c:catAx>
        <c:axId val="5985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k-SK"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68808"/>
        <c:crosses val="autoZero"/>
        <c:auto val="1"/>
        <c:lblAlgn val="ctr"/>
        <c:lblOffset val="100"/>
        <c:noMultiLvlLbl val="0"/>
      </c:catAx>
      <c:valAx>
        <c:axId val="598568808"/>
        <c:scaling>
          <c:orientation val="minMax"/>
          <c:max val="8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57577926726118E-3"/>
          <c:y val="0.67298009623797028"/>
          <c:w val="0.97407329238484364"/>
          <c:h val="0.32701990376202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k-SK"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1"/>
          <c:tx>
            <c:strRef>
              <c:f>'G-40'!$G$2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'G-40'!$B$3:$B$32</c:f>
              <c:strCache>
                <c:ptCount val="30"/>
                <c:pt idx="0">
                  <c:v>LU</c:v>
                </c:pt>
                <c:pt idx="1">
                  <c:v>MT</c:v>
                </c:pt>
                <c:pt idx="2">
                  <c:v>SK</c:v>
                </c:pt>
                <c:pt idx="3">
                  <c:v>SI</c:v>
                </c:pt>
                <c:pt idx="4">
                  <c:v>HU</c:v>
                </c:pt>
                <c:pt idx="5">
                  <c:v>BE</c:v>
                </c:pt>
                <c:pt idx="6">
                  <c:v>ES</c:v>
                </c:pt>
                <c:pt idx="7">
                  <c:v>NO</c:v>
                </c:pt>
                <c:pt idx="8">
                  <c:v>IE</c:v>
                </c:pt>
                <c:pt idx="9">
                  <c:v>LT</c:v>
                </c:pt>
                <c:pt idx="10">
                  <c:v>CY</c:v>
                </c:pt>
                <c:pt idx="11">
                  <c:v>CZ</c:v>
                </c:pt>
                <c:pt idx="12">
                  <c:v>NL</c:v>
                </c:pt>
                <c:pt idx="13">
                  <c:v>FI</c:v>
                </c:pt>
                <c:pt idx="14">
                  <c:v>AT</c:v>
                </c:pt>
                <c:pt idx="15">
                  <c:v>DE</c:v>
                </c:pt>
                <c:pt idx="16">
                  <c:v>PL</c:v>
                </c:pt>
                <c:pt idx="17">
                  <c:v>EA</c:v>
                </c:pt>
                <c:pt idx="18">
                  <c:v>DK</c:v>
                </c:pt>
                <c:pt idx="19">
                  <c:v>EU</c:v>
                </c:pt>
                <c:pt idx="20">
                  <c:v>SE</c:v>
                </c:pt>
                <c:pt idx="21">
                  <c:v>BG</c:v>
                </c:pt>
                <c:pt idx="22">
                  <c:v>RO</c:v>
                </c:pt>
                <c:pt idx="23">
                  <c:v>EE</c:v>
                </c:pt>
                <c:pt idx="24">
                  <c:v>HR</c:v>
                </c:pt>
                <c:pt idx="25">
                  <c:v>PT</c:v>
                </c:pt>
                <c:pt idx="26">
                  <c:v>FR</c:v>
                </c:pt>
                <c:pt idx="27">
                  <c:v>LV</c:v>
                </c:pt>
                <c:pt idx="28">
                  <c:v>IT</c:v>
                </c:pt>
                <c:pt idx="29">
                  <c:v>EL</c:v>
                </c:pt>
              </c:strCache>
            </c:strRef>
          </c:cat>
          <c:val>
            <c:numRef>
              <c:f>'G-40'!$G$3:$G$32</c:f>
              <c:numCache>
                <c:formatCode>0.0</c:formatCode>
                <c:ptCount val="30"/>
                <c:pt idx="0">
                  <c:v>8.2600488052951153</c:v>
                </c:pt>
                <c:pt idx="1">
                  <c:v>4.3685378438118541</c:v>
                </c:pt>
                <c:pt idx="2">
                  <c:v>2.8122041365701769</c:v>
                </c:pt>
                <c:pt idx="3">
                  <c:v>3.8478318189302971</c:v>
                </c:pt>
                <c:pt idx="4">
                  <c:v>4.2844112475541154</c:v>
                </c:pt>
                <c:pt idx="5">
                  <c:v>3.5354413013033472</c:v>
                </c:pt>
                <c:pt idx="6">
                  <c:v>3.6153949375697287</c:v>
                </c:pt>
                <c:pt idx="7">
                  <c:v>1.6633095257376294</c:v>
                </c:pt>
                <c:pt idx="8">
                  <c:v>2.7889803050284896</c:v>
                </c:pt>
                <c:pt idx="9">
                  <c:v>3.2303999754945032</c:v>
                </c:pt>
                <c:pt idx="10">
                  <c:v>3.6421100003775031</c:v>
                </c:pt>
                <c:pt idx="11">
                  <c:v>1.7389960616944684</c:v>
                </c:pt>
                <c:pt idx="12">
                  <c:v>1.964134971255401</c:v>
                </c:pt>
                <c:pt idx="13">
                  <c:v>1.3547652037057603</c:v>
                </c:pt>
                <c:pt idx="14">
                  <c:v>0.36047620056182339</c:v>
                </c:pt>
                <c:pt idx="15">
                  <c:v>1.1856618788907411</c:v>
                </c:pt>
                <c:pt idx="16">
                  <c:v>-0.18174285666610501</c:v>
                </c:pt>
                <c:pt idx="17">
                  <c:v>0.63670300755893017</c:v>
                </c:pt>
                <c:pt idx="18">
                  <c:v>-1.4311692774669229</c:v>
                </c:pt>
                <c:pt idx="19">
                  <c:v>0.43147992226502296</c:v>
                </c:pt>
                <c:pt idx="20">
                  <c:v>-0.17362852796691897</c:v>
                </c:pt>
                <c:pt idx="21">
                  <c:v>0.11476360981438027</c:v>
                </c:pt>
                <c:pt idx="22">
                  <c:v>-0.87287560268717801</c:v>
                </c:pt>
                <c:pt idx="23">
                  <c:v>-0.66411226358423825</c:v>
                </c:pt>
                <c:pt idx="24">
                  <c:v>-0.22658467814568617</c:v>
                </c:pt>
                <c:pt idx="25">
                  <c:v>-1.8129445598177032</c:v>
                </c:pt>
                <c:pt idx="26">
                  <c:v>-0.87813801984479767</c:v>
                </c:pt>
                <c:pt idx="27">
                  <c:v>-1.7157907007390074</c:v>
                </c:pt>
                <c:pt idx="28">
                  <c:v>-1.8914618772422784</c:v>
                </c:pt>
                <c:pt idx="29">
                  <c:v>-2.5189136814426814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D-4C23-936E-D9152CC00A5D}"/>
            </c:ext>
          </c:extLst>
        </c:ser>
        <c:ser>
          <c:idx val="3"/>
          <c:order val="2"/>
          <c:tx>
            <c:strRef>
              <c:f>'G-40'!$F$2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'G-40'!$B$3:$B$32</c:f>
              <c:strCache>
                <c:ptCount val="30"/>
                <c:pt idx="0">
                  <c:v>LU</c:v>
                </c:pt>
                <c:pt idx="1">
                  <c:v>MT</c:v>
                </c:pt>
                <c:pt idx="2">
                  <c:v>SK</c:v>
                </c:pt>
                <c:pt idx="3">
                  <c:v>SI</c:v>
                </c:pt>
                <c:pt idx="4">
                  <c:v>HU</c:v>
                </c:pt>
                <c:pt idx="5">
                  <c:v>BE</c:v>
                </c:pt>
                <c:pt idx="6">
                  <c:v>ES</c:v>
                </c:pt>
                <c:pt idx="7">
                  <c:v>NO</c:v>
                </c:pt>
                <c:pt idx="8">
                  <c:v>IE</c:v>
                </c:pt>
                <c:pt idx="9">
                  <c:v>LT</c:v>
                </c:pt>
                <c:pt idx="10">
                  <c:v>CY</c:v>
                </c:pt>
                <c:pt idx="11">
                  <c:v>CZ</c:v>
                </c:pt>
                <c:pt idx="12">
                  <c:v>NL</c:v>
                </c:pt>
                <c:pt idx="13">
                  <c:v>FI</c:v>
                </c:pt>
                <c:pt idx="14">
                  <c:v>AT</c:v>
                </c:pt>
                <c:pt idx="15">
                  <c:v>DE</c:v>
                </c:pt>
                <c:pt idx="16">
                  <c:v>PL</c:v>
                </c:pt>
                <c:pt idx="17">
                  <c:v>EA</c:v>
                </c:pt>
                <c:pt idx="18">
                  <c:v>DK</c:v>
                </c:pt>
                <c:pt idx="19">
                  <c:v>EU</c:v>
                </c:pt>
                <c:pt idx="20">
                  <c:v>SE</c:v>
                </c:pt>
                <c:pt idx="21">
                  <c:v>BG</c:v>
                </c:pt>
                <c:pt idx="22">
                  <c:v>RO</c:v>
                </c:pt>
                <c:pt idx="23">
                  <c:v>EE</c:v>
                </c:pt>
                <c:pt idx="24">
                  <c:v>HR</c:v>
                </c:pt>
                <c:pt idx="25">
                  <c:v>PT</c:v>
                </c:pt>
                <c:pt idx="26">
                  <c:v>FR</c:v>
                </c:pt>
                <c:pt idx="27">
                  <c:v>LV</c:v>
                </c:pt>
                <c:pt idx="28">
                  <c:v>IT</c:v>
                </c:pt>
                <c:pt idx="29">
                  <c:v>EL</c:v>
                </c:pt>
              </c:strCache>
            </c:strRef>
          </c:cat>
          <c:val>
            <c:numRef>
              <c:f>'G-40'!$F$3:$F$32</c:f>
              <c:numCache>
                <c:formatCode>0.0</c:formatCode>
                <c:ptCount val="30"/>
                <c:pt idx="0">
                  <c:v>1.2455839990047828</c:v>
                </c:pt>
                <c:pt idx="1">
                  <c:v>2.0806914149063882</c:v>
                </c:pt>
                <c:pt idx="2">
                  <c:v>1.5652626486456818</c:v>
                </c:pt>
                <c:pt idx="3">
                  <c:v>0.83534487581151939</c:v>
                </c:pt>
                <c:pt idx="4">
                  <c:v>0.48606676668094817</c:v>
                </c:pt>
                <c:pt idx="5">
                  <c:v>0.63393712536873803</c:v>
                </c:pt>
                <c:pt idx="6">
                  <c:v>1.2017848034961087</c:v>
                </c:pt>
                <c:pt idx="7">
                  <c:v>1.2332986059662048</c:v>
                </c:pt>
                <c:pt idx="8">
                  <c:v>1.45720429127506</c:v>
                </c:pt>
                <c:pt idx="9">
                  <c:v>0.77443694735171587</c:v>
                </c:pt>
                <c:pt idx="10">
                  <c:v>0.80068653249165767</c:v>
                </c:pt>
                <c:pt idx="11">
                  <c:v>0.24424913197034659</c:v>
                </c:pt>
                <c:pt idx="12">
                  <c:v>0.72570856309751175</c:v>
                </c:pt>
                <c:pt idx="13">
                  <c:v>0.62208978164198925</c:v>
                </c:pt>
                <c:pt idx="14">
                  <c:v>1.1119889413613224</c:v>
                </c:pt>
                <c:pt idx="15">
                  <c:v>0.14805612366763654</c:v>
                </c:pt>
                <c:pt idx="16">
                  <c:v>1.0705395674441638</c:v>
                </c:pt>
                <c:pt idx="17">
                  <c:v>0.44352069604976041</c:v>
                </c:pt>
                <c:pt idx="18">
                  <c:v>0.43066748161372637</c:v>
                </c:pt>
                <c:pt idx="19">
                  <c:v>0.36096745162785382</c:v>
                </c:pt>
                <c:pt idx="20">
                  <c:v>0.39795456137686447</c:v>
                </c:pt>
                <c:pt idx="21">
                  <c:v>0.18288565990133154</c:v>
                </c:pt>
                <c:pt idx="22">
                  <c:v>0.70520304096183928</c:v>
                </c:pt>
                <c:pt idx="23">
                  <c:v>0.5548046489088394</c:v>
                </c:pt>
                <c:pt idx="24">
                  <c:v>0.65379288574653405</c:v>
                </c:pt>
                <c:pt idx="25">
                  <c:v>0.99469328253264155</c:v>
                </c:pt>
                <c:pt idx="26">
                  <c:v>0.31732449318320022</c:v>
                </c:pt>
                <c:pt idx="27">
                  <c:v>-0.26447255468680542</c:v>
                </c:pt>
                <c:pt idx="28">
                  <c:v>0.14488999205793363</c:v>
                </c:pt>
                <c:pt idx="29">
                  <c:v>0.56587454805145576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D-4C23-936E-D9152CC00A5D}"/>
            </c:ext>
          </c:extLst>
        </c:ser>
        <c:ser>
          <c:idx val="2"/>
          <c:order val="3"/>
          <c:tx>
            <c:strRef>
              <c:f>'G-40'!$E$2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'G-40'!$B$3:$B$32</c:f>
              <c:strCache>
                <c:ptCount val="30"/>
                <c:pt idx="0">
                  <c:v>LU</c:v>
                </c:pt>
                <c:pt idx="1">
                  <c:v>MT</c:v>
                </c:pt>
                <c:pt idx="2">
                  <c:v>SK</c:v>
                </c:pt>
                <c:pt idx="3">
                  <c:v>SI</c:v>
                </c:pt>
                <c:pt idx="4">
                  <c:v>HU</c:v>
                </c:pt>
                <c:pt idx="5">
                  <c:v>BE</c:v>
                </c:pt>
                <c:pt idx="6">
                  <c:v>ES</c:v>
                </c:pt>
                <c:pt idx="7">
                  <c:v>NO</c:v>
                </c:pt>
                <c:pt idx="8">
                  <c:v>IE</c:v>
                </c:pt>
                <c:pt idx="9">
                  <c:v>LT</c:v>
                </c:pt>
                <c:pt idx="10">
                  <c:v>CY</c:v>
                </c:pt>
                <c:pt idx="11">
                  <c:v>CZ</c:v>
                </c:pt>
                <c:pt idx="12">
                  <c:v>NL</c:v>
                </c:pt>
                <c:pt idx="13">
                  <c:v>FI</c:v>
                </c:pt>
                <c:pt idx="14">
                  <c:v>AT</c:v>
                </c:pt>
                <c:pt idx="15">
                  <c:v>DE</c:v>
                </c:pt>
                <c:pt idx="16">
                  <c:v>PL</c:v>
                </c:pt>
                <c:pt idx="17">
                  <c:v>EA</c:v>
                </c:pt>
                <c:pt idx="18">
                  <c:v>DK</c:v>
                </c:pt>
                <c:pt idx="19">
                  <c:v>EU</c:v>
                </c:pt>
                <c:pt idx="20">
                  <c:v>SE</c:v>
                </c:pt>
                <c:pt idx="21">
                  <c:v>BG</c:v>
                </c:pt>
                <c:pt idx="22">
                  <c:v>RO</c:v>
                </c:pt>
                <c:pt idx="23">
                  <c:v>EE</c:v>
                </c:pt>
                <c:pt idx="24">
                  <c:v>HR</c:v>
                </c:pt>
                <c:pt idx="25">
                  <c:v>PT</c:v>
                </c:pt>
                <c:pt idx="26">
                  <c:v>FR</c:v>
                </c:pt>
                <c:pt idx="27">
                  <c:v>LV</c:v>
                </c:pt>
                <c:pt idx="28">
                  <c:v>IT</c:v>
                </c:pt>
                <c:pt idx="29">
                  <c:v>EL</c:v>
                </c:pt>
              </c:strCache>
            </c:strRef>
          </c:cat>
          <c:val>
            <c:numRef>
              <c:f>'G-40'!$E$3:$E$32</c:f>
              <c:numCache>
                <c:formatCode>0.0</c:formatCode>
                <c:ptCount val="30"/>
                <c:pt idx="0">
                  <c:v>1.5685730602812351</c:v>
                </c:pt>
                <c:pt idx="1">
                  <c:v>2.2808621525763155</c:v>
                </c:pt>
                <c:pt idx="2">
                  <c:v>1.3949539814262253</c:v>
                </c:pt>
                <c:pt idx="3">
                  <c:v>0.95841946583058601</c:v>
                </c:pt>
                <c:pt idx="4">
                  <c:v>0.35883995847202743</c:v>
                </c:pt>
                <c:pt idx="5">
                  <c:v>1.7497502377831435</c:v>
                </c:pt>
                <c:pt idx="6">
                  <c:v>0.87735058559775903</c:v>
                </c:pt>
                <c:pt idx="7">
                  <c:v>3.503391622538552</c:v>
                </c:pt>
                <c:pt idx="8">
                  <c:v>1.3691483784212832</c:v>
                </c:pt>
                <c:pt idx="9">
                  <c:v>0.89293182598613985</c:v>
                </c:pt>
                <c:pt idx="10">
                  <c:v>0.1404270120534698</c:v>
                </c:pt>
                <c:pt idx="11">
                  <c:v>1.3792610729771606</c:v>
                </c:pt>
                <c:pt idx="12">
                  <c:v>1.8527504520881344</c:v>
                </c:pt>
                <c:pt idx="13">
                  <c:v>1.8068312961253716</c:v>
                </c:pt>
                <c:pt idx="14">
                  <c:v>1.4774114166584722</c:v>
                </c:pt>
                <c:pt idx="15">
                  <c:v>0.4719822905457185</c:v>
                </c:pt>
                <c:pt idx="16">
                  <c:v>0.88857585374783021</c:v>
                </c:pt>
                <c:pt idx="17">
                  <c:v>0.82904229603159041</c:v>
                </c:pt>
                <c:pt idx="18">
                  <c:v>3.2514602370268744</c:v>
                </c:pt>
                <c:pt idx="19">
                  <c:v>0.83105500494983064</c:v>
                </c:pt>
                <c:pt idx="20">
                  <c:v>1.2654126874408056</c:v>
                </c:pt>
                <c:pt idx="21">
                  <c:v>0.17536520578533754</c:v>
                </c:pt>
                <c:pt idx="22">
                  <c:v>0.39170036434459782</c:v>
                </c:pt>
                <c:pt idx="23">
                  <c:v>0.70900315088563981</c:v>
                </c:pt>
                <c:pt idx="24">
                  <c:v>0.13274249197286248</c:v>
                </c:pt>
                <c:pt idx="25">
                  <c:v>0.44126304066610295</c:v>
                </c:pt>
                <c:pt idx="26">
                  <c:v>0.7182119498479822</c:v>
                </c:pt>
                <c:pt idx="27">
                  <c:v>0.29605149785272128</c:v>
                </c:pt>
                <c:pt idx="28">
                  <c:v>0.50194775601134323</c:v>
                </c:pt>
                <c:pt idx="29">
                  <c:v>5.6200771278281381E-3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D-4C23-936E-D9152CC00A5D}"/>
            </c:ext>
          </c:extLst>
        </c:ser>
        <c:ser>
          <c:idx val="1"/>
          <c:order val="4"/>
          <c:tx>
            <c:strRef>
              <c:f>'G-40'!$D$2</c:f>
              <c:strCache>
                <c:ptCount val="1"/>
                <c:pt idx="0">
                  <c:v>Vzdelávanie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'G-40'!$B$3:$B$32</c:f>
              <c:strCache>
                <c:ptCount val="30"/>
                <c:pt idx="0">
                  <c:v>LU</c:v>
                </c:pt>
                <c:pt idx="1">
                  <c:v>MT</c:v>
                </c:pt>
                <c:pt idx="2">
                  <c:v>SK</c:v>
                </c:pt>
                <c:pt idx="3">
                  <c:v>SI</c:v>
                </c:pt>
                <c:pt idx="4">
                  <c:v>HU</c:v>
                </c:pt>
                <c:pt idx="5">
                  <c:v>BE</c:v>
                </c:pt>
                <c:pt idx="6">
                  <c:v>ES</c:v>
                </c:pt>
                <c:pt idx="7">
                  <c:v>NO</c:v>
                </c:pt>
                <c:pt idx="8">
                  <c:v>IE</c:v>
                </c:pt>
                <c:pt idx="9">
                  <c:v>LT</c:v>
                </c:pt>
                <c:pt idx="10">
                  <c:v>CY</c:v>
                </c:pt>
                <c:pt idx="11">
                  <c:v>CZ</c:v>
                </c:pt>
                <c:pt idx="12">
                  <c:v>NL</c:v>
                </c:pt>
                <c:pt idx="13">
                  <c:v>FI</c:v>
                </c:pt>
                <c:pt idx="14">
                  <c:v>AT</c:v>
                </c:pt>
                <c:pt idx="15">
                  <c:v>DE</c:v>
                </c:pt>
                <c:pt idx="16">
                  <c:v>PL</c:v>
                </c:pt>
                <c:pt idx="17">
                  <c:v>EA</c:v>
                </c:pt>
                <c:pt idx="18">
                  <c:v>DK</c:v>
                </c:pt>
                <c:pt idx="19">
                  <c:v>EU</c:v>
                </c:pt>
                <c:pt idx="20">
                  <c:v>SE</c:v>
                </c:pt>
                <c:pt idx="21">
                  <c:v>BG</c:v>
                </c:pt>
                <c:pt idx="22">
                  <c:v>RO</c:v>
                </c:pt>
                <c:pt idx="23">
                  <c:v>EE</c:v>
                </c:pt>
                <c:pt idx="24">
                  <c:v>HR</c:v>
                </c:pt>
                <c:pt idx="25">
                  <c:v>PT</c:v>
                </c:pt>
                <c:pt idx="26">
                  <c:v>FR</c:v>
                </c:pt>
                <c:pt idx="27">
                  <c:v>LV</c:v>
                </c:pt>
                <c:pt idx="28">
                  <c:v>IT</c:v>
                </c:pt>
                <c:pt idx="29">
                  <c:v>EL</c:v>
                </c:pt>
              </c:strCache>
            </c:strRef>
          </c:cat>
          <c:val>
            <c:numRef>
              <c:f>'G-40'!$D$3:$D$32</c:f>
              <c:numCache>
                <c:formatCode>0.0</c:formatCode>
                <c:ptCount val="30"/>
                <c:pt idx="0">
                  <c:v>-0.40564645700208635</c:v>
                </c:pt>
                <c:pt idx="1">
                  <c:v>-9.9653803435828969E-2</c:v>
                </c:pt>
                <c:pt idx="2">
                  <c:v>0.30199479713147781</c:v>
                </c:pt>
                <c:pt idx="3">
                  <c:v>-0.2762582351844296</c:v>
                </c:pt>
                <c:pt idx="4">
                  <c:v>0.11708163486161194</c:v>
                </c:pt>
                <c:pt idx="5">
                  <c:v>-0.80934391618503199</c:v>
                </c:pt>
                <c:pt idx="6">
                  <c:v>-0.61514971998278645</c:v>
                </c:pt>
                <c:pt idx="7">
                  <c:v>-1.3632512961123657</c:v>
                </c:pt>
                <c:pt idx="8">
                  <c:v>-0.67413588391688872</c:v>
                </c:pt>
                <c:pt idx="9">
                  <c:v>-0.25616362755363742</c:v>
                </c:pt>
                <c:pt idx="10">
                  <c:v>-0.5121340369177263</c:v>
                </c:pt>
                <c:pt idx="11">
                  <c:v>0.30061082313483656</c:v>
                </c:pt>
                <c:pt idx="12">
                  <c:v>-1.0241861019953746</c:v>
                </c:pt>
                <c:pt idx="13">
                  <c:v>-1.1028071832682143</c:v>
                </c:pt>
                <c:pt idx="14">
                  <c:v>-0.39435661866792593</c:v>
                </c:pt>
                <c:pt idx="15">
                  <c:v>0.22746022446090031</c:v>
                </c:pt>
                <c:pt idx="16">
                  <c:v>0.11459172826873631</c:v>
                </c:pt>
                <c:pt idx="17">
                  <c:v>-0.50467704052514462</c:v>
                </c:pt>
                <c:pt idx="18">
                  <c:v>-0.88710327247841381</c:v>
                </c:pt>
                <c:pt idx="19">
                  <c:v>-0.45522927488609044</c:v>
                </c:pt>
                <c:pt idx="20">
                  <c:v>-0.64787939303756836</c:v>
                </c:pt>
                <c:pt idx="21">
                  <c:v>9.1227840079992184E-2</c:v>
                </c:pt>
                <c:pt idx="22">
                  <c:v>1.8571679244868911E-2</c:v>
                </c:pt>
                <c:pt idx="23">
                  <c:v>-0.56206521281026989</c:v>
                </c:pt>
                <c:pt idx="24">
                  <c:v>-0.7179858101751968</c:v>
                </c:pt>
                <c:pt idx="25">
                  <c:v>-8.1869637820344288E-2</c:v>
                </c:pt>
                <c:pt idx="26">
                  <c:v>-0.88682192899917878</c:v>
                </c:pt>
                <c:pt idx="27">
                  <c:v>-0.19765246648710377</c:v>
                </c:pt>
                <c:pt idx="28">
                  <c:v>-0.79514647696980401</c:v>
                </c:pt>
                <c:pt idx="29">
                  <c:v>-0.45876146601820134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5D-4C23-936E-D9152CC0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733536"/>
        <c:axId val="884603040"/>
      </c:barChart>
      <c:lineChart>
        <c:grouping val="standard"/>
        <c:varyColors val="0"/>
        <c:ser>
          <c:idx val="0"/>
          <c:order val="0"/>
          <c:tx>
            <c:strRef>
              <c:f>'G-40'!$C$2</c:f>
              <c:strCache>
                <c:ptCount val="1"/>
                <c:pt idx="0">
                  <c:v>Celkové náklady starnutia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'G-40'!$B$3:$B$32</c:f>
              <c:strCache>
                <c:ptCount val="30"/>
                <c:pt idx="0">
                  <c:v>LU</c:v>
                </c:pt>
                <c:pt idx="1">
                  <c:v>MT</c:v>
                </c:pt>
                <c:pt idx="2">
                  <c:v>SK</c:v>
                </c:pt>
                <c:pt idx="3">
                  <c:v>SI</c:v>
                </c:pt>
                <c:pt idx="4">
                  <c:v>HU</c:v>
                </c:pt>
                <c:pt idx="5">
                  <c:v>BE</c:v>
                </c:pt>
                <c:pt idx="6">
                  <c:v>ES</c:v>
                </c:pt>
                <c:pt idx="7">
                  <c:v>NO</c:v>
                </c:pt>
                <c:pt idx="8">
                  <c:v>IE</c:v>
                </c:pt>
                <c:pt idx="9">
                  <c:v>LT</c:v>
                </c:pt>
                <c:pt idx="10">
                  <c:v>CY</c:v>
                </c:pt>
                <c:pt idx="11">
                  <c:v>CZ</c:v>
                </c:pt>
                <c:pt idx="12">
                  <c:v>NL</c:v>
                </c:pt>
                <c:pt idx="13">
                  <c:v>FI</c:v>
                </c:pt>
                <c:pt idx="14">
                  <c:v>AT</c:v>
                </c:pt>
                <c:pt idx="15">
                  <c:v>DE</c:v>
                </c:pt>
                <c:pt idx="16">
                  <c:v>PL</c:v>
                </c:pt>
                <c:pt idx="17">
                  <c:v>EA</c:v>
                </c:pt>
                <c:pt idx="18">
                  <c:v>DK</c:v>
                </c:pt>
                <c:pt idx="19">
                  <c:v>EU</c:v>
                </c:pt>
                <c:pt idx="20">
                  <c:v>SE</c:v>
                </c:pt>
                <c:pt idx="21">
                  <c:v>BG</c:v>
                </c:pt>
                <c:pt idx="22">
                  <c:v>RO</c:v>
                </c:pt>
                <c:pt idx="23">
                  <c:v>EE</c:v>
                </c:pt>
                <c:pt idx="24">
                  <c:v>HR</c:v>
                </c:pt>
                <c:pt idx="25">
                  <c:v>PT</c:v>
                </c:pt>
                <c:pt idx="26">
                  <c:v>FR</c:v>
                </c:pt>
                <c:pt idx="27">
                  <c:v>LV</c:v>
                </c:pt>
                <c:pt idx="28">
                  <c:v>IT</c:v>
                </c:pt>
                <c:pt idx="29">
                  <c:v>EL</c:v>
                </c:pt>
              </c:strCache>
            </c:strRef>
          </c:cat>
          <c:val>
            <c:numRef>
              <c:f>'G-40'!$C$3:$C$32</c:f>
              <c:numCache>
                <c:formatCode>0.0</c:formatCode>
                <c:ptCount val="30"/>
                <c:pt idx="0">
                  <c:v>10.668559407579046</c:v>
                </c:pt>
                <c:pt idx="1">
                  <c:v>8.6304376078587239</c:v>
                </c:pt>
                <c:pt idx="2">
                  <c:v>6.0744155637735631</c:v>
                </c:pt>
                <c:pt idx="3">
                  <c:v>5.3653379253879692</c:v>
                </c:pt>
                <c:pt idx="4">
                  <c:v>5.2463996075687049</c:v>
                </c:pt>
                <c:pt idx="5">
                  <c:v>5.1097847482701972</c:v>
                </c:pt>
                <c:pt idx="6">
                  <c:v>5.0793806066808145</c:v>
                </c:pt>
                <c:pt idx="7">
                  <c:v>5.0367484581300239</c:v>
                </c:pt>
                <c:pt idx="8">
                  <c:v>4.941197090807945</c:v>
                </c:pt>
                <c:pt idx="9">
                  <c:v>4.641605121278717</c:v>
                </c:pt>
                <c:pt idx="10">
                  <c:v>4.0710895080049063</c:v>
                </c:pt>
                <c:pt idx="11">
                  <c:v>3.6631170897768115</c:v>
                </c:pt>
                <c:pt idx="12">
                  <c:v>3.5184078844456721</c:v>
                </c:pt>
                <c:pt idx="13">
                  <c:v>2.6808790982049047</c:v>
                </c:pt>
                <c:pt idx="14">
                  <c:v>2.5555199399136903</c:v>
                </c:pt>
                <c:pt idx="15">
                  <c:v>2.0331605175649976</c:v>
                </c:pt>
                <c:pt idx="16">
                  <c:v>1.8919642927946256</c:v>
                </c:pt>
                <c:pt idx="17">
                  <c:v>1.4045889591151344</c:v>
                </c:pt>
                <c:pt idx="18">
                  <c:v>1.3638551686952631</c:v>
                </c:pt>
                <c:pt idx="19">
                  <c:v>1.1682731039566185</c:v>
                </c:pt>
                <c:pt idx="20">
                  <c:v>0.84185932781318229</c:v>
                </c:pt>
                <c:pt idx="21">
                  <c:v>0.56424231558104054</c:v>
                </c:pt>
                <c:pt idx="22">
                  <c:v>0.24259948186412927</c:v>
                </c:pt>
                <c:pt idx="23">
                  <c:v>3.763032339997352E-2</c:v>
                </c:pt>
                <c:pt idx="24">
                  <c:v>-0.15803511060148523</c:v>
                </c:pt>
                <c:pt idx="25">
                  <c:v>-0.45885787443930326</c:v>
                </c:pt>
                <c:pt idx="26">
                  <c:v>-0.72942350581279314</c:v>
                </c:pt>
                <c:pt idx="27">
                  <c:v>-1.8818642240601964</c:v>
                </c:pt>
                <c:pt idx="28">
                  <c:v>-2.0397706061428025</c:v>
                </c:pt>
                <c:pt idx="29">
                  <c:v>-2.4061805222815984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5D-4C23-936E-D9152CC0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33536"/>
        <c:axId val="884603040"/>
      </c:lineChart>
      <c:catAx>
        <c:axId val="11207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84603040"/>
        <c:crosses val="autoZero"/>
        <c:auto val="1"/>
        <c:lblAlgn val="ctr"/>
        <c:lblOffset val="100"/>
        <c:noMultiLvlLbl val="0"/>
      </c:catAx>
      <c:valAx>
        <c:axId val="8846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2073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'G-41'!$G$2</c:f>
              <c:strCache>
                <c:ptCount val="1"/>
                <c:pt idx="0">
                  <c:v>1% HDP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'G-41'!$C$3:$C$14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 R</c:v>
                </c:pt>
                <c:pt idx="10">
                  <c:v>2025 R</c:v>
                </c:pt>
                <c:pt idx="11">
                  <c:v>2026 R</c:v>
                </c:pt>
              </c:strCache>
            </c:strRef>
          </c:cat>
          <c:val>
            <c:numRef>
              <c:f>'G-41'!$G$3:$G$14</c:f>
              <c:numCache>
                <c:formatCode>General</c:formatCode>
                <c:ptCount val="12"/>
                <c:pt idx="0">
                  <c:v>797.58198000000004</c:v>
                </c:pt>
                <c:pt idx="1">
                  <c:v>810.38378999999998</c:v>
                </c:pt>
                <c:pt idx="2">
                  <c:v>844.42865000000006</c:v>
                </c:pt>
                <c:pt idx="3">
                  <c:v>898.74693000000002</c:v>
                </c:pt>
                <c:pt idx="4">
                  <c:v>944.37482999999997</c:v>
                </c:pt>
                <c:pt idx="5">
                  <c:v>934.41850000000011</c:v>
                </c:pt>
                <c:pt idx="6">
                  <c:v>1003.2345299999999</c:v>
                </c:pt>
                <c:pt idx="7">
                  <c:v>1096.4518399999999</c:v>
                </c:pt>
                <c:pt idx="8">
                  <c:v>1219.0196900000001</c:v>
                </c:pt>
                <c:pt idx="9">
                  <c:v>1313.3510999999999</c:v>
                </c:pt>
                <c:pt idx="10">
                  <c:v>1392.1440700000001</c:v>
                </c:pt>
                <c:pt idx="11">
                  <c:v>1466.0030600000002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F-4182-87FD-F9C174CFC348}"/>
            </c:ext>
          </c:extLst>
        </c:ser>
        <c:ser>
          <c:idx val="4"/>
          <c:order val="4"/>
          <c:tx>
            <c:strRef>
              <c:f>'G-41'!$H$2</c:f>
              <c:strCache>
                <c:ptCount val="1"/>
                <c:pt idx="0">
                  <c:v>1,5% HDP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'G-41'!$C$3:$C$14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 R</c:v>
                </c:pt>
                <c:pt idx="10">
                  <c:v>2025 R</c:v>
                </c:pt>
                <c:pt idx="11">
                  <c:v>2026 R</c:v>
                </c:pt>
              </c:strCache>
            </c:strRef>
          </c:cat>
          <c:val>
            <c:numRef>
              <c:f>'G-41'!$H$3:$H$14</c:f>
              <c:numCache>
                <c:formatCode>General</c:formatCode>
                <c:ptCount val="12"/>
                <c:pt idx="0">
                  <c:v>398.79099000000008</c:v>
                </c:pt>
                <c:pt idx="1">
                  <c:v>405.19189500000005</c:v>
                </c:pt>
                <c:pt idx="2">
                  <c:v>422.21432499999992</c:v>
                </c:pt>
                <c:pt idx="3">
                  <c:v>449.3734649999999</c:v>
                </c:pt>
                <c:pt idx="4">
                  <c:v>472.18741499999987</c:v>
                </c:pt>
                <c:pt idx="5">
                  <c:v>467.20925</c:v>
                </c:pt>
                <c:pt idx="6">
                  <c:v>501.61726499999986</c:v>
                </c:pt>
                <c:pt idx="7">
                  <c:v>548.22591999999986</c:v>
                </c:pt>
                <c:pt idx="8">
                  <c:v>609.50984499999981</c:v>
                </c:pt>
                <c:pt idx="9">
                  <c:v>656.67554999999993</c:v>
                </c:pt>
                <c:pt idx="10">
                  <c:v>696.07203499999991</c:v>
                </c:pt>
                <c:pt idx="11">
                  <c:v>733.00152999999978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F-4182-87FD-F9C174CF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0105600"/>
        <c:axId val="622969792"/>
      </c:areaChart>
      <c:barChart>
        <c:barDir val="col"/>
        <c:grouping val="stacked"/>
        <c:varyColors val="0"/>
        <c:ser>
          <c:idx val="0"/>
          <c:order val="0"/>
          <c:tx>
            <c:strRef>
              <c:f>'G-41'!$D$2</c:f>
              <c:strCache>
                <c:ptCount val="1"/>
                <c:pt idx="0">
                  <c:v>Krytie deficitu zo ŠR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'G-41'!$C$3:$C$14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 R</c:v>
                </c:pt>
                <c:pt idx="10">
                  <c:v>2025 R</c:v>
                </c:pt>
                <c:pt idx="11">
                  <c:v>2026 R</c:v>
                </c:pt>
              </c:strCache>
            </c:strRef>
          </c:cat>
          <c:val>
            <c:numRef>
              <c:f>'G-41'!$D$3:$D$14</c:f>
              <c:numCache>
                <c:formatCode>General</c:formatCode>
                <c:ptCount val="12"/>
                <c:pt idx="0">
                  <c:v>452.983</c:v>
                </c:pt>
                <c:pt idx="1">
                  <c:v>365.32400000000001</c:v>
                </c:pt>
                <c:pt idx="2">
                  <c:v>415.32499999999999</c:v>
                </c:pt>
                <c:pt idx="3">
                  <c:v>106.413</c:v>
                </c:pt>
                <c:pt idx="4">
                  <c:v>0</c:v>
                </c:pt>
                <c:pt idx="5">
                  <c:v>969.86500000000001</c:v>
                </c:pt>
                <c:pt idx="6">
                  <c:v>840</c:v>
                </c:pt>
                <c:pt idx="7">
                  <c:v>103.488</c:v>
                </c:pt>
                <c:pt idx="8">
                  <c:v>1160</c:v>
                </c:pt>
                <c:pt idx="9">
                  <c:v>1600</c:v>
                </c:pt>
                <c:pt idx="10">
                  <c:v>1600</c:v>
                </c:pt>
                <c:pt idx="11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F-4182-87FD-F9C174CFC348}"/>
            </c:ext>
          </c:extLst>
        </c:ser>
        <c:ser>
          <c:idx val="2"/>
          <c:order val="1"/>
          <c:tx>
            <c:strRef>
              <c:f>'G-41'!$E$2</c:f>
              <c:strCache>
                <c:ptCount val="1"/>
                <c:pt idx="0">
                  <c:v>II. Pilier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9.1056639573791194E-17"/>
                  <c:y val="-0.100999740360564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F-4182-87FD-F9C174CFC348}"/>
                </c:ext>
              </c:extLst>
            </c:dLbl>
            <c:dLbl>
              <c:idx val="10"/>
              <c:layout>
                <c:manualLayout>
                  <c:x val="-1.8211327914758239E-16"/>
                  <c:y val="-0.114991221102259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5F-4182-87FD-F9C174CFC348}"/>
                </c:ext>
              </c:extLst>
            </c:dLbl>
            <c:dLbl>
              <c:idx val="11"/>
              <c:layout>
                <c:manualLayout>
                  <c:x val="0"/>
                  <c:y val="-0.127744144616594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5F-4182-87FD-F9C174CFC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'G-41'!$C$3:$C$14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 R</c:v>
                </c:pt>
                <c:pt idx="10">
                  <c:v>2025 R</c:v>
                </c:pt>
                <c:pt idx="11">
                  <c:v>2026 R</c:v>
                </c:pt>
              </c:strCache>
            </c:strRef>
          </c:cat>
          <c:val>
            <c:numRef>
              <c:f>'G-41'!$E$3:$E$14</c:f>
              <c:numCache>
                <c:formatCode>General</c:formatCode>
                <c:ptCount val="12"/>
                <c:pt idx="9" formatCode="0">
                  <c:v>363.12294791424699</c:v>
                </c:pt>
                <c:pt idx="10" formatCode="0">
                  <c:v>460.24741260708203</c:v>
                </c:pt>
                <c:pt idx="11" formatCode="0">
                  <c:v>495.27613756475199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5F-4182-87FD-F9C174CF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105600"/>
        <c:axId val="622969792"/>
      </c:barChart>
      <c:lineChart>
        <c:grouping val="standard"/>
        <c:varyColors val="0"/>
        <c:ser>
          <c:idx val="1"/>
          <c:order val="2"/>
          <c:tx>
            <c:strRef>
              <c:f>'G-41'!$F$2</c:f>
              <c:strCache>
                <c:ptCount val="1"/>
                <c:pt idx="0">
                  <c:v>Priemer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A5F-4182-87FD-F9C174CFC348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A5F-4182-87FD-F9C174CFC348}"/>
              </c:ext>
            </c:extLst>
          </c:dPt>
          <c:dLbls>
            <c:dLbl>
              <c:idx val="4"/>
              <c:layout>
                <c:manualLayout>
                  <c:x val="-4.4583754048630519E-2"/>
                  <c:y val="-8.4473728670383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5F-4182-87FD-F9C174CFC348}"/>
                </c:ext>
              </c:extLst>
            </c:dLbl>
            <c:dLbl>
              <c:idx val="5"/>
              <c:layout>
                <c:manualLayout>
                  <c:x val="4.7478966054083437E-2"/>
                  <c:y val="-0.15997388181521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5F-4182-87FD-F9C174CFC348}"/>
                </c:ext>
              </c:extLst>
            </c:dLbl>
            <c:dLbl>
              <c:idx val="9"/>
              <c:layout>
                <c:manualLayout>
                  <c:x val="-0.14333745146142707"/>
                  <c:y val="-1.305909239307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5F-4182-87FD-F9C174CFC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'G-41'!$C$3:$C$14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 R</c:v>
                </c:pt>
                <c:pt idx="10">
                  <c:v>2025 R</c:v>
                </c:pt>
                <c:pt idx="11">
                  <c:v>2026 R</c:v>
                </c:pt>
              </c:strCache>
            </c:strRef>
          </c:cat>
          <c:val>
            <c:numRef>
              <c:f>'G-41'!$F$3:$F$14</c:f>
              <c:numCache>
                <c:formatCode>#,##0</c:formatCode>
                <c:ptCount val="12"/>
                <c:pt idx="0">
                  <c:v>268.00900000000001</c:v>
                </c:pt>
                <c:pt idx="1">
                  <c:v>268.00900000000001</c:v>
                </c:pt>
                <c:pt idx="2">
                  <c:v>268.00900000000001</c:v>
                </c:pt>
                <c:pt idx="3">
                  <c:v>268.00900000000001</c:v>
                </c:pt>
                <c:pt idx="4">
                  <c:v>268.00900000000001</c:v>
                </c:pt>
                <c:pt idx="5">
                  <c:v>768.33825000000002</c:v>
                </c:pt>
                <c:pt idx="6">
                  <c:v>768.33825000000002</c:v>
                </c:pt>
                <c:pt idx="7">
                  <c:v>768.33825000000002</c:v>
                </c:pt>
                <c:pt idx="8">
                  <c:v>768.33825000000002</c:v>
                </c:pt>
                <c:pt idx="9">
                  <c:v>1616.6666666666667</c:v>
                </c:pt>
                <c:pt idx="10">
                  <c:v>1616.6666666666667</c:v>
                </c:pt>
                <c:pt idx="11">
                  <c:v>1616.6666666666667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5F-4182-87FD-F9C174CF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105600"/>
        <c:axId val="622969792"/>
      </c:lineChart>
      <c:catAx>
        <c:axId val="177010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22969792"/>
        <c:crosses val="autoZero"/>
        <c:auto val="1"/>
        <c:lblAlgn val="ctr"/>
        <c:lblOffset val="100"/>
        <c:noMultiLvlLbl val="0"/>
      </c:catAx>
      <c:valAx>
        <c:axId val="62296979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701056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86139762411560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'G-42'!$C$2</c:f>
              <c:strCache>
                <c:ptCount val="1"/>
                <c:pt idx="0">
                  <c:v>Štrukturálna primárna bilancia verejného rozpočtu v r.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'G-42'!$B$3:$B$29</c:f>
              <c:strCache>
                <c:ptCount val="27"/>
                <c:pt idx="0">
                  <c:v>RO</c:v>
                </c:pt>
                <c:pt idx="1">
                  <c:v>SK</c:v>
                </c:pt>
                <c:pt idx="2">
                  <c:v>BG</c:v>
                </c:pt>
                <c:pt idx="3">
                  <c:v>FR</c:v>
                </c:pt>
                <c:pt idx="4">
                  <c:v>MT</c:v>
                </c:pt>
                <c:pt idx="5">
                  <c:v>BE</c:v>
                </c:pt>
                <c:pt idx="6">
                  <c:v>EE</c:v>
                </c:pt>
                <c:pt idx="7">
                  <c:v>PL</c:v>
                </c:pt>
                <c:pt idx="8">
                  <c:v>HR</c:v>
                </c:pt>
                <c:pt idx="9">
                  <c:v>LV</c:v>
                </c:pt>
                <c:pt idx="10">
                  <c:v>AT</c:v>
                </c:pt>
                <c:pt idx="11">
                  <c:v>IT</c:v>
                </c:pt>
                <c:pt idx="12">
                  <c:v>SI</c:v>
                </c:pt>
                <c:pt idx="13">
                  <c:v>ES</c:v>
                </c:pt>
                <c:pt idx="14">
                  <c:v>NL</c:v>
                </c:pt>
                <c:pt idx="15">
                  <c:v>LT</c:v>
                </c:pt>
                <c:pt idx="16">
                  <c:v>LU</c:v>
                </c:pt>
                <c:pt idx="17">
                  <c:v>HU</c:v>
                </c:pt>
                <c:pt idx="18">
                  <c:v>FI</c:v>
                </c:pt>
                <c:pt idx="19">
                  <c:v>CZ</c:v>
                </c:pt>
                <c:pt idx="20">
                  <c:v>DE</c:v>
                </c:pt>
                <c:pt idx="21">
                  <c:v>SE</c:v>
                </c:pt>
                <c:pt idx="22">
                  <c:v>EL</c:v>
                </c:pt>
                <c:pt idx="23">
                  <c:v>DK</c:v>
                </c:pt>
                <c:pt idx="24">
                  <c:v>IE</c:v>
                </c:pt>
                <c:pt idx="25">
                  <c:v>PT</c:v>
                </c:pt>
                <c:pt idx="26">
                  <c:v>CY</c:v>
                </c:pt>
              </c:strCache>
            </c:strRef>
          </c:cat>
          <c:val>
            <c:numRef>
              <c:f>'G-42'!$C$3:$C$29</c:f>
              <c:numCache>
                <c:formatCode>0.0</c:formatCode>
                <c:ptCount val="27"/>
                <c:pt idx="0">
                  <c:v>-4.7519022311142969</c:v>
                </c:pt>
                <c:pt idx="1">
                  <c:v>-3.7898345567515994</c:v>
                </c:pt>
                <c:pt idx="2">
                  <c:v>-2.706852271317663</c:v>
                </c:pt>
                <c:pt idx="3">
                  <c:v>-2.5256745362421014</c:v>
                </c:pt>
                <c:pt idx="4">
                  <c:v>-2.1579833705824427</c:v>
                </c:pt>
                <c:pt idx="5">
                  <c:v>-2.0950345226550744</c:v>
                </c:pt>
                <c:pt idx="6">
                  <c:v>-2.0888509729695905</c:v>
                </c:pt>
                <c:pt idx="7">
                  <c:v>-1.9117286032144292</c:v>
                </c:pt>
                <c:pt idx="8">
                  <c:v>-1.8020082340954762</c:v>
                </c:pt>
                <c:pt idx="9">
                  <c:v>-1.5385249941669388</c:v>
                </c:pt>
                <c:pt idx="10">
                  <c:v>-1.2953495618451079</c:v>
                </c:pt>
                <c:pt idx="11">
                  <c:v>-1.115872761653373</c:v>
                </c:pt>
                <c:pt idx="12">
                  <c:v>-0.74106449035711019</c:v>
                </c:pt>
                <c:pt idx="13">
                  <c:v>-0.73611149980249124</c:v>
                </c:pt>
                <c:pt idx="14">
                  <c:v>-0.66578018065526801</c:v>
                </c:pt>
                <c:pt idx="15">
                  <c:v>-0.51194167770918841</c:v>
                </c:pt>
                <c:pt idx="16">
                  <c:v>-0.30271824983174944</c:v>
                </c:pt>
                <c:pt idx="17">
                  <c:v>-0.24458043262991558</c:v>
                </c:pt>
                <c:pt idx="18">
                  <c:v>-0.13648945041858815</c:v>
                </c:pt>
                <c:pt idx="19">
                  <c:v>-6.541788661452827E-2</c:v>
                </c:pt>
                <c:pt idx="20">
                  <c:v>0.2060017663644598</c:v>
                </c:pt>
                <c:pt idx="21">
                  <c:v>0.88348917238926972</c:v>
                </c:pt>
                <c:pt idx="22">
                  <c:v>1.3391662254147341</c:v>
                </c:pt>
                <c:pt idx="23">
                  <c:v>1.8358791733115818</c:v>
                </c:pt>
                <c:pt idx="24">
                  <c:v>2.2821776364305775</c:v>
                </c:pt>
                <c:pt idx="25">
                  <c:v>2.3844559696058747</c:v>
                </c:pt>
                <c:pt idx="26">
                  <c:v>3.6520231523276112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7-41F6-9537-236E2A60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  <c:max val="4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'G-43'!$C$1</c:f>
              <c:strCache>
                <c:ptCount val="1"/>
                <c:pt idx="0">
                  <c:v>dlh v 2026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44-4735-9091-47655D2B7C62}"/>
              </c:ext>
            </c:extLst>
          </c:dPt>
          <c:cat>
            <c:strRef>
              <c:f>'G-43'!$B$2:$B$28</c:f>
              <c:strCache>
                <c:ptCount val="27"/>
                <c:pt idx="0">
                  <c:v>SK</c:v>
                </c:pt>
                <c:pt idx="1">
                  <c:v>RO</c:v>
                </c:pt>
                <c:pt idx="2">
                  <c:v>ES</c:v>
                </c:pt>
                <c:pt idx="3">
                  <c:v>BE</c:v>
                </c:pt>
                <c:pt idx="4">
                  <c:v>SI</c:v>
                </c:pt>
                <c:pt idx="5">
                  <c:v>FR</c:v>
                </c:pt>
                <c:pt idx="6">
                  <c:v>IT</c:v>
                </c:pt>
                <c:pt idx="7">
                  <c:v>MT</c:v>
                </c:pt>
                <c:pt idx="8">
                  <c:v>HU</c:v>
                </c:pt>
                <c:pt idx="9">
                  <c:v>LU</c:v>
                </c:pt>
                <c:pt idx="10">
                  <c:v>PL</c:v>
                </c:pt>
                <c:pt idx="11">
                  <c:v>LT</c:v>
                </c:pt>
                <c:pt idx="12">
                  <c:v>CZ</c:v>
                </c:pt>
                <c:pt idx="13">
                  <c:v>AT</c:v>
                </c:pt>
                <c:pt idx="14">
                  <c:v>NL</c:v>
                </c:pt>
                <c:pt idx="15">
                  <c:v>EL</c:v>
                </c:pt>
                <c:pt idx="16">
                  <c:v>HR</c:v>
                </c:pt>
                <c:pt idx="17">
                  <c:v>LV</c:v>
                </c:pt>
                <c:pt idx="18">
                  <c:v>FI</c:v>
                </c:pt>
                <c:pt idx="19">
                  <c:v>BG</c:v>
                </c:pt>
                <c:pt idx="20">
                  <c:v>DE</c:v>
                </c:pt>
                <c:pt idx="21">
                  <c:v>EE</c:v>
                </c:pt>
                <c:pt idx="22">
                  <c:v>PT</c:v>
                </c:pt>
                <c:pt idx="23">
                  <c:v>IE</c:v>
                </c:pt>
                <c:pt idx="24">
                  <c:v>CY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'G-43'!$C$2:$C$28</c:f>
              <c:numCache>
                <c:formatCode>#,##0</c:formatCode>
                <c:ptCount val="27"/>
                <c:pt idx="0">
                  <c:v>63.451070873624182</c:v>
                </c:pt>
                <c:pt idx="1">
                  <c:v>59.698917078778877</c:v>
                </c:pt>
                <c:pt idx="2">
                  <c:v>105.70724847146072</c:v>
                </c:pt>
                <c:pt idx="3">
                  <c:v>108.13972033075042</c:v>
                </c:pt>
                <c:pt idx="4">
                  <c:v>66.331969487998492</c:v>
                </c:pt>
                <c:pt idx="5">
                  <c:v>116.68774703516624</c:v>
                </c:pt>
                <c:pt idx="6">
                  <c:v>144.41538675522972</c:v>
                </c:pt>
                <c:pt idx="7">
                  <c:v>53.383077977334302</c:v>
                </c:pt>
                <c:pt idx="8">
                  <c:v>75.457977220603624</c:v>
                </c:pt>
                <c:pt idx="9">
                  <c:v>28.236506235950802</c:v>
                </c:pt>
                <c:pt idx="10">
                  <c:v>59.959028528947364</c:v>
                </c:pt>
                <c:pt idx="11">
                  <c:v>41.849759603205108</c:v>
                </c:pt>
                <c:pt idx="12">
                  <c:v>45.900835927597676</c:v>
                </c:pt>
                <c:pt idx="13">
                  <c:v>78.589404632748625</c:v>
                </c:pt>
                <c:pt idx="14">
                  <c:v>48.728906686140874</c:v>
                </c:pt>
                <c:pt idx="15">
                  <c:v>149.23963642888879</c:v>
                </c:pt>
                <c:pt idx="16">
                  <c:v>60.703158040051505</c:v>
                </c:pt>
                <c:pt idx="17">
                  <c:v>48.05184470674174</c:v>
                </c:pt>
                <c:pt idx="18">
                  <c:v>82.534815994983973</c:v>
                </c:pt>
                <c:pt idx="19">
                  <c:v>26.889802645196305</c:v>
                </c:pt>
                <c:pt idx="20">
                  <c:v>61.582738164466363</c:v>
                </c:pt>
                <c:pt idx="21">
                  <c:v>26.664297412071754</c:v>
                </c:pt>
                <c:pt idx="22">
                  <c:v>89.059355938278543</c:v>
                </c:pt>
                <c:pt idx="23">
                  <c:v>37.532189411791812</c:v>
                </c:pt>
                <c:pt idx="24">
                  <c:v>62.12870159297853</c:v>
                </c:pt>
                <c:pt idx="25">
                  <c:v>23.451076787312768</c:v>
                </c:pt>
                <c:pt idx="26">
                  <c:v>29.923255920945483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44-4735-9091-47655D2B7C62}"/>
            </c:ext>
          </c:extLst>
        </c:ser>
        <c:ser>
          <c:idx val="1"/>
          <c:order val="1"/>
          <c:tx>
            <c:strRef>
              <c:f>'G-43'!$D$1</c:f>
              <c:strCache>
                <c:ptCount val="1"/>
                <c:pt idx="0">
                  <c:v>zmena dlhu (2030-2026)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44-4735-9091-47655D2B7C62}"/>
              </c:ext>
            </c:extLst>
          </c:dPt>
          <c:cat>
            <c:strRef>
              <c:f>'G-43'!$B$2:$B$28</c:f>
              <c:strCache>
                <c:ptCount val="27"/>
                <c:pt idx="0">
                  <c:v>SK</c:v>
                </c:pt>
                <c:pt idx="1">
                  <c:v>RO</c:v>
                </c:pt>
                <c:pt idx="2">
                  <c:v>ES</c:v>
                </c:pt>
                <c:pt idx="3">
                  <c:v>BE</c:v>
                </c:pt>
                <c:pt idx="4">
                  <c:v>SI</c:v>
                </c:pt>
                <c:pt idx="5">
                  <c:v>FR</c:v>
                </c:pt>
                <c:pt idx="6">
                  <c:v>IT</c:v>
                </c:pt>
                <c:pt idx="7">
                  <c:v>MT</c:v>
                </c:pt>
                <c:pt idx="8">
                  <c:v>HU</c:v>
                </c:pt>
                <c:pt idx="9">
                  <c:v>LU</c:v>
                </c:pt>
                <c:pt idx="10">
                  <c:v>PL</c:v>
                </c:pt>
                <c:pt idx="11">
                  <c:v>LT</c:v>
                </c:pt>
                <c:pt idx="12">
                  <c:v>CZ</c:v>
                </c:pt>
                <c:pt idx="13">
                  <c:v>AT</c:v>
                </c:pt>
                <c:pt idx="14">
                  <c:v>NL</c:v>
                </c:pt>
                <c:pt idx="15">
                  <c:v>EL</c:v>
                </c:pt>
                <c:pt idx="16">
                  <c:v>HR</c:v>
                </c:pt>
                <c:pt idx="17">
                  <c:v>LV</c:v>
                </c:pt>
                <c:pt idx="18">
                  <c:v>FI</c:v>
                </c:pt>
                <c:pt idx="19">
                  <c:v>BG</c:v>
                </c:pt>
                <c:pt idx="20">
                  <c:v>DE</c:v>
                </c:pt>
                <c:pt idx="21">
                  <c:v>EE</c:v>
                </c:pt>
                <c:pt idx="22">
                  <c:v>PT</c:v>
                </c:pt>
                <c:pt idx="23">
                  <c:v>IE</c:v>
                </c:pt>
                <c:pt idx="24">
                  <c:v>CY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'G-43'!$D$2:$D$28</c:f>
              <c:numCache>
                <c:formatCode>#,##0</c:formatCode>
                <c:ptCount val="27"/>
                <c:pt idx="0">
                  <c:v>19.803379469412228</c:v>
                </c:pt>
                <c:pt idx="1">
                  <c:v>28.989725960422717</c:v>
                </c:pt>
                <c:pt idx="2">
                  <c:v>8.6101322161747333</c:v>
                </c:pt>
                <c:pt idx="3">
                  <c:v>11.771715232695158</c:v>
                </c:pt>
                <c:pt idx="4">
                  <c:v>4.178191147841531</c:v>
                </c:pt>
                <c:pt idx="5">
                  <c:v>14.164075255581594</c:v>
                </c:pt>
                <c:pt idx="6">
                  <c:v>15.858101137971602</c:v>
                </c:pt>
                <c:pt idx="7">
                  <c:v>3.0634619596404207</c:v>
                </c:pt>
                <c:pt idx="8">
                  <c:v>7.0412890131445209</c:v>
                </c:pt>
                <c:pt idx="9">
                  <c:v>0.79500644679735544</c:v>
                </c:pt>
                <c:pt idx="10">
                  <c:v>13.41473148207124</c:v>
                </c:pt>
                <c:pt idx="11">
                  <c:v>3.3138375224317187</c:v>
                </c:pt>
                <c:pt idx="12">
                  <c:v>3.7819733017591304</c:v>
                </c:pt>
                <c:pt idx="13">
                  <c:v>6.7676043116189106</c:v>
                </c:pt>
                <c:pt idx="14">
                  <c:v>4.1388257418545749</c:v>
                </c:pt>
                <c:pt idx="15">
                  <c:v>1.831734854412872</c:v>
                </c:pt>
                <c:pt idx="16">
                  <c:v>8.3739458339835693</c:v>
                </c:pt>
                <c:pt idx="17">
                  <c:v>7.0322728112664947</c:v>
                </c:pt>
                <c:pt idx="18">
                  <c:v>1.4377111348126164</c:v>
                </c:pt>
                <c:pt idx="19">
                  <c:v>8.4825943401824091</c:v>
                </c:pt>
                <c:pt idx="20">
                  <c:v>-1.6070356662204688E-2</c:v>
                </c:pt>
                <c:pt idx="21">
                  <c:v>8.7195553432029342</c:v>
                </c:pt>
                <c:pt idx="22">
                  <c:v>-4.5799885643695148</c:v>
                </c:pt>
                <c:pt idx="23">
                  <c:v>-10.550057448143825</c:v>
                </c:pt>
                <c:pt idx="24">
                  <c:v>-10.682827155158421</c:v>
                </c:pt>
                <c:pt idx="25">
                  <c:v>-3.9300693085174601</c:v>
                </c:pt>
                <c:pt idx="26">
                  <c:v>-5.3175665024226149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4-4735-9091-47655D2B7C62}"/>
            </c:ext>
          </c:extLst>
        </c:ser>
        <c:ser>
          <c:idx val="2"/>
          <c:order val="2"/>
          <c:tx>
            <c:strRef>
              <c:f>'G-43'!$E$1</c:f>
              <c:strCache>
                <c:ptCount val="1"/>
                <c:pt idx="0">
                  <c:v>zmena dlhu (2050-2030)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44-4735-9091-47655D2B7C62}"/>
              </c:ext>
            </c:extLst>
          </c:dPt>
          <c:cat>
            <c:strRef>
              <c:f>'G-43'!$B$2:$B$28</c:f>
              <c:strCache>
                <c:ptCount val="27"/>
                <c:pt idx="0">
                  <c:v>SK</c:v>
                </c:pt>
                <c:pt idx="1">
                  <c:v>RO</c:v>
                </c:pt>
                <c:pt idx="2">
                  <c:v>ES</c:v>
                </c:pt>
                <c:pt idx="3">
                  <c:v>BE</c:v>
                </c:pt>
                <c:pt idx="4">
                  <c:v>SI</c:v>
                </c:pt>
                <c:pt idx="5">
                  <c:v>FR</c:v>
                </c:pt>
                <c:pt idx="6">
                  <c:v>IT</c:v>
                </c:pt>
                <c:pt idx="7">
                  <c:v>MT</c:v>
                </c:pt>
                <c:pt idx="8">
                  <c:v>HU</c:v>
                </c:pt>
                <c:pt idx="9">
                  <c:v>LU</c:v>
                </c:pt>
                <c:pt idx="10">
                  <c:v>PL</c:v>
                </c:pt>
                <c:pt idx="11">
                  <c:v>LT</c:v>
                </c:pt>
                <c:pt idx="12">
                  <c:v>CZ</c:v>
                </c:pt>
                <c:pt idx="13">
                  <c:v>AT</c:v>
                </c:pt>
                <c:pt idx="14">
                  <c:v>NL</c:v>
                </c:pt>
                <c:pt idx="15">
                  <c:v>EL</c:v>
                </c:pt>
                <c:pt idx="16">
                  <c:v>HR</c:v>
                </c:pt>
                <c:pt idx="17">
                  <c:v>LV</c:v>
                </c:pt>
                <c:pt idx="18">
                  <c:v>FI</c:v>
                </c:pt>
                <c:pt idx="19">
                  <c:v>BG</c:v>
                </c:pt>
                <c:pt idx="20">
                  <c:v>DE</c:v>
                </c:pt>
                <c:pt idx="21">
                  <c:v>EE</c:v>
                </c:pt>
                <c:pt idx="22">
                  <c:v>PT</c:v>
                </c:pt>
                <c:pt idx="23">
                  <c:v>IE</c:v>
                </c:pt>
                <c:pt idx="24">
                  <c:v>CY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'G-43'!$E$2:$E$28</c:f>
              <c:numCache>
                <c:formatCode>#,##0</c:formatCode>
                <c:ptCount val="27"/>
                <c:pt idx="0">
                  <c:v>141.45198329042748</c:v>
                </c:pt>
                <c:pt idx="1">
                  <c:v>196.31051030667206</c:v>
                </c:pt>
                <c:pt idx="2">
                  <c:v>101.62996368695684</c:v>
                </c:pt>
                <c:pt idx="3">
                  <c:v>88.759589985291242</c:v>
                </c:pt>
                <c:pt idx="4">
                  <c:v>80.870701957312789</c:v>
                </c:pt>
                <c:pt idx="5">
                  <c:v>71.165458651778152</c:v>
                </c:pt>
                <c:pt idx="6">
                  <c:v>86.493580455345665</c:v>
                </c:pt>
                <c:pt idx="7">
                  <c:v>37.233971874597337</c:v>
                </c:pt>
                <c:pt idx="8">
                  <c:v>68.669295375695285</c:v>
                </c:pt>
                <c:pt idx="9">
                  <c:v>52.803171278719631</c:v>
                </c:pt>
                <c:pt idx="10">
                  <c:v>75.788680668041778</c:v>
                </c:pt>
                <c:pt idx="11">
                  <c:v>60.932397956836269</c:v>
                </c:pt>
                <c:pt idx="12">
                  <c:v>56.380935041002175</c:v>
                </c:pt>
                <c:pt idx="13">
                  <c:v>48.835259199574566</c:v>
                </c:pt>
                <c:pt idx="14">
                  <c:v>51.015460437683856</c:v>
                </c:pt>
                <c:pt idx="15">
                  <c:v>31.9047131007313</c:v>
                </c:pt>
                <c:pt idx="16">
                  <c:v>37.900656081497772</c:v>
                </c:pt>
                <c:pt idx="17">
                  <c:v>35.355801909857895</c:v>
                </c:pt>
                <c:pt idx="18">
                  <c:v>7.0340385466072632</c:v>
                </c:pt>
                <c:pt idx="19">
                  <c:v>33.195295080188004</c:v>
                </c:pt>
                <c:pt idx="20">
                  <c:v>20.244647194918436</c:v>
                </c:pt>
                <c:pt idx="21">
                  <c:v>35.546094736220411</c:v>
                </c:pt>
                <c:pt idx="22">
                  <c:v>27.131044909110273</c:v>
                </c:pt>
                <c:pt idx="23">
                  <c:v>-3.0387159096165028</c:v>
                </c:pt>
                <c:pt idx="24">
                  <c:v>-28.298950032956466</c:v>
                </c:pt>
                <c:pt idx="25">
                  <c:v>-9.0868412343103042</c:v>
                </c:pt>
                <c:pt idx="26">
                  <c:v>-26.357755928512553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44-4735-9091-47655D2B7C62}"/>
            </c:ext>
          </c:extLst>
        </c:ser>
        <c:ser>
          <c:idx val="3"/>
          <c:order val="3"/>
          <c:tx>
            <c:strRef>
              <c:f>'G-43'!$F$1</c:f>
              <c:strCache>
                <c:ptCount val="1"/>
                <c:pt idx="0">
                  <c:v>zmena dlhu (2070-2050)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644-4735-9091-47655D2B7C62}"/>
              </c:ext>
            </c:extLst>
          </c:dPt>
          <c:cat>
            <c:strRef>
              <c:f>'G-43'!$B$2:$B$28</c:f>
              <c:strCache>
                <c:ptCount val="27"/>
                <c:pt idx="0">
                  <c:v>SK</c:v>
                </c:pt>
                <c:pt idx="1">
                  <c:v>RO</c:v>
                </c:pt>
                <c:pt idx="2">
                  <c:v>ES</c:v>
                </c:pt>
                <c:pt idx="3">
                  <c:v>BE</c:v>
                </c:pt>
                <c:pt idx="4">
                  <c:v>SI</c:v>
                </c:pt>
                <c:pt idx="5">
                  <c:v>FR</c:v>
                </c:pt>
                <c:pt idx="6">
                  <c:v>IT</c:v>
                </c:pt>
                <c:pt idx="7">
                  <c:v>MT</c:v>
                </c:pt>
                <c:pt idx="8">
                  <c:v>HU</c:v>
                </c:pt>
                <c:pt idx="9">
                  <c:v>LU</c:v>
                </c:pt>
                <c:pt idx="10">
                  <c:v>PL</c:v>
                </c:pt>
                <c:pt idx="11">
                  <c:v>LT</c:v>
                </c:pt>
                <c:pt idx="12">
                  <c:v>CZ</c:v>
                </c:pt>
                <c:pt idx="13">
                  <c:v>AT</c:v>
                </c:pt>
                <c:pt idx="14">
                  <c:v>NL</c:v>
                </c:pt>
                <c:pt idx="15">
                  <c:v>EL</c:v>
                </c:pt>
                <c:pt idx="16">
                  <c:v>HR</c:v>
                </c:pt>
                <c:pt idx="17">
                  <c:v>LV</c:v>
                </c:pt>
                <c:pt idx="18">
                  <c:v>FI</c:v>
                </c:pt>
                <c:pt idx="19">
                  <c:v>BG</c:v>
                </c:pt>
                <c:pt idx="20">
                  <c:v>DE</c:v>
                </c:pt>
                <c:pt idx="21">
                  <c:v>EE</c:v>
                </c:pt>
                <c:pt idx="22">
                  <c:v>PT</c:v>
                </c:pt>
                <c:pt idx="23">
                  <c:v>IE</c:v>
                </c:pt>
                <c:pt idx="24">
                  <c:v>CY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'G-43'!$F$2:$F$28</c:f>
              <c:numCache>
                <c:formatCode>#,##0</c:formatCode>
                <c:ptCount val="27"/>
                <c:pt idx="0">
                  <c:v>217.06128726630303</c:v>
                </c:pt>
                <c:pt idx="1">
                  <c:v>141.32502526767666</c:v>
                </c:pt>
                <c:pt idx="2">
                  <c:v>154.1125303316754</c:v>
                </c:pt>
                <c:pt idx="3">
                  <c:v>157.56881347715486</c:v>
                </c:pt>
                <c:pt idx="4">
                  <c:v>149.47784200636255</c:v>
                </c:pt>
                <c:pt idx="5">
                  <c:v>85.747714151568061</c:v>
                </c:pt>
                <c:pt idx="6">
                  <c:v>31.483728336102359</c:v>
                </c:pt>
                <c:pt idx="7">
                  <c:v>184.44928596430054</c:v>
                </c:pt>
                <c:pt idx="8">
                  <c:v>120.80177549040042</c:v>
                </c:pt>
                <c:pt idx="9">
                  <c:v>174.85055589645626</c:v>
                </c:pt>
                <c:pt idx="10">
                  <c:v>99.487797056089704</c:v>
                </c:pt>
                <c:pt idx="11">
                  <c:v>136.22767689659236</c:v>
                </c:pt>
                <c:pt idx="12">
                  <c:v>113.5363825847263</c:v>
                </c:pt>
                <c:pt idx="13">
                  <c:v>84.89687486618169</c:v>
                </c:pt>
                <c:pt idx="14">
                  <c:v>91.661701029664059</c:v>
                </c:pt>
                <c:pt idx="15">
                  <c:v>7.6597797985975262</c:v>
                </c:pt>
                <c:pt idx="16">
                  <c:v>35.96420821125092</c:v>
                </c:pt>
                <c:pt idx="17">
                  <c:v>52.302193938216504</c:v>
                </c:pt>
                <c:pt idx="18">
                  <c:v>45.207943884742917</c:v>
                </c:pt>
                <c:pt idx="19">
                  <c:v>58.631839878034796</c:v>
                </c:pt>
                <c:pt idx="20">
                  <c:v>44.760445829801597</c:v>
                </c:pt>
                <c:pt idx="21">
                  <c:v>52.826688099443373</c:v>
                </c:pt>
                <c:pt idx="22">
                  <c:v>-14.757549165964278</c:v>
                </c:pt>
                <c:pt idx="23">
                  <c:v>53.425945986247797</c:v>
                </c:pt>
                <c:pt idx="24">
                  <c:v>0.33062545761472606</c:v>
                </c:pt>
                <c:pt idx="25">
                  <c:v>-20.966633539466308</c:v>
                </c:pt>
                <c:pt idx="26">
                  <c:v>-12.728609992522834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44-4735-9091-47655D2B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1730675312"/>
        <c:axId val="1686408400"/>
      </c:barChart>
      <c:lineChart>
        <c:grouping val="stacked"/>
        <c:varyColors val="0"/>
        <c:ser>
          <c:idx val="4"/>
          <c:order val="4"/>
          <c:tx>
            <c:strRef>
              <c:f>'G-43'!$G$1</c:f>
              <c:strCache>
                <c:ptCount val="1"/>
                <c:pt idx="0">
                  <c:v>dlh v 2070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'G-43'!$B$2:$B$28</c:f>
              <c:strCache>
                <c:ptCount val="27"/>
                <c:pt idx="0">
                  <c:v>SK</c:v>
                </c:pt>
                <c:pt idx="1">
                  <c:v>RO</c:v>
                </c:pt>
                <c:pt idx="2">
                  <c:v>ES</c:v>
                </c:pt>
                <c:pt idx="3">
                  <c:v>BE</c:v>
                </c:pt>
                <c:pt idx="4">
                  <c:v>SI</c:v>
                </c:pt>
                <c:pt idx="5">
                  <c:v>FR</c:v>
                </c:pt>
                <c:pt idx="6">
                  <c:v>IT</c:v>
                </c:pt>
                <c:pt idx="7">
                  <c:v>MT</c:v>
                </c:pt>
                <c:pt idx="8">
                  <c:v>HU</c:v>
                </c:pt>
                <c:pt idx="9">
                  <c:v>LU</c:v>
                </c:pt>
                <c:pt idx="10">
                  <c:v>PL</c:v>
                </c:pt>
                <c:pt idx="11">
                  <c:v>LT</c:v>
                </c:pt>
                <c:pt idx="12">
                  <c:v>CZ</c:v>
                </c:pt>
                <c:pt idx="13">
                  <c:v>AT</c:v>
                </c:pt>
                <c:pt idx="14">
                  <c:v>NL</c:v>
                </c:pt>
                <c:pt idx="15">
                  <c:v>EL</c:v>
                </c:pt>
                <c:pt idx="16">
                  <c:v>HR</c:v>
                </c:pt>
                <c:pt idx="17">
                  <c:v>LV</c:v>
                </c:pt>
                <c:pt idx="18">
                  <c:v>FI</c:v>
                </c:pt>
                <c:pt idx="19">
                  <c:v>BG</c:v>
                </c:pt>
                <c:pt idx="20">
                  <c:v>DE</c:v>
                </c:pt>
                <c:pt idx="21">
                  <c:v>EE</c:v>
                </c:pt>
                <c:pt idx="22">
                  <c:v>PT</c:v>
                </c:pt>
                <c:pt idx="23">
                  <c:v>IE</c:v>
                </c:pt>
                <c:pt idx="24">
                  <c:v>CY</c:v>
                </c:pt>
                <c:pt idx="25">
                  <c:v>DK</c:v>
                </c:pt>
                <c:pt idx="26">
                  <c:v>SE</c:v>
                </c:pt>
              </c:strCache>
            </c:strRef>
          </c:cat>
          <c:val>
            <c:numRef>
              <c:f>'G-43'!$G$2:$G$28</c:f>
              <c:numCache>
                <c:formatCode>#,##0</c:formatCode>
                <c:ptCount val="27"/>
                <c:pt idx="0">
                  <c:v>441.76772089976691</c:v>
                </c:pt>
                <c:pt idx="1">
                  <c:v>426.32417861355032</c:v>
                </c:pt>
                <c:pt idx="2">
                  <c:v>370.05987470626769</c:v>
                </c:pt>
                <c:pt idx="3">
                  <c:v>366.23983902589168</c:v>
                </c:pt>
                <c:pt idx="4">
                  <c:v>300.85870459951536</c:v>
                </c:pt>
                <c:pt idx="5">
                  <c:v>287.76499509409405</c:v>
                </c:pt>
                <c:pt idx="6">
                  <c:v>278.25079668464934</c:v>
                </c:pt>
                <c:pt idx="7">
                  <c:v>278.12979777587259</c:v>
                </c:pt>
                <c:pt idx="8">
                  <c:v>271.97033709984385</c:v>
                </c:pt>
                <c:pt idx="9">
                  <c:v>256.68523985792405</c:v>
                </c:pt>
                <c:pt idx="10">
                  <c:v>248.65023773515009</c:v>
                </c:pt>
                <c:pt idx="11">
                  <c:v>242.32367197906544</c:v>
                </c:pt>
                <c:pt idx="12">
                  <c:v>219.60012685508528</c:v>
                </c:pt>
                <c:pt idx="13">
                  <c:v>219.08914301012379</c:v>
                </c:pt>
                <c:pt idx="14">
                  <c:v>195.54489389534336</c:v>
                </c:pt>
                <c:pt idx="15">
                  <c:v>190.63586418263048</c:v>
                </c:pt>
                <c:pt idx="16">
                  <c:v>142.94196816678377</c:v>
                </c:pt>
                <c:pt idx="17">
                  <c:v>142.74211336608263</c:v>
                </c:pt>
                <c:pt idx="18">
                  <c:v>136.21450956114677</c:v>
                </c:pt>
                <c:pt idx="19">
                  <c:v>127.19953194360151</c:v>
                </c:pt>
                <c:pt idx="20">
                  <c:v>126.57176083252419</c:v>
                </c:pt>
                <c:pt idx="21">
                  <c:v>123.75663559093847</c:v>
                </c:pt>
                <c:pt idx="22">
                  <c:v>96.852863117055023</c:v>
                </c:pt>
                <c:pt idx="23">
                  <c:v>77.369362040279285</c:v>
                </c:pt>
                <c:pt idx="24">
                  <c:v>23.477549862478369</c:v>
                </c:pt>
                <c:pt idx="25">
                  <c:v>-10.532467294981306</c:v>
                </c:pt>
                <c:pt idx="26">
                  <c:v>-14.480676502512519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644-4735-9091-47655D2B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675312"/>
        <c:axId val="1686408400"/>
      </c:lineChart>
      <c:catAx>
        <c:axId val="17306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86408400"/>
        <c:crosses val="autoZero"/>
        <c:auto val="1"/>
        <c:lblAlgn val="ctr"/>
        <c:lblOffset val="100"/>
        <c:noMultiLvlLbl val="0"/>
      </c:catAx>
      <c:valAx>
        <c:axId val="1686408400"/>
        <c:scaling>
          <c:orientation val="minMax"/>
          <c:max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3067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38469265415899"/>
          <c:y val="7.2759872270374254E-2"/>
          <c:w val="0.71608261733240797"/>
          <c:h val="8.3535490267106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'G-44'!$B$2</c:f>
          <c:strCache>
            <c:ptCount val="1"/>
            <c:pt idx="0">
              <c:v>Štruktúra zmeny verejného dlhu Slovenska do roku 2070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9.7605127068667794E-2"/>
          <c:y val="8.3221189707467169E-2"/>
          <c:w val="0.8726682263632346"/>
          <c:h val="0.6455670036651283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'G-44'!$B$9</c:f>
              <c:strCache>
                <c:ptCount val="1"/>
                <c:pt idx="0">
                  <c:v>Východisková štrukturálna primárna bilancia rozpočtu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'G-44'!$G$9:$AX$9</c:f>
              <c:numCache>
                <c:formatCode>0.00</c:formatCode>
                <c:ptCount val="44"/>
                <c:pt idx="0">
                  <c:v>3.7898345577264103</c:v>
                </c:pt>
                <c:pt idx="1">
                  <c:v>3.7898345577264103</c:v>
                </c:pt>
                <c:pt idx="2">
                  <c:v>3.7898345577264103</c:v>
                </c:pt>
                <c:pt idx="3">
                  <c:v>3.7898345577264103</c:v>
                </c:pt>
                <c:pt idx="4">
                  <c:v>3.7898345577264103</c:v>
                </c:pt>
                <c:pt idx="5">
                  <c:v>3.7898345577264103</c:v>
                </c:pt>
                <c:pt idx="6">
                  <c:v>3.7898345577264103</c:v>
                </c:pt>
                <c:pt idx="7">
                  <c:v>3.7898345577264103</c:v>
                </c:pt>
                <c:pt idx="8">
                  <c:v>3.7898345577264103</c:v>
                </c:pt>
                <c:pt idx="9">
                  <c:v>3.7898345577264103</c:v>
                </c:pt>
                <c:pt idx="10">
                  <c:v>3.7898345577264103</c:v>
                </c:pt>
                <c:pt idx="11">
                  <c:v>3.7898345577264103</c:v>
                </c:pt>
                <c:pt idx="12">
                  <c:v>3.7898345577264103</c:v>
                </c:pt>
                <c:pt idx="13">
                  <c:v>3.7898345577264103</c:v>
                </c:pt>
                <c:pt idx="14">
                  <c:v>3.7898345577264103</c:v>
                </c:pt>
                <c:pt idx="15">
                  <c:v>3.7898345577264103</c:v>
                </c:pt>
                <c:pt idx="16">
                  <c:v>3.7898345577264103</c:v>
                </c:pt>
                <c:pt idx="17">
                  <c:v>3.7898345577264103</c:v>
                </c:pt>
                <c:pt idx="18">
                  <c:v>3.7898345577264103</c:v>
                </c:pt>
                <c:pt idx="19">
                  <c:v>3.7898345577264103</c:v>
                </c:pt>
                <c:pt idx="20">
                  <c:v>3.7898345577264103</c:v>
                </c:pt>
                <c:pt idx="21">
                  <c:v>3.7898345577264103</c:v>
                </c:pt>
                <c:pt idx="22">
                  <c:v>3.7898345577264103</c:v>
                </c:pt>
                <c:pt idx="23">
                  <c:v>3.7898345577264103</c:v>
                </c:pt>
                <c:pt idx="24">
                  <c:v>3.7898345577264103</c:v>
                </c:pt>
                <c:pt idx="25">
                  <c:v>3.7898345577264103</c:v>
                </c:pt>
                <c:pt idx="26">
                  <c:v>3.7898345577264103</c:v>
                </c:pt>
                <c:pt idx="27">
                  <c:v>3.7898345577264103</c:v>
                </c:pt>
                <c:pt idx="28">
                  <c:v>3.7898345577264103</c:v>
                </c:pt>
                <c:pt idx="29">
                  <c:v>3.7898345577264103</c:v>
                </c:pt>
                <c:pt idx="30">
                  <c:v>3.7898345577264103</c:v>
                </c:pt>
                <c:pt idx="31">
                  <c:v>3.7898345577264103</c:v>
                </c:pt>
                <c:pt idx="32">
                  <c:v>3.7898345577264103</c:v>
                </c:pt>
                <c:pt idx="33">
                  <c:v>3.7898345577264103</c:v>
                </c:pt>
                <c:pt idx="34">
                  <c:v>3.7898345577264103</c:v>
                </c:pt>
                <c:pt idx="35">
                  <c:v>3.7898345577264103</c:v>
                </c:pt>
                <c:pt idx="36">
                  <c:v>3.7898345577264103</c:v>
                </c:pt>
                <c:pt idx="37">
                  <c:v>3.7898345577264103</c:v>
                </c:pt>
                <c:pt idx="38">
                  <c:v>3.7898345577264103</c:v>
                </c:pt>
                <c:pt idx="39">
                  <c:v>3.7898345577264103</c:v>
                </c:pt>
                <c:pt idx="40">
                  <c:v>3.7898345577264103</c:v>
                </c:pt>
                <c:pt idx="41">
                  <c:v>3.7898345577264103</c:v>
                </c:pt>
                <c:pt idx="42">
                  <c:v>3.7898345577264103</c:v>
                </c:pt>
                <c:pt idx="43">
                  <c:v>3.7898345577264103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0-4F04-B344-7BDE47D09A42}"/>
            </c:ext>
          </c:extLst>
        </c:ser>
        <c:ser>
          <c:idx val="6"/>
          <c:order val="1"/>
          <c:tx>
            <c:strRef>
              <c:f>'G-44'!$B$10</c:f>
              <c:strCache>
                <c:ptCount val="1"/>
                <c:pt idx="0">
                  <c:v>Úrokovo-rastový diferenciál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'G-44'!$G$10:$AX$10</c:f>
              <c:numCache>
                <c:formatCode>0.00</c:formatCode>
                <c:ptCount val="44"/>
                <c:pt idx="0">
                  <c:v>0.18781234448872564</c:v>
                </c:pt>
                <c:pt idx="1">
                  <c:v>0.19390121251218551</c:v>
                </c:pt>
                <c:pt idx="2">
                  <c:v>0.20759212253879378</c:v>
                </c:pt>
                <c:pt idx="3">
                  <c:v>0.18793556289236291</c:v>
                </c:pt>
                <c:pt idx="4">
                  <c:v>0.19645089777078706</c:v>
                </c:pt>
                <c:pt idx="5">
                  <c:v>0.25386237967691239</c:v>
                </c:pt>
                <c:pt idx="6">
                  <c:v>0.33569844905033408</c:v>
                </c:pt>
                <c:pt idx="7">
                  <c:v>0.34666382461420708</c:v>
                </c:pt>
                <c:pt idx="8">
                  <c:v>0.35771182054913764</c:v>
                </c:pt>
                <c:pt idx="9">
                  <c:v>0.36867223163543583</c:v>
                </c:pt>
                <c:pt idx="10">
                  <c:v>0.37922173335559561</c:v>
                </c:pt>
                <c:pt idx="11">
                  <c:v>0.46787362239886976</c:v>
                </c:pt>
                <c:pt idx="12">
                  <c:v>0.55534882278148556</c:v>
                </c:pt>
                <c:pt idx="13">
                  <c:v>0.65748970022923059</c:v>
                </c:pt>
                <c:pt idx="14">
                  <c:v>0.71758506339326678</c:v>
                </c:pt>
                <c:pt idx="15">
                  <c:v>0.7849930278526327</c:v>
                </c:pt>
                <c:pt idx="16">
                  <c:v>0.84435900844724499</c:v>
                </c:pt>
                <c:pt idx="17">
                  <c:v>0.89137941216807404</c:v>
                </c:pt>
                <c:pt idx="18">
                  <c:v>0.9706280691718745</c:v>
                </c:pt>
                <c:pt idx="19">
                  <c:v>1.0728645915898638</c:v>
                </c:pt>
                <c:pt idx="20">
                  <c:v>1.1736537929478597</c:v>
                </c:pt>
                <c:pt idx="21">
                  <c:v>1.25685149419991</c:v>
                </c:pt>
                <c:pt idx="22">
                  <c:v>1.3909263254980435</c:v>
                </c:pt>
                <c:pt idx="23">
                  <c:v>1.5180578895908634</c:v>
                </c:pt>
                <c:pt idx="24">
                  <c:v>1.6689719004166554</c:v>
                </c:pt>
                <c:pt idx="25">
                  <c:v>1.8306326805668021</c:v>
                </c:pt>
                <c:pt idx="26">
                  <c:v>1.9623253633182505</c:v>
                </c:pt>
                <c:pt idx="27">
                  <c:v>2.0918094556688112</c:v>
                </c:pt>
                <c:pt idx="28">
                  <c:v>2.1848352644878752</c:v>
                </c:pt>
                <c:pt idx="29">
                  <c:v>2.2489178146876001</c:v>
                </c:pt>
                <c:pt idx="30">
                  <c:v>2.3104625007652495</c:v>
                </c:pt>
                <c:pt idx="31">
                  <c:v>2.311112456987328</c:v>
                </c:pt>
                <c:pt idx="32">
                  <c:v>2.3091460527242549</c:v>
                </c:pt>
                <c:pt idx="33">
                  <c:v>2.3079346644008045</c:v>
                </c:pt>
                <c:pt idx="34">
                  <c:v>2.2713918666329929</c:v>
                </c:pt>
                <c:pt idx="35">
                  <c:v>2.2442505603711047</c:v>
                </c:pt>
                <c:pt idx="36">
                  <c:v>2.2263102896542883</c:v>
                </c:pt>
                <c:pt idx="37">
                  <c:v>2.2251040190944145</c:v>
                </c:pt>
                <c:pt idx="38">
                  <c:v>2.2508579019389754</c:v>
                </c:pt>
                <c:pt idx="39">
                  <c:v>2.3093118312674394</c:v>
                </c:pt>
                <c:pt idx="40">
                  <c:v>2.3931758773532734</c:v>
                </c:pt>
                <c:pt idx="41">
                  <c:v>2.4816894292079197</c:v>
                </c:pt>
                <c:pt idx="42">
                  <c:v>2.5985736709056124</c:v>
                </c:pt>
                <c:pt idx="43">
                  <c:v>2.7809825360039437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0-4F04-B344-7BDE47D09A42}"/>
            </c:ext>
          </c:extLst>
        </c:ser>
        <c:ser>
          <c:idx val="1"/>
          <c:order val="2"/>
          <c:tx>
            <c:strRef>
              <c:f>'G-44'!$B$5</c:f>
              <c:strCache>
                <c:ptCount val="1"/>
                <c:pt idx="0">
                  <c:v>Penzijné výdavky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'G-44'!$G$5:$AX$5</c:f>
              <c:numCache>
                <c:formatCode>0.00</c:formatCode>
                <c:ptCount val="44"/>
                <c:pt idx="0">
                  <c:v>0.44069999999999965</c:v>
                </c:pt>
                <c:pt idx="1">
                  <c:v>0.55459999999999887</c:v>
                </c:pt>
                <c:pt idx="2">
                  <c:v>0.60549999999999926</c:v>
                </c:pt>
                <c:pt idx="3">
                  <c:v>0.63519999999999932</c:v>
                </c:pt>
                <c:pt idx="4">
                  <c:v>0.68879999999999875</c:v>
                </c:pt>
                <c:pt idx="5">
                  <c:v>0.74119999999999919</c:v>
                </c:pt>
                <c:pt idx="6">
                  <c:v>0.80250000000000021</c:v>
                </c:pt>
                <c:pt idx="7">
                  <c:v>0.84919999999999973</c:v>
                </c:pt>
                <c:pt idx="8">
                  <c:v>0.89189999999999969</c:v>
                </c:pt>
                <c:pt idx="9">
                  <c:v>0.93210000000000015</c:v>
                </c:pt>
                <c:pt idx="10">
                  <c:v>0.98609999999999864</c:v>
                </c:pt>
                <c:pt idx="11">
                  <c:v>1.0482999999999993</c:v>
                </c:pt>
                <c:pt idx="12">
                  <c:v>1.0968</c:v>
                </c:pt>
                <c:pt idx="13">
                  <c:v>1.1979999999999986</c:v>
                </c:pt>
                <c:pt idx="14">
                  <c:v>1.2904</c:v>
                </c:pt>
                <c:pt idx="15">
                  <c:v>1.3990999999999989</c:v>
                </c:pt>
                <c:pt idx="16">
                  <c:v>1.4906999999999986</c:v>
                </c:pt>
                <c:pt idx="17">
                  <c:v>1.5827999999999989</c:v>
                </c:pt>
                <c:pt idx="18">
                  <c:v>1.6575999999999986</c:v>
                </c:pt>
                <c:pt idx="19">
                  <c:v>1.6884999999999994</c:v>
                </c:pt>
                <c:pt idx="20">
                  <c:v>1.6905999999999999</c:v>
                </c:pt>
                <c:pt idx="21">
                  <c:v>1.7618999999999989</c:v>
                </c:pt>
                <c:pt idx="22">
                  <c:v>1.8534999999999986</c:v>
                </c:pt>
                <c:pt idx="23">
                  <c:v>1.9644999999999992</c:v>
                </c:pt>
                <c:pt idx="24">
                  <c:v>2.0777999999999999</c:v>
                </c:pt>
                <c:pt idx="25">
                  <c:v>2.1907999999999994</c:v>
                </c:pt>
                <c:pt idx="26">
                  <c:v>2.2889999999999997</c:v>
                </c:pt>
                <c:pt idx="27">
                  <c:v>2.3598999999999997</c:v>
                </c:pt>
                <c:pt idx="28">
                  <c:v>2.4398999999999997</c:v>
                </c:pt>
                <c:pt idx="29">
                  <c:v>2.4795999999999996</c:v>
                </c:pt>
                <c:pt idx="30">
                  <c:v>2.5381999999999998</c:v>
                </c:pt>
                <c:pt idx="31">
                  <c:v>2.5668999999999986</c:v>
                </c:pt>
                <c:pt idx="32">
                  <c:v>2.5518000000000001</c:v>
                </c:pt>
                <c:pt idx="33">
                  <c:v>2.5317999999999987</c:v>
                </c:pt>
                <c:pt idx="34">
                  <c:v>2.5182000000000002</c:v>
                </c:pt>
                <c:pt idx="35">
                  <c:v>2.4725999999999999</c:v>
                </c:pt>
                <c:pt idx="36">
                  <c:v>2.4013999999999989</c:v>
                </c:pt>
                <c:pt idx="37">
                  <c:v>2.3377999999999997</c:v>
                </c:pt>
                <c:pt idx="38">
                  <c:v>2.2551999999999985</c:v>
                </c:pt>
                <c:pt idx="39">
                  <c:v>2.1693999999999996</c:v>
                </c:pt>
                <c:pt idx="40">
                  <c:v>2.0763999999999996</c:v>
                </c:pt>
                <c:pt idx="41">
                  <c:v>1.976799999999999</c:v>
                </c:pt>
                <c:pt idx="42">
                  <c:v>1.8594999999999988</c:v>
                </c:pt>
                <c:pt idx="43">
                  <c:v>1.7339000000000002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A0-4F04-B344-7BDE47D09A42}"/>
            </c:ext>
          </c:extLst>
        </c:ser>
        <c:ser>
          <c:idx val="2"/>
          <c:order val="3"/>
          <c:tx>
            <c:strRef>
              <c:f>'G-44'!$B$6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'G-44'!$G$6:$AX$6</c:f>
              <c:numCache>
                <c:formatCode>0.00</c:formatCode>
                <c:ptCount val="44"/>
                <c:pt idx="0">
                  <c:v>9.9400000000000155E-2</c:v>
                </c:pt>
                <c:pt idx="1">
                  <c:v>0.14829999999999988</c:v>
                </c:pt>
                <c:pt idx="2">
                  <c:v>0.19569999999999954</c:v>
                </c:pt>
                <c:pt idx="3">
                  <c:v>0.24260000000000037</c:v>
                </c:pt>
                <c:pt idx="4">
                  <c:v>0.29389999999999983</c:v>
                </c:pt>
                <c:pt idx="5">
                  <c:v>0.34109999999999996</c:v>
                </c:pt>
                <c:pt idx="6">
                  <c:v>0.39039999999999964</c:v>
                </c:pt>
                <c:pt idx="7">
                  <c:v>0.4363999999999999</c:v>
                </c:pt>
                <c:pt idx="8">
                  <c:v>0.48289999999999988</c:v>
                </c:pt>
                <c:pt idx="9">
                  <c:v>0.52529999999999966</c:v>
                </c:pt>
                <c:pt idx="10">
                  <c:v>0.5660999999999996</c:v>
                </c:pt>
                <c:pt idx="11">
                  <c:v>0.60599999999999987</c:v>
                </c:pt>
                <c:pt idx="12">
                  <c:v>0.64489999999999981</c:v>
                </c:pt>
                <c:pt idx="13">
                  <c:v>0.68369999999999997</c:v>
                </c:pt>
                <c:pt idx="14">
                  <c:v>0.71849999999999969</c:v>
                </c:pt>
                <c:pt idx="15">
                  <c:v>0.75269999999999992</c:v>
                </c:pt>
                <c:pt idx="16">
                  <c:v>0.78779999999999983</c:v>
                </c:pt>
                <c:pt idx="17">
                  <c:v>0.82129999999999992</c:v>
                </c:pt>
                <c:pt idx="18">
                  <c:v>0.85400000000000009</c:v>
                </c:pt>
                <c:pt idx="19">
                  <c:v>0.88649999999999984</c:v>
                </c:pt>
                <c:pt idx="20">
                  <c:v>0.9198000000000004</c:v>
                </c:pt>
                <c:pt idx="21">
                  <c:v>0.95000000000000018</c:v>
                </c:pt>
                <c:pt idx="22">
                  <c:v>0.98139999999999983</c:v>
                </c:pt>
                <c:pt idx="23">
                  <c:v>1.0084999999999997</c:v>
                </c:pt>
                <c:pt idx="24">
                  <c:v>1.0392000000000001</c:v>
                </c:pt>
                <c:pt idx="25">
                  <c:v>1.0651999999999999</c:v>
                </c:pt>
                <c:pt idx="26">
                  <c:v>1.0895999999999999</c:v>
                </c:pt>
                <c:pt idx="27">
                  <c:v>1.1132</c:v>
                </c:pt>
                <c:pt idx="28">
                  <c:v>1.1341000000000001</c:v>
                </c:pt>
                <c:pt idx="29">
                  <c:v>1.1535000000000002</c:v>
                </c:pt>
                <c:pt idx="30">
                  <c:v>1.1715999999999998</c:v>
                </c:pt>
                <c:pt idx="31">
                  <c:v>1.1886000000000001</c:v>
                </c:pt>
                <c:pt idx="32">
                  <c:v>1.2013999999999996</c:v>
                </c:pt>
                <c:pt idx="33">
                  <c:v>1.2126000000000001</c:v>
                </c:pt>
                <c:pt idx="34">
                  <c:v>1.2199999999999998</c:v>
                </c:pt>
                <c:pt idx="35">
                  <c:v>1.2232000000000003</c:v>
                </c:pt>
                <c:pt idx="36">
                  <c:v>1.2211999999999996</c:v>
                </c:pt>
                <c:pt idx="37">
                  <c:v>1.2196999999999996</c:v>
                </c:pt>
                <c:pt idx="38">
                  <c:v>1.2110000000000003</c:v>
                </c:pt>
                <c:pt idx="39">
                  <c:v>1.1981999999999999</c:v>
                </c:pt>
                <c:pt idx="40">
                  <c:v>1.1798000000000002</c:v>
                </c:pt>
                <c:pt idx="41">
                  <c:v>1.1604000000000001</c:v>
                </c:pt>
                <c:pt idx="42">
                  <c:v>1.1383999999999999</c:v>
                </c:pt>
                <c:pt idx="43">
                  <c:v>1.1110999999999995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A0-4F04-B344-7BDE47D09A42}"/>
            </c:ext>
          </c:extLst>
        </c:ser>
        <c:ser>
          <c:idx val="3"/>
          <c:order val="4"/>
          <c:tx>
            <c:strRef>
              <c:f>'G-44'!$B$7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'G-44'!$G$7:$AX$7</c:f>
              <c:numCache>
                <c:formatCode>0.00</c:formatCode>
                <c:ptCount val="44"/>
                <c:pt idx="0">
                  <c:v>6.8200000000000038E-2</c:v>
                </c:pt>
                <c:pt idx="1">
                  <c:v>9.5700000000000118E-2</c:v>
                </c:pt>
                <c:pt idx="2">
                  <c:v>0.12370000000000014</c:v>
                </c:pt>
                <c:pt idx="3">
                  <c:v>0.15310000000000001</c:v>
                </c:pt>
                <c:pt idx="4">
                  <c:v>0.18380000000000019</c:v>
                </c:pt>
                <c:pt idx="5">
                  <c:v>0.21700000000000008</c:v>
                </c:pt>
                <c:pt idx="6">
                  <c:v>0.25060000000000016</c:v>
                </c:pt>
                <c:pt idx="7">
                  <c:v>0.28410000000000002</c:v>
                </c:pt>
                <c:pt idx="8">
                  <c:v>0.31800000000000006</c:v>
                </c:pt>
                <c:pt idx="9">
                  <c:v>0.35210000000000008</c:v>
                </c:pt>
                <c:pt idx="10">
                  <c:v>0.38610000000000011</c:v>
                </c:pt>
                <c:pt idx="11">
                  <c:v>0.4194</c:v>
                </c:pt>
                <c:pt idx="12">
                  <c:v>0.45140000000000002</c:v>
                </c:pt>
                <c:pt idx="13">
                  <c:v>0.48260000000000014</c:v>
                </c:pt>
                <c:pt idx="14">
                  <c:v>0.5141</c:v>
                </c:pt>
                <c:pt idx="15">
                  <c:v>0.54350000000000009</c:v>
                </c:pt>
                <c:pt idx="16">
                  <c:v>0.57160000000000011</c:v>
                </c:pt>
                <c:pt idx="17">
                  <c:v>0.59800000000000009</c:v>
                </c:pt>
                <c:pt idx="18">
                  <c:v>0.62400000000000011</c:v>
                </c:pt>
                <c:pt idx="19">
                  <c:v>0.64929999999999999</c:v>
                </c:pt>
                <c:pt idx="20">
                  <c:v>0.67349999999999999</c:v>
                </c:pt>
                <c:pt idx="21">
                  <c:v>0.69730000000000003</c:v>
                </c:pt>
                <c:pt idx="22">
                  <c:v>0.72310000000000008</c:v>
                </c:pt>
                <c:pt idx="23">
                  <c:v>0.74880000000000013</c:v>
                </c:pt>
                <c:pt idx="24">
                  <c:v>0.77480000000000016</c:v>
                </c:pt>
                <c:pt idx="25">
                  <c:v>0.80110000000000015</c:v>
                </c:pt>
                <c:pt idx="26">
                  <c:v>0.8286</c:v>
                </c:pt>
                <c:pt idx="27">
                  <c:v>0.85909999999999997</c:v>
                </c:pt>
                <c:pt idx="28">
                  <c:v>0.89030000000000009</c:v>
                </c:pt>
                <c:pt idx="29">
                  <c:v>0.92150000000000021</c:v>
                </c:pt>
                <c:pt idx="30">
                  <c:v>0.9536</c:v>
                </c:pt>
                <c:pt idx="31">
                  <c:v>0.98690000000000011</c:v>
                </c:pt>
                <c:pt idx="32">
                  <c:v>1.0223000000000002</c:v>
                </c:pt>
                <c:pt idx="33">
                  <c:v>1.0570000000000002</c:v>
                </c:pt>
                <c:pt idx="34">
                  <c:v>1.0905000000000002</c:v>
                </c:pt>
                <c:pt idx="35">
                  <c:v>1.1222000000000001</c:v>
                </c:pt>
                <c:pt idx="36">
                  <c:v>1.1535</c:v>
                </c:pt>
                <c:pt idx="37">
                  <c:v>1.1839000000000002</c:v>
                </c:pt>
                <c:pt idx="38">
                  <c:v>1.2110000000000001</c:v>
                </c:pt>
                <c:pt idx="39">
                  <c:v>1.2342000000000002</c:v>
                </c:pt>
                <c:pt idx="40">
                  <c:v>1.2534000000000003</c:v>
                </c:pt>
                <c:pt idx="41">
                  <c:v>1.2701</c:v>
                </c:pt>
                <c:pt idx="42">
                  <c:v>1.2845000000000002</c:v>
                </c:pt>
                <c:pt idx="43">
                  <c:v>1.2938000000000003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A0-4F04-B344-7BDE47D09A42}"/>
            </c:ext>
          </c:extLst>
        </c:ser>
        <c:ser>
          <c:idx val="4"/>
          <c:order val="5"/>
          <c:tx>
            <c:strRef>
              <c:f>'G-44'!$B$8</c:f>
              <c:strCache>
                <c:ptCount val="1"/>
                <c:pt idx="0">
                  <c:v>Vzdelávanie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'G-44'!$G$1:$AX$1</c:f>
              <c:numCache>
                <c:formatCode>0</c:formatCode>
                <c:ptCount val="4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  <c:pt idx="31">
                  <c:v>2058</c:v>
                </c:pt>
                <c:pt idx="32">
                  <c:v>2059</c:v>
                </c:pt>
                <c:pt idx="33">
                  <c:v>2060</c:v>
                </c:pt>
                <c:pt idx="34">
                  <c:v>2061</c:v>
                </c:pt>
                <c:pt idx="35">
                  <c:v>2062</c:v>
                </c:pt>
                <c:pt idx="36">
                  <c:v>2063</c:v>
                </c:pt>
                <c:pt idx="37">
                  <c:v>2064</c:v>
                </c:pt>
                <c:pt idx="38">
                  <c:v>2065</c:v>
                </c:pt>
                <c:pt idx="39">
                  <c:v>2066</c:v>
                </c:pt>
                <c:pt idx="40">
                  <c:v>2067</c:v>
                </c:pt>
                <c:pt idx="41">
                  <c:v>2068</c:v>
                </c:pt>
                <c:pt idx="42">
                  <c:v>2069</c:v>
                </c:pt>
                <c:pt idx="43">
                  <c:v>2070</c:v>
                </c:pt>
              </c:numCache>
            </c:numRef>
          </c:cat>
          <c:val>
            <c:numRef>
              <c:f>'G-44'!$G$8:$AX$8</c:f>
              <c:numCache>
                <c:formatCode>0.00</c:formatCode>
                <c:ptCount val="44"/>
                <c:pt idx="0">
                  <c:v>8.0100000000000282E-2</c:v>
                </c:pt>
                <c:pt idx="1">
                  <c:v>0.11660000000000004</c:v>
                </c:pt>
                <c:pt idx="2">
                  <c:v>0.14389999999999992</c:v>
                </c:pt>
                <c:pt idx="3">
                  <c:v>0.16349999999999998</c:v>
                </c:pt>
                <c:pt idx="4">
                  <c:v>0.17940000000000023</c:v>
                </c:pt>
                <c:pt idx="5">
                  <c:v>0.19290000000000029</c:v>
                </c:pt>
                <c:pt idx="6">
                  <c:v>0.19850000000000012</c:v>
                </c:pt>
                <c:pt idx="7">
                  <c:v>0.19819999999999993</c:v>
                </c:pt>
                <c:pt idx="8">
                  <c:v>0.19200000000000017</c:v>
                </c:pt>
                <c:pt idx="9">
                  <c:v>0.17880000000000029</c:v>
                </c:pt>
                <c:pt idx="10">
                  <c:v>0.15900000000000025</c:v>
                </c:pt>
                <c:pt idx="11">
                  <c:v>0.13739999999999997</c:v>
                </c:pt>
                <c:pt idx="12">
                  <c:v>0.11569999999999991</c:v>
                </c:pt>
                <c:pt idx="13">
                  <c:v>9.4500000000000028E-2</c:v>
                </c:pt>
                <c:pt idx="14">
                  <c:v>7.4500000000000011E-2</c:v>
                </c:pt>
                <c:pt idx="15">
                  <c:v>5.7199999999999918E-2</c:v>
                </c:pt>
                <c:pt idx="16">
                  <c:v>4.3000000000000149E-2</c:v>
                </c:pt>
                <c:pt idx="17">
                  <c:v>3.2900000000000151E-2</c:v>
                </c:pt>
                <c:pt idx="18">
                  <c:v>2.7800000000000047E-2</c:v>
                </c:pt>
                <c:pt idx="19">
                  <c:v>2.8799999999999937E-2</c:v>
                </c:pt>
                <c:pt idx="20">
                  <c:v>3.6799999999999944E-2</c:v>
                </c:pt>
                <c:pt idx="21">
                  <c:v>5.0699999999999967E-2</c:v>
                </c:pt>
                <c:pt idx="22">
                  <c:v>6.9599999999999884E-2</c:v>
                </c:pt>
                <c:pt idx="23">
                  <c:v>9.3300000000000161E-2</c:v>
                </c:pt>
                <c:pt idx="24">
                  <c:v>0.12170000000000014</c:v>
                </c:pt>
                <c:pt idx="25">
                  <c:v>0.15379999999999994</c:v>
                </c:pt>
                <c:pt idx="26">
                  <c:v>0.18820000000000014</c:v>
                </c:pt>
                <c:pt idx="27">
                  <c:v>0.2240000000000002</c:v>
                </c:pt>
                <c:pt idx="28">
                  <c:v>0.25930000000000053</c:v>
                </c:pt>
                <c:pt idx="29">
                  <c:v>0.29260000000000019</c:v>
                </c:pt>
                <c:pt idx="30">
                  <c:v>0.32279999999999998</c:v>
                </c:pt>
                <c:pt idx="31">
                  <c:v>0.34830000000000005</c:v>
                </c:pt>
                <c:pt idx="32">
                  <c:v>0.36830000000000052</c:v>
                </c:pt>
                <c:pt idx="33">
                  <c:v>0.38229999999999986</c:v>
                </c:pt>
                <c:pt idx="34">
                  <c:v>0.38959999999999972</c:v>
                </c:pt>
                <c:pt idx="35">
                  <c:v>0.39069999999999983</c:v>
                </c:pt>
                <c:pt idx="36">
                  <c:v>0.38560000000000016</c:v>
                </c:pt>
                <c:pt idx="37">
                  <c:v>0.37460000000000004</c:v>
                </c:pt>
                <c:pt idx="38">
                  <c:v>0.35850000000000026</c:v>
                </c:pt>
                <c:pt idx="39">
                  <c:v>0.33800000000000008</c:v>
                </c:pt>
                <c:pt idx="40">
                  <c:v>0.31369999999999987</c:v>
                </c:pt>
                <c:pt idx="41">
                  <c:v>0.28669999999999973</c:v>
                </c:pt>
                <c:pt idx="42">
                  <c:v>0.25800000000000001</c:v>
                </c:pt>
                <c:pt idx="43">
                  <c:v>0.22890000000000033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A0-4F04-B344-7BDE47D0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67342272"/>
        <c:axId val="1686364720"/>
      </c:barChart>
      <c:catAx>
        <c:axId val="1667342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86364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6364720"/>
        <c:scaling>
          <c:orientation val="minMax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p.b.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0"/>
        <c:majorTickMark val="cross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673422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666664683581392E-2"/>
          <c:y val="0.83341810475990663"/>
          <c:w val="0.965931437801274"/>
          <c:h val="0.12254597705568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72308898479984E-2"/>
          <c:y val="6.8258220591172272E-2"/>
          <c:w val="0.44357756503149509"/>
          <c:h val="0.73700908473939108"/>
        </c:manualLayout>
      </c:layout>
      <c:lineChart>
        <c:grouping val="standard"/>
        <c:varyColors val="0"/>
        <c:ser>
          <c:idx val="0"/>
          <c:order val="0"/>
          <c:tx>
            <c:strRef>
              <c:f>'G-45 a G-46'!$A$2</c:f>
              <c:strCache>
                <c:ptCount val="1"/>
                <c:pt idx="0">
                  <c:v>Scenár bez konsolidácie (jarná prognoza EK, 2024)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G-46'!$E$2:$AX$2</c:f>
              <c:numCache>
                <c:formatCode>0.0</c:formatCode>
                <c:ptCount val="46"/>
                <c:pt idx="0">
                  <c:v>59.878778309283902</c:v>
                </c:pt>
                <c:pt idx="1">
                  <c:v>63.451070874598919</c:v>
                </c:pt>
                <c:pt idx="2">
                  <c:v>68.117117776814055</c:v>
                </c:pt>
                <c:pt idx="3">
                  <c:v>73.01605354705265</c:v>
                </c:pt>
                <c:pt idx="4">
                  <c:v>78.082280227317852</c:v>
                </c:pt>
                <c:pt idx="5">
                  <c:v>83.254450347936626</c:v>
                </c:pt>
                <c:pt idx="6">
                  <c:v>88.586635803433822</c:v>
                </c:pt>
                <c:pt idx="7">
                  <c:v>94.122532740837144</c:v>
                </c:pt>
                <c:pt idx="8">
                  <c:v>99.890065747613889</c:v>
                </c:pt>
                <c:pt idx="9">
                  <c:v>105.79446412995451</c:v>
                </c:pt>
                <c:pt idx="10">
                  <c:v>111.82681050823005</c:v>
                </c:pt>
                <c:pt idx="11">
                  <c:v>117.9736172975919</c:v>
                </c:pt>
                <c:pt idx="12">
                  <c:v>124.23997358867391</c:v>
                </c:pt>
                <c:pt idx="13">
                  <c:v>130.70878176879918</c:v>
                </c:pt>
                <c:pt idx="14">
                  <c:v>137.36276514930708</c:v>
                </c:pt>
                <c:pt idx="15">
                  <c:v>144.26888940726272</c:v>
                </c:pt>
                <c:pt idx="16">
                  <c:v>151.3738090283824</c:v>
                </c:pt>
                <c:pt idx="17">
                  <c:v>158.70113661396144</c:v>
                </c:pt>
                <c:pt idx="18">
                  <c:v>166.22843018013509</c:v>
                </c:pt>
                <c:pt idx="19">
                  <c:v>173.94464415002957</c:v>
                </c:pt>
                <c:pt idx="20">
                  <c:v>181.86850677692786</c:v>
                </c:pt>
                <c:pt idx="21">
                  <c:v>189.98430592624413</c:v>
                </c:pt>
                <c:pt idx="22">
                  <c:v>198.2684942769184</c:v>
                </c:pt>
                <c:pt idx="23">
                  <c:v>206.77508032884472</c:v>
                </c:pt>
                <c:pt idx="24">
                  <c:v>215.58344121206918</c:v>
                </c:pt>
                <c:pt idx="25">
                  <c:v>224.70643365938645</c:v>
                </c:pt>
                <c:pt idx="26">
                  <c:v>234.17874011752951</c:v>
                </c:pt>
                <c:pt idx="27">
                  <c:v>244.01010735582273</c:v>
                </c:pt>
                <c:pt idx="28">
                  <c:v>254.15766727686739</c:v>
                </c:pt>
                <c:pt idx="29">
                  <c:v>264.59551129026261</c:v>
                </c:pt>
                <c:pt idx="30">
                  <c:v>275.29378111247689</c:v>
                </c:pt>
                <c:pt idx="31">
                  <c:v>286.1797334848909</c:v>
                </c:pt>
                <c:pt idx="32">
                  <c:v>297.26623054338256</c:v>
                </c:pt>
                <c:pt idx="33">
                  <c:v>308.4578775580963</c:v>
                </c:pt>
                <c:pt idx="34">
                  <c:v>319.70065816854697</c:v>
                </c:pt>
                <c:pt idx="35">
                  <c:v>330.98212739067418</c:v>
                </c:pt>
                <c:pt idx="36">
                  <c:v>342.26165381503358</c:v>
                </c:pt>
                <c:pt idx="37">
                  <c:v>353.5044389331311</c:v>
                </c:pt>
                <c:pt idx="38">
                  <c:v>364.6822837805118</c:v>
                </c:pt>
                <c:pt idx="39">
                  <c:v>375.81322235733262</c:v>
                </c:pt>
                <c:pt idx="40">
                  <c:v>386.88961481699801</c:v>
                </c:pt>
                <c:pt idx="41">
                  <c:v>397.92856120599185</c:v>
                </c:pt>
                <c:pt idx="42">
                  <c:v>408.93487164107154</c:v>
                </c:pt>
                <c:pt idx="43">
                  <c:v>419.90039562800587</c:v>
                </c:pt>
                <c:pt idx="44">
                  <c:v>430.82920385663789</c:v>
                </c:pt>
                <c:pt idx="45">
                  <c:v>441.76772095036824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F-4C3C-8BB6-31715FC706D9}"/>
            </c:ext>
          </c:extLst>
        </c:ser>
        <c:ser>
          <c:idx val="1"/>
          <c:order val="1"/>
          <c:tx>
            <c:strRef>
              <c:f>'G-45 a G-46'!$A$3</c:f>
              <c:strCache>
                <c:ptCount val="1"/>
                <c:pt idx="0">
                  <c:v>SC1 - rýchlejšia konsolidácia 1 p. b., cieľ dlhu 60%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G-46'!$E$3:$AX$3</c:f>
              <c:numCache>
                <c:formatCode>0.0</c:formatCode>
                <c:ptCount val="46"/>
                <c:pt idx="0">
                  <c:v>59.878778309283902</c:v>
                </c:pt>
                <c:pt idx="1">
                  <c:v>62.451070874598919</c:v>
                </c:pt>
                <c:pt idx="2">
                  <c:v>65.114159397358804</c:v>
                </c:pt>
                <c:pt idx="3">
                  <c:v>67.004555806300147</c:v>
                </c:pt>
                <c:pt idx="4">
                  <c:v>68.053699415579302</c:v>
                </c:pt>
                <c:pt idx="5">
                  <c:v>68.201744675649692</c:v>
                </c:pt>
                <c:pt idx="6">
                  <c:v>67.498411098460451</c:v>
                </c:pt>
                <c:pt idx="7">
                  <c:v>65.973899397068976</c:v>
                </c:pt>
                <c:pt idx="8">
                  <c:v>63.64103718198735</c:v>
                </c:pt>
                <c:pt idx="9">
                  <c:v>61.370294120346507</c:v>
                </c:pt>
                <c:pt idx="10">
                  <c:v>59.203092794748024</c:v>
                </c:pt>
                <c:pt idx="11">
                  <c:v>57.127115138297569</c:v>
                </c:pt>
                <c:pt idx="12">
                  <c:v>55.148593347315455</c:v>
                </c:pt>
                <c:pt idx="13">
                  <c:v>53.307925974695621</c:v>
                </c:pt>
                <c:pt idx="14">
                  <c:v>51.583770875516997</c:v>
                </c:pt>
                <c:pt idx="15">
                  <c:v>50.030033783142507</c:v>
                </c:pt>
                <c:pt idx="16">
                  <c:v>48.617004584614421</c:v>
                </c:pt>
                <c:pt idx="17">
                  <c:v>47.362183802062439</c:v>
                </c:pt>
                <c:pt idx="18">
                  <c:v>46.247975350125415</c:v>
                </c:pt>
                <c:pt idx="19">
                  <c:v>45.27154026054157</c:v>
                </c:pt>
                <c:pt idx="20">
                  <c:v>44.428127521986418</c:v>
                </c:pt>
                <c:pt idx="21">
                  <c:v>43.683883738299556</c:v>
                </c:pt>
                <c:pt idx="22">
                  <c:v>43.015017536360148</c:v>
                </c:pt>
                <c:pt idx="23">
                  <c:v>42.488167685820471</c:v>
                </c:pt>
                <c:pt idx="24">
                  <c:v>42.142069070304423</c:v>
                </c:pt>
                <c:pt idx="25">
                  <c:v>41.994411425328792</c:v>
                </c:pt>
                <c:pt idx="26">
                  <c:v>42.060312030321171</c:v>
                </c:pt>
                <c:pt idx="27">
                  <c:v>42.340665570273565</c:v>
                </c:pt>
                <c:pt idx="28">
                  <c:v>42.817144851039892</c:v>
                </c:pt>
                <c:pt idx="29">
                  <c:v>43.466322261298117</c:v>
                </c:pt>
                <c:pt idx="30">
                  <c:v>44.289412457428583</c:v>
                </c:pt>
                <c:pt idx="31">
                  <c:v>45.238913252736644</c:v>
                </c:pt>
                <c:pt idx="32">
                  <c:v>46.330841785348717</c:v>
                </c:pt>
                <c:pt idx="33">
                  <c:v>47.522237111988474</c:v>
                </c:pt>
                <c:pt idx="34">
                  <c:v>48.762371533749672</c:v>
                </c:pt>
                <c:pt idx="35">
                  <c:v>50.03858315570713</c:v>
                </c:pt>
                <c:pt idx="36">
                  <c:v>51.340940461205939</c:v>
                </c:pt>
                <c:pt idx="37">
                  <c:v>52.626867822432288</c:v>
                </c:pt>
                <c:pt idx="38">
                  <c:v>53.860581597687101</c:v>
                </c:pt>
                <c:pt idx="39">
                  <c:v>55.045875349497727</c:v>
                </c:pt>
                <c:pt idx="40">
                  <c:v>56.151925963129486</c:v>
                </c:pt>
                <c:pt idx="41">
                  <c:v>57.167385804717284</c:v>
                </c:pt>
                <c:pt idx="42">
                  <c:v>58.075160225094152</c:v>
                </c:pt>
                <c:pt idx="43">
                  <c:v>58.862264292135528</c:v>
                </c:pt>
                <c:pt idx="44">
                  <c:v>59.507515890828365</c:v>
                </c:pt>
                <c:pt idx="45">
                  <c:v>60.000000202732537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F-4C3C-8BB6-31715FC706D9}"/>
            </c:ext>
          </c:extLst>
        </c:ser>
        <c:ser>
          <c:idx val="2"/>
          <c:order val="2"/>
          <c:tx>
            <c:strRef>
              <c:f>'G-45 a G-46'!$A$4</c:f>
              <c:strCache>
                <c:ptCount val="1"/>
                <c:pt idx="0">
                  <c:v>SC2 - pomalšia konslidácia 0,5 p. b. až na SPB = 0%)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G-46'!$E$4:$AX$4</c:f>
              <c:numCache>
                <c:formatCode>0.0</c:formatCode>
                <c:ptCount val="46"/>
                <c:pt idx="0">
                  <c:v>59.878778309283902</c:v>
                </c:pt>
                <c:pt idx="1">
                  <c:v>62.951070874598919</c:v>
                </c:pt>
                <c:pt idx="2">
                  <c:v>66.615638587086423</c:v>
                </c:pt>
                <c:pt idx="3">
                  <c:v>70.010304676676398</c:v>
                </c:pt>
                <c:pt idx="4">
                  <c:v>73.067989821448577</c:v>
                </c:pt>
                <c:pt idx="5">
                  <c:v>75.728097511793152</c:v>
                </c:pt>
                <c:pt idx="6">
                  <c:v>78.04252345094713</c:v>
                </c:pt>
                <c:pt idx="7">
                  <c:v>80.048216068953053</c:v>
                </c:pt>
                <c:pt idx="8">
                  <c:v>81.975716907074201</c:v>
                </c:pt>
                <c:pt idx="9">
                  <c:v>84.028109817713585</c:v>
                </c:pt>
                <c:pt idx="10">
                  <c:v>86.197025327796183</c:v>
                </c:pt>
                <c:pt idx="11">
                  <c:v>88.469523835488701</c:v>
                </c:pt>
                <c:pt idx="12">
                  <c:v>90.851230784736913</c:v>
                </c:pt>
                <c:pt idx="13">
                  <c:v>93.40449307029624</c:v>
                </c:pt>
                <c:pt idx="14">
                  <c:v>96.110173868938517</c:v>
                </c:pt>
                <c:pt idx="15">
                  <c:v>99.029037224510205</c:v>
                </c:pt>
                <c:pt idx="16">
                  <c:v>102.11916461089241</c:v>
                </c:pt>
                <c:pt idx="17">
                  <c:v>105.40126585570945</c:v>
                </c:pt>
                <c:pt idx="18">
                  <c:v>108.85524714608584</c:v>
                </c:pt>
                <c:pt idx="19">
                  <c:v>112.47400446982184</c:v>
                </c:pt>
                <c:pt idx="20">
                  <c:v>116.26505571707941</c:v>
                </c:pt>
                <c:pt idx="21">
                  <c:v>120.20405358952516</c:v>
                </c:pt>
                <c:pt idx="22">
                  <c:v>124.26736714784224</c:v>
                </c:pt>
                <c:pt idx="23">
                  <c:v>128.51505255349835</c:v>
                </c:pt>
                <c:pt idx="24">
                  <c:v>133.00714245980205</c:v>
                </c:pt>
                <c:pt idx="25">
                  <c:v>137.75882896592623</c:v>
                </c:pt>
                <c:pt idx="26">
                  <c:v>142.79551112779947</c:v>
                </c:pt>
                <c:pt idx="27">
                  <c:v>148.1227567269917</c:v>
                </c:pt>
                <c:pt idx="28">
                  <c:v>153.70939685345573</c:v>
                </c:pt>
                <c:pt idx="29">
                  <c:v>159.53072026301226</c:v>
                </c:pt>
                <c:pt idx="30">
                  <c:v>165.5716474095658</c:v>
                </c:pt>
                <c:pt idx="31">
                  <c:v>171.77142800895976</c:v>
                </c:pt>
                <c:pt idx="32">
                  <c:v>178.14441888434698</c:v>
                </c:pt>
                <c:pt idx="33">
                  <c:v>184.62011234584378</c:v>
                </c:pt>
                <c:pt idx="34">
                  <c:v>191.14603683826542</c:v>
                </c:pt>
                <c:pt idx="35">
                  <c:v>197.70962941311674</c:v>
                </c:pt>
                <c:pt idx="36">
                  <c:v>204.28480841514659</c:v>
                </c:pt>
                <c:pt idx="37">
                  <c:v>210.8330686268591</c:v>
                </c:pt>
                <c:pt idx="38">
                  <c:v>217.32259947005025</c:v>
                </c:pt>
                <c:pt idx="39">
                  <c:v>223.7646711849811</c:v>
                </c:pt>
                <c:pt idx="40">
                  <c:v>230.14064570981617</c:v>
                </c:pt>
                <c:pt idx="41">
                  <c:v>236.45413602260626</c:v>
                </c:pt>
                <c:pt idx="42">
                  <c:v>242.69957226635731</c:v>
                </c:pt>
                <c:pt idx="43">
                  <c:v>248.86651637505943</c:v>
                </c:pt>
                <c:pt idx="44">
                  <c:v>254.94707944026189</c:v>
                </c:pt>
                <c:pt idx="45">
                  <c:v>260.96053266591696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C3C-8BB6-31715FC706D9}"/>
            </c:ext>
          </c:extLst>
        </c:ser>
        <c:ser>
          <c:idx val="3"/>
          <c:order val="3"/>
          <c:tx>
            <c:strRef>
              <c:f>'G-45 a G-46'!$A$5</c:f>
              <c:strCache>
                <c:ptCount val="1"/>
                <c:pt idx="0">
                  <c:v>SC3 - dvojrýchlostná konsolidácia, cieľ dlhu 60%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G-46'!$E$5:$AX$5</c:f>
              <c:numCache>
                <c:formatCode>0.0</c:formatCode>
                <c:ptCount val="46"/>
                <c:pt idx="0">
                  <c:v>59.878778309283902</c:v>
                </c:pt>
                <c:pt idx="1">
                  <c:v>62.951070874598919</c:v>
                </c:pt>
                <c:pt idx="2">
                  <c:v>66.615638587086423</c:v>
                </c:pt>
                <c:pt idx="3">
                  <c:v>70.010304676676398</c:v>
                </c:pt>
                <c:pt idx="4">
                  <c:v>73.067989821448577</c:v>
                </c:pt>
                <c:pt idx="5">
                  <c:v>75.728097511793152</c:v>
                </c:pt>
                <c:pt idx="6">
                  <c:v>78.04252345094713</c:v>
                </c:pt>
                <c:pt idx="7">
                  <c:v>80.048216068953053</c:v>
                </c:pt>
                <c:pt idx="8">
                  <c:v>81.765551464800609</c:v>
                </c:pt>
                <c:pt idx="9">
                  <c:v>82.607049563779412</c:v>
                </c:pt>
                <c:pt idx="10">
                  <c:v>82.560994748320425</c:v>
                </c:pt>
                <c:pt idx="11">
                  <c:v>81.611343747495468</c:v>
                </c:pt>
                <c:pt idx="12">
                  <c:v>79.760845707135829</c:v>
                </c:pt>
                <c:pt idx="13">
                  <c:v>77.186829608749335</c:v>
                </c:pt>
                <c:pt idx="14">
                  <c:v>74.738095850757674</c:v>
                </c:pt>
                <c:pt idx="15">
                  <c:v>72.469154693646118</c:v>
                </c:pt>
                <c:pt idx="16">
                  <c:v>70.341689408759166</c:v>
                </c:pt>
                <c:pt idx="17">
                  <c:v>68.373498101614359</c:v>
                </c:pt>
                <c:pt idx="18">
                  <c:v>66.545023392254549</c:v>
                </c:pt>
                <c:pt idx="19">
                  <c:v>64.851400642825396</c:v>
                </c:pt>
                <c:pt idx="20">
                  <c:v>63.291218316263475</c:v>
                </c:pt>
                <c:pt idx="21">
                  <c:v>61.832223982098007</c:v>
                </c:pt>
                <c:pt idx="22">
                  <c:v>60.44944619752529</c:v>
                </c:pt>
                <c:pt idx="23">
                  <c:v>59.207090954821666</c:v>
                </c:pt>
                <c:pt idx="24">
                  <c:v>58.147440661411416</c:v>
                </c:pt>
                <c:pt idx="25">
                  <c:v>57.28647099052413</c:v>
                </c:pt>
                <c:pt idx="26">
                  <c:v>56.639935115774236</c:v>
                </c:pt>
                <c:pt idx="27">
                  <c:v>56.208232834556995</c:v>
                </c:pt>
                <c:pt idx="28">
                  <c:v>55.970213324222634</c:v>
                </c:pt>
                <c:pt idx="29">
                  <c:v>55.901624205382561</c:v>
                </c:pt>
                <c:pt idx="30">
                  <c:v>56.001375424684866</c:v>
                </c:pt>
                <c:pt idx="31">
                  <c:v>56.220537210239826</c:v>
                </c:pt>
                <c:pt idx="32">
                  <c:v>56.575109655289843</c:v>
                </c:pt>
                <c:pt idx="33">
                  <c:v>57.020133737894483</c:v>
                </c:pt>
                <c:pt idx="34">
                  <c:v>57.505351409067224</c:v>
                </c:pt>
                <c:pt idx="35">
                  <c:v>58.018663168658755</c:v>
                </c:pt>
                <c:pt idx="36">
                  <c:v>58.549763741520614</c:v>
                </c:pt>
                <c:pt idx="37">
                  <c:v>59.056942251072329</c:v>
                </c:pt>
                <c:pt idx="38">
                  <c:v>59.50513385156551</c:v>
                </c:pt>
                <c:pt idx="39">
                  <c:v>59.8988488059003</c:v>
                </c:pt>
                <c:pt idx="40">
                  <c:v>60.207946886760325</c:v>
                </c:pt>
                <c:pt idx="41">
                  <c:v>60.421600917770093</c:v>
                </c:pt>
                <c:pt idx="42">
                  <c:v>60.522928965239501</c:v>
                </c:pt>
                <c:pt idx="43">
                  <c:v>60.498870666664381</c:v>
                </c:pt>
                <c:pt idx="44">
                  <c:v>60.328234231317367</c:v>
                </c:pt>
                <c:pt idx="45">
                  <c:v>60.000000000000043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AF-4C3C-8BB6-31715FC706D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'G-45 a G-46'!#REF!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AF-4C3C-8BB6-31715FC706D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'G-45 a G-46'!#REF!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1AF-4C3C-8BB6-31715FC706D9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'G-45 a G-46'!#REF!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AF-4C3C-8BB6-31715FC7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891184"/>
        <c:axId val="1686359920"/>
      </c:lineChart>
      <c:catAx>
        <c:axId val="1802891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86359920"/>
        <c:crosses val="autoZero"/>
        <c:auto val="1"/>
        <c:lblAlgn val="ctr"/>
        <c:lblOffset val="100"/>
        <c:tickLblSkip val="10"/>
        <c:noMultiLvlLbl val="0"/>
      </c:catAx>
      <c:valAx>
        <c:axId val="1686359920"/>
        <c:scaling>
          <c:orientation val="minMax"/>
          <c:max val="4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0289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3327678034653553"/>
          <c:y val="0.86261285888696804"/>
          <c:w val="0.66222360492974175"/>
          <c:h val="0.12017195306986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9333517896548"/>
          <c:y val="8.8222222222222216E-2"/>
          <c:w val="0.87134481730694302"/>
          <c:h val="0.82928058992625908"/>
        </c:manualLayout>
      </c:layout>
      <c:lineChart>
        <c:grouping val="standard"/>
        <c:varyColors val="0"/>
        <c:ser>
          <c:idx val="0"/>
          <c:order val="0"/>
          <c:tx>
            <c:strRef>
              <c:f>'G-45 a G-46'!$A$6</c:f>
              <c:strCache>
                <c:ptCount val="1"/>
                <c:pt idx="0">
                  <c:v>Scenár bez konsolidácie (jarná prognoza EK, 2024)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G-46'!$E$6:$AX$6</c:f>
              <c:numCache>
                <c:formatCode>0.0</c:formatCode>
                <c:ptCount val="46"/>
                <c:pt idx="0">
                  <c:v>-3.7898345577264103</c:v>
                </c:pt>
                <c:pt idx="1">
                  <c:v>-4.1380345577264084</c:v>
                </c:pt>
                <c:pt idx="2">
                  <c:v>-4.4783345577264075</c:v>
                </c:pt>
                <c:pt idx="3">
                  <c:v>-4.7052345577264081</c:v>
                </c:pt>
                <c:pt idx="4">
                  <c:v>-4.8587345577264092</c:v>
                </c:pt>
                <c:pt idx="5">
                  <c:v>-4.9843345577264078</c:v>
                </c:pt>
                <c:pt idx="6">
                  <c:v>-5.1357345577264102</c:v>
                </c:pt>
                <c:pt idx="7">
                  <c:v>-5.2821345577264101</c:v>
                </c:pt>
                <c:pt idx="8">
                  <c:v>-5.4318345577264093</c:v>
                </c:pt>
                <c:pt idx="9">
                  <c:v>-5.5577345577264072</c:v>
                </c:pt>
                <c:pt idx="10">
                  <c:v>-5.6746345577264083</c:v>
                </c:pt>
                <c:pt idx="11">
                  <c:v>-5.7782345577264085</c:v>
                </c:pt>
                <c:pt idx="12">
                  <c:v>-5.8872345577264102</c:v>
                </c:pt>
                <c:pt idx="13">
                  <c:v>-6.0010345577264079</c:v>
                </c:pt>
                <c:pt idx="14">
                  <c:v>-6.0987345577264076</c:v>
                </c:pt>
                <c:pt idx="15">
                  <c:v>-6.2487345577264097</c:v>
                </c:pt>
                <c:pt idx="16">
                  <c:v>-6.3875345577264095</c:v>
                </c:pt>
                <c:pt idx="17">
                  <c:v>-6.5424345577264074</c:v>
                </c:pt>
                <c:pt idx="18">
                  <c:v>-6.6832345577264096</c:v>
                </c:pt>
                <c:pt idx="19">
                  <c:v>-6.8249345577264098</c:v>
                </c:pt>
                <c:pt idx="20">
                  <c:v>-6.953334557726409</c:v>
                </c:pt>
                <c:pt idx="21">
                  <c:v>-7.0430345577264095</c:v>
                </c:pt>
                <c:pt idx="22">
                  <c:v>-7.1106345577264083</c:v>
                </c:pt>
                <c:pt idx="23">
                  <c:v>-7.2498345577264072</c:v>
                </c:pt>
                <c:pt idx="24">
                  <c:v>-7.4174345577264074</c:v>
                </c:pt>
                <c:pt idx="25">
                  <c:v>-7.6049345577264074</c:v>
                </c:pt>
                <c:pt idx="26">
                  <c:v>-7.8033345577264104</c:v>
                </c:pt>
                <c:pt idx="27">
                  <c:v>-8.0009345577264082</c:v>
                </c:pt>
                <c:pt idx="28">
                  <c:v>-8.1853345577264083</c:v>
                </c:pt>
                <c:pt idx="29">
                  <c:v>-8.3461345577264101</c:v>
                </c:pt>
                <c:pt idx="30">
                  <c:v>-8.5135345577264072</c:v>
                </c:pt>
                <c:pt idx="31">
                  <c:v>-8.6370345577264072</c:v>
                </c:pt>
                <c:pt idx="32">
                  <c:v>-8.7760345577264101</c:v>
                </c:pt>
                <c:pt idx="33">
                  <c:v>-8.8805345577264081</c:v>
                </c:pt>
                <c:pt idx="34">
                  <c:v>-8.9337345577264085</c:v>
                </c:pt>
                <c:pt idx="35">
                  <c:v>-8.9735345577264081</c:v>
                </c:pt>
                <c:pt idx="36">
                  <c:v>-9.0083345577264087</c:v>
                </c:pt>
                <c:pt idx="37">
                  <c:v>-8.99863455772641</c:v>
                </c:pt>
                <c:pt idx="38">
                  <c:v>-8.9516345577264094</c:v>
                </c:pt>
                <c:pt idx="39">
                  <c:v>-8.9060345577264091</c:v>
                </c:pt>
                <c:pt idx="40">
                  <c:v>-8.8257345577264079</c:v>
                </c:pt>
                <c:pt idx="41">
                  <c:v>-8.7296345577264081</c:v>
                </c:pt>
                <c:pt idx="42">
                  <c:v>-8.6133345577264091</c:v>
                </c:pt>
                <c:pt idx="43">
                  <c:v>-8.4840345577264085</c:v>
                </c:pt>
                <c:pt idx="44">
                  <c:v>-8.3303345577264079</c:v>
                </c:pt>
                <c:pt idx="45">
                  <c:v>-8.1577345577264087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4-441D-BD71-305F7708F2C7}"/>
            </c:ext>
          </c:extLst>
        </c:ser>
        <c:ser>
          <c:idx val="1"/>
          <c:order val="1"/>
          <c:tx>
            <c:strRef>
              <c:f>'G-45 a G-46'!$A$7</c:f>
              <c:strCache>
                <c:ptCount val="1"/>
                <c:pt idx="0">
                  <c:v>SC1 - rýchlejšia konsolidácia 1 p. b., cieľ dlhu 60%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G-46'!$E$7:$AX$7</c:f>
              <c:numCache>
                <c:formatCode>0.0</c:formatCode>
                <c:ptCount val="46"/>
                <c:pt idx="0">
                  <c:v>-3.7898345577264103</c:v>
                </c:pt>
                <c:pt idx="1">
                  <c:v>-3.1380345577264088</c:v>
                </c:pt>
                <c:pt idx="2">
                  <c:v>-2.478334557726408</c:v>
                </c:pt>
                <c:pt idx="3">
                  <c:v>-1.7052345577264085</c:v>
                </c:pt>
                <c:pt idx="4">
                  <c:v>-0.85873455772640961</c:v>
                </c:pt>
                <c:pt idx="5">
                  <c:v>1.566544227359179E-2</c:v>
                </c:pt>
                <c:pt idx="6">
                  <c:v>0.86426544227358937</c:v>
                </c:pt>
                <c:pt idx="7">
                  <c:v>1.7178654422735895</c:v>
                </c:pt>
                <c:pt idx="8">
                  <c:v>2.5681654422735907</c:v>
                </c:pt>
                <c:pt idx="9">
                  <c:v>2.4916063195314262</c:v>
                </c:pt>
                <c:pt idx="10">
                  <c:v>2.3747063195314251</c:v>
                </c:pt>
                <c:pt idx="11">
                  <c:v>2.2711063195314249</c:v>
                </c:pt>
                <c:pt idx="12">
                  <c:v>2.1621063195314232</c:v>
                </c:pt>
                <c:pt idx="13">
                  <c:v>2.0483063195314255</c:v>
                </c:pt>
                <c:pt idx="14">
                  <c:v>1.9506063195314258</c:v>
                </c:pt>
                <c:pt idx="15">
                  <c:v>1.8006063195314237</c:v>
                </c:pt>
                <c:pt idx="16">
                  <c:v>1.6618063195314239</c:v>
                </c:pt>
                <c:pt idx="17">
                  <c:v>1.5069063195314261</c:v>
                </c:pt>
                <c:pt idx="18">
                  <c:v>1.3661063195314238</c:v>
                </c:pt>
                <c:pt idx="19">
                  <c:v>1.2244063195314236</c:v>
                </c:pt>
                <c:pt idx="20">
                  <c:v>1.0960063195314245</c:v>
                </c:pt>
                <c:pt idx="21">
                  <c:v>1.0063063195314239</c:v>
                </c:pt>
                <c:pt idx="22">
                  <c:v>0.93870631953142514</c:v>
                </c:pt>
                <c:pt idx="23">
                  <c:v>0.79950631953142626</c:v>
                </c:pt>
                <c:pt idx="24">
                  <c:v>0.63190631953142606</c:v>
                </c:pt>
                <c:pt idx="25">
                  <c:v>0.44440631953142606</c:v>
                </c:pt>
                <c:pt idx="26">
                  <c:v>0.24600631953142305</c:v>
                </c:pt>
                <c:pt idx="27">
                  <c:v>4.8406319531425268E-2</c:v>
                </c:pt>
                <c:pt idx="28">
                  <c:v>-0.13599368046857485</c:v>
                </c:pt>
                <c:pt idx="29">
                  <c:v>-0.29679368046857668</c:v>
                </c:pt>
                <c:pt idx="30">
                  <c:v>-0.46419368046857379</c:v>
                </c:pt>
                <c:pt idx="31">
                  <c:v>-0.58769368046857373</c:v>
                </c:pt>
                <c:pt idx="32">
                  <c:v>-0.72669368046857663</c:v>
                </c:pt>
                <c:pt idx="33">
                  <c:v>-0.83119368046857467</c:v>
                </c:pt>
                <c:pt idx="34">
                  <c:v>-0.88439368046857503</c:v>
                </c:pt>
                <c:pt idx="35">
                  <c:v>-0.92419368046857464</c:v>
                </c:pt>
                <c:pt idx="36">
                  <c:v>-0.95899368046857525</c:v>
                </c:pt>
                <c:pt idx="37">
                  <c:v>-0.94929368046857654</c:v>
                </c:pt>
                <c:pt idx="38">
                  <c:v>-0.90229368046857594</c:v>
                </c:pt>
                <c:pt idx="39">
                  <c:v>-0.85669368046857564</c:v>
                </c:pt>
                <c:pt idx="40">
                  <c:v>-0.77639368046857449</c:v>
                </c:pt>
                <c:pt idx="41">
                  <c:v>-0.68029368046857464</c:v>
                </c:pt>
                <c:pt idx="42">
                  <c:v>-0.56399368046857568</c:v>
                </c:pt>
                <c:pt idx="43">
                  <c:v>-0.43469368046857504</c:v>
                </c:pt>
                <c:pt idx="44">
                  <c:v>-0.28099368046857442</c:v>
                </c:pt>
                <c:pt idx="45">
                  <c:v>-0.10839368046857523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4-441D-BD71-305F7708F2C7}"/>
            </c:ext>
          </c:extLst>
        </c:ser>
        <c:ser>
          <c:idx val="2"/>
          <c:order val="2"/>
          <c:tx>
            <c:strRef>
              <c:f>'G-45 a G-46'!$A$8</c:f>
              <c:strCache>
                <c:ptCount val="1"/>
                <c:pt idx="0">
                  <c:v>SC2 - pomalšia konslidácia 0,5 p. b. až na SPB = 0%)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G-46'!$E$8:$AX$8</c:f>
              <c:numCache>
                <c:formatCode>0.0</c:formatCode>
                <c:ptCount val="46"/>
                <c:pt idx="0">
                  <c:v>-3.7898345577264103</c:v>
                </c:pt>
                <c:pt idx="1">
                  <c:v>-3.6380345577264088</c:v>
                </c:pt>
                <c:pt idx="2">
                  <c:v>-3.478334557726408</c:v>
                </c:pt>
                <c:pt idx="3">
                  <c:v>-3.2052345577264085</c:v>
                </c:pt>
                <c:pt idx="4">
                  <c:v>-2.8587345577264096</c:v>
                </c:pt>
                <c:pt idx="5">
                  <c:v>-2.4843345577264082</c:v>
                </c:pt>
                <c:pt idx="6">
                  <c:v>-2.1357345577264106</c:v>
                </c:pt>
                <c:pt idx="7">
                  <c:v>-1.7821345577264105</c:v>
                </c:pt>
                <c:pt idx="8">
                  <c:v>-1.6419999999999995</c:v>
                </c:pt>
                <c:pt idx="9">
                  <c:v>-1.7678999999999974</c:v>
                </c:pt>
                <c:pt idx="10">
                  <c:v>-1.8847999999999985</c:v>
                </c:pt>
                <c:pt idx="11">
                  <c:v>-1.9883999999999986</c:v>
                </c:pt>
                <c:pt idx="12">
                  <c:v>-2.0974000000000004</c:v>
                </c:pt>
                <c:pt idx="13">
                  <c:v>-2.2111999999999981</c:v>
                </c:pt>
                <c:pt idx="14">
                  <c:v>-2.3088999999999977</c:v>
                </c:pt>
                <c:pt idx="15">
                  <c:v>-2.4588999999999999</c:v>
                </c:pt>
                <c:pt idx="16">
                  <c:v>-2.5976999999999997</c:v>
                </c:pt>
                <c:pt idx="17">
                  <c:v>-2.7525999999999975</c:v>
                </c:pt>
                <c:pt idx="18">
                  <c:v>-2.8933999999999997</c:v>
                </c:pt>
                <c:pt idx="19">
                  <c:v>-3.0350999999999999</c:v>
                </c:pt>
                <c:pt idx="20">
                  <c:v>-3.1634999999999991</c:v>
                </c:pt>
                <c:pt idx="21">
                  <c:v>-3.2531999999999996</c:v>
                </c:pt>
                <c:pt idx="22">
                  <c:v>-3.3207999999999984</c:v>
                </c:pt>
                <c:pt idx="23">
                  <c:v>-3.4599999999999973</c:v>
                </c:pt>
                <c:pt idx="24">
                  <c:v>-3.6275999999999975</c:v>
                </c:pt>
                <c:pt idx="25">
                  <c:v>-3.8150999999999975</c:v>
                </c:pt>
                <c:pt idx="26">
                  <c:v>-4.0135000000000005</c:v>
                </c:pt>
                <c:pt idx="27">
                  <c:v>-4.2110999999999983</c:v>
                </c:pt>
                <c:pt idx="28">
                  <c:v>-4.3954999999999984</c:v>
                </c:pt>
                <c:pt idx="29">
                  <c:v>-4.5563000000000002</c:v>
                </c:pt>
                <c:pt idx="30">
                  <c:v>-4.7236999999999973</c:v>
                </c:pt>
                <c:pt idx="31">
                  <c:v>-4.8471999999999973</c:v>
                </c:pt>
                <c:pt idx="32">
                  <c:v>-4.9862000000000002</c:v>
                </c:pt>
                <c:pt idx="33">
                  <c:v>-5.0906999999999982</c:v>
                </c:pt>
                <c:pt idx="34">
                  <c:v>-5.1438999999999986</c:v>
                </c:pt>
                <c:pt idx="35">
                  <c:v>-5.1836999999999982</c:v>
                </c:pt>
                <c:pt idx="36">
                  <c:v>-5.2184999999999988</c:v>
                </c:pt>
                <c:pt idx="37">
                  <c:v>-5.2088000000000001</c:v>
                </c:pt>
                <c:pt idx="38">
                  <c:v>-5.1617999999999995</c:v>
                </c:pt>
                <c:pt idx="39">
                  <c:v>-5.1161999999999992</c:v>
                </c:pt>
                <c:pt idx="40">
                  <c:v>-5.035899999999998</c:v>
                </c:pt>
                <c:pt idx="41">
                  <c:v>-4.9397999999999982</c:v>
                </c:pt>
                <c:pt idx="42">
                  <c:v>-4.8234999999999992</c:v>
                </c:pt>
                <c:pt idx="43">
                  <c:v>-4.6941999999999986</c:v>
                </c:pt>
                <c:pt idx="44">
                  <c:v>-4.540499999999998</c:v>
                </c:pt>
                <c:pt idx="45">
                  <c:v>-4.3678999999999988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4-441D-BD71-305F7708F2C7}"/>
            </c:ext>
          </c:extLst>
        </c:ser>
        <c:ser>
          <c:idx val="3"/>
          <c:order val="3"/>
          <c:tx>
            <c:strRef>
              <c:f>'G-45 a G-46'!$A$9</c:f>
              <c:strCache>
                <c:ptCount val="1"/>
                <c:pt idx="0">
                  <c:v>SC3 - dvojrýchlostná konsolidácia, cieľ dlhu 60%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'G-45 a G-46'!$E$1:$AX$1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'G-45 a G-46'!$E$9:$AX$9</c:f>
              <c:numCache>
                <c:formatCode>0.0</c:formatCode>
                <c:ptCount val="46"/>
                <c:pt idx="0">
                  <c:v>-3.7898345577264103</c:v>
                </c:pt>
                <c:pt idx="1">
                  <c:v>-3.6380345577264088</c:v>
                </c:pt>
                <c:pt idx="2">
                  <c:v>-3.478334557726408</c:v>
                </c:pt>
                <c:pt idx="3">
                  <c:v>-3.2052345577264085</c:v>
                </c:pt>
                <c:pt idx="4">
                  <c:v>-2.8587345577264096</c:v>
                </c:pt>
                <c:pt idx="5">
                  <c:v>-2.4843345577264082</c:v>
                </c:pt>
                <c:pt idx="6">
                  <c:v>-2.1357345577264106</c:v>
                </c:pt>
                <c:pt idx="7">
                  <c:v>-1.7821345577264105</c:v>
                </c:pt>
                <c:pt idx="8">
                  <c:v>-1.4318345577264098</c:v>
                </c:pt>
                <c:pt idx="9">
                  <c:v>-0.55773455772640768</c:v>
                </c:pt>
                <c:pt idx="10">
                  <c:v>0.32536544227359121</c:v>
                </c:pt>
                <c:pt idx="11">
                  <c:v>1.2217654422735911</c:v>
                </c:pt>
                <c:pt idx="12">
                  <c:v>2.1127654422735898</c:v>
                </c:pt>
                <c:pt idx="13">
                  <c:v>2.8743221805943744</c:v>
                </c:pt>
                <c:pt idx="14">
                  <c:v>2.7766221805943747</c:v>
                </c:pt>
                <c:pt idx="15">
                  <c:v>2.6266221805943726</c:v>
                </c:pt>
                <c:pt idx="16">
                  <c:v>2.4878221805943728</c:v>
                </c:pt>
                <c:pt idx="17">
                  <c:v>2.332922180594375</c:v>
                </c:pt>
                <c:pt idx="18">
                  <c:v>2.1921221805943727</c:v>
                </c:pt>
                <c:pt idx="19">
                  <c:v>2.0504221805943725</c:v>
                </c:pt>
                <c:pt idx="20">
                  <c:v>1.9220221805943734</c:v>
                </c:pt>
                <c:pt idx="21">
                  <c:v>1.8323221805943728</c:v>
                </c:pt>
                <c:pt idx="22">
                  <c:v>1.764722180594374</c:v>
                </c:pt>
                <c:pt idx="23">
                  <c:v>1.6255221805943751</c:v>
                </c:pt>
                <c:pt idx="24">
                  <c:v>1.457922180594375</c:v>
                </c:pt>
                <c:pt idx="25">
                  <c:v>1.270422180594375</c:v>
                </c:pt>
                <c:pt idx="26">
                  <c:v>1.0720221805943719</c:v>
                </c:pt>
                <c:pt idx="27">
                  <c:v>0.87442218059437415</c:v>
                </c:pt>
                <c:pt idx="28">
                  <c:v>0.69002218059437403</c:v>
                </c:pt>
                <c:pt idx="29">
                  <c:v>0.5292221805943722</c:v>
                </c:pt>
                <c:pt idx="30">
                  <c:v>0.3618221805943751</c:v>
                </c:pt>
                <c:pt idx="31">
                  <c:v>0.23832218059437515</c:v>
                </c:pt>
                <c:pt idx="32">
                  <c:v>9.9322180594372256E-2</c:v>
                </c:pt>
                <c:pt idx="33">
                  <c:v>-5.1778194056257831E-3</c:v>
                </c:pt>
                <c:pt idx="34">
                  <c:v>-5.8377819405626141E-2</c:v>
                </c:pt>
                <c:pt idx="35">
                  <c:v>-9.8177819405625755E-2</c:v>
                </c:pt>
                <c:pt idx="36">
                  <c:v>-0.13297781940562636</c:v>
                </c:pt>
                <c:pt idx="37">
                  <c:v>-0.12327781940562765</c:v>
                </c:pt>
                <c:pt idx="38">
                  <c:v>-7.6277819405627056E-2</c:v>
                </c:pt>
                <c:pt idx="39">
                  <c:v>-3.0677819405626749E-2</c:v>
                </c:pt>
                <c:pt idx="40">
                  <c:v>4.9622180594374399E-2</c:v>
                </c:pt>
                <c:pt idx="41">
                  <c:v>0.14572218059437425</c:v>
                </c:pt>
                <c:pt idx="42">
                  <c:v>0.26202218059437321</c:v>
                </c:pt>
                <c:pt idx="43">
                  <c:v>0.39132218059437385</c:v>
                </c:pt>
                <c:pt idx="44">
                  <c:v>0.54502218059437446</c:v>
                </c:pt>
                <c:pt idx="45">
                  <c:v>0.71762218059437366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4-441D-BD71-305F7708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891184"/>
        <c:axId val="1686359920"/>
      </c:lineChart>
      <c:catAx>
        <c:axId val="1802891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86359920"/>
        <c:crosses val="autoZero"/>
        <c:auto val="1"/>
        <c:lblAlgn val="ctr"/>
        <c:lblOffset val="100"/>
        <c:tickLblSkip val="10"/>
        <c:noMultiLvlLbl val="0"/>
      </c:catAx>
      <c:valAx>
        <c:axId val="1686359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0289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'G-49'!$C$3</c:f>
              <c:strCache>
                <c:ptCount val="1"/>
                <c:pt idx="0">
                  <c:v>Absolútna mobilita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'G-49'!$B$4:$B$156</c:f>
              <c:numCache>
                <c:formatCode>General</c:formatCode>
                <c:ptCount val="153"/>
                <c:pt idx="0">
                  <c:v>0.49172329902648926</c:v>
                </c:pt>
                <c:pt idx="1">
                  <c:v>0.63996914029121399</c:v>
                </c:pt>
                <c:pt idx="2">
                  <c:v>0.44330513477325439</c:v>
                </c:pt>
                <c:pt idx="3">
                  <c:v>0.49342834949493408</c:v>
                </c:pt>
                <c:pt idx="4">
                  <c:v>0.52988791465759277</c:v>
                </c:pt>
                <c:pt idx="5">
                  <c:v>0.75347095727920532</c:v>
                </c:pt>
                <c:pt idx="6">
                  <c:v>0.51017710566520691</c:v>
                </c:pt>
                <c:pt idx="7">
                  <c:v>0.54868206381797791</c:v>
                </c:pt>
                <c:pt idx="8">
                  <c:v>0.42350691556930542</c:v>
                </c:pt>
                <c:pt idx="9">
                  <c:v>0.60157176852226257</c:v>
                </c:pt>
                <c:pt idx="10">
                  <c:v>0.53666895627975464</c:v>
                </c:pt>
                <c:pt idx="11">
                  <c:v>0.43228793144226074</c:v>
                </c:pt>
                <c:pt idx="12">
                  <c:v>0.60237857699394226</c:v>
                </c:pt>
                <c:pt idx="13">
                  <c:v>0.44897472858428955</c:v>
                </c:pt>
                <c:pt idx="14">
                  <c:v>0.55343529582023621</c:v>
                </c:pt>
                <c:pt idx="15">
                  <c:v>0.48106008768081665</c:v>
                </c:pt>
                <c:pt idx="16">
                  <c:v>0.4760860800743103</c:v>
                </c:pt>
                <c:pt idx="17">
                  <c:v>0.33987987041473389</c:v>
                </c:pt>
                <c:pt idx="18">
                  <c:v>0.39869850873947144</c:v>
                </c:pt>
                <c:pt idx="19">
                  <c:v>0.60287934541702271</c:v>
                </c:pt>
                <c:pt idx="20">
                  <c:v>0.70035228133201599</c:v>
                </c:pt>
                <c:pt idx="21">
                  <c:v>0.57097211480140686</c:v>
                </c:pt>
                <c:pt idx="22">
                  <c:v>0.39219361543655396</c:v>
                </c:pt>
                <c:pt idx="23">
                  <c:v>0.68320596218109131</c:v>
                </c:pt>
                <c:pt idx="24">
                  <c:v>0.46300482749938965</c:v>
                </c:pt>
                <c:pt idx="25">
                  <c:v>0.45178014039993286</c:v>
                </c:pt>
                <c:pt idx="26">
                  <c:v>0.69641321897506714</c:v>
                </c:pt>
                <c:pt idx="27">
                  <c:v>0.55413633584976196</c:v>
                </c:pt>
                <c:pt idx="28">
                  <c:v>0.40318596363067627</c:v>
                </c:pt>
                <c:pt idx="29">
                  <c:v>0.60202404856681824</c:v>
                </c:pt>
                <c:pt idx="30">
                  <c:v>0.47061556577682495</c:v>
                </c:pt>
                <c:pt idx="31">
                  <c:v>0.48240113258361816</c:v>
                </c:pt>
                <c:pt idx="32">
                  <c:v>0.74226677417755127</c:v>
                </c:pt>
                <c:pt idx="33">
                  <c:v>0.61041775345802307</c:v>
                </c:pt>
                <c:pt idx="34">
                  <c:v>0.82925248146057129</c:v>
                </c:pt>
                <c:pt idx="35">
                  <c:v>0.75757786631584167</c:v>
                </c:pt>
                <c:pt idx="36">
                  <c:v>0.64851400256156921</c:v>
                </c:pt>
                <c:pt idx="37">
                  <c:v>0.46462249755859375</c:v>
                </c:pt>
                <c:pt idx="38">
                  <c:v>0.52603766322135925</c:v>
                </c:pt>
                <c:pt idx="39">
                  <c:v>0.51792430877685547</c:v>
                </c:pt>
                <c:pt idx="40">
                  <c:v>0.6307637095451355</c:v>
                </c:pt>
                <c:pt idx="41">
                  <c:v>0.48267149925231934</c:v>
                </c:pt>
                <c:pt idx="42">
                  <c:v>0.52800840139389038</c:v>
                </c:pt>
                <c:pt idx="43">
                  <c:v>0.63115876913070679</c:v>
                </c:pt>
                <c:pt idx="44">
                  <c:v>0.69490242004394531</c:v>
                </c:pt>
                <c:pt idx="45">
                  <c:v>0.60772722959518433</c:v>
                </c:pt>
                <c:pt idx="46">
                  <c:v>0.57996246218681335</c:v>
                </c:pt>
                <c:pt idx="47">
                  <c:v>0.61092448234558105</c:v>
                </c:pt>
                <c:pt idx="48">
                  <c:v>0.50923097133636475</c:v>
                </c:pt>
                <c:pt idx="49">
                  <c:v>0.69046923518180847</c:v>
                </c:pt>
                <c:pt idx="50">
                  <c:v>0.43751609325408936</c:v>
                </c:pt>
                <c:pt idx="51">
                  <c:v>0.51142790913581848</c:v>
                </c:pt>
                <c:pt idx="52">
                  <c:v>0.39649665355682373</c:v>
                </c:pt>
                <c:pt idx="53">
                  <c:v>0.46059727668762207</c:v>
                </c:pt>
                <c:pt idx="54">
                  <c:v>0.42404007911682129</c:v>
                </c:pt>
                <c:pt idx="55">
                  <c:v>0.47523689270019531</c:v>
                </c:pt>
                <c:pt idx="56">
                  <c:v>0.49157840013504028</c:v>
                </c:pt>
                <c:pt idx="57">
                  <c:v>0.38108664751052856</c:v>
                </c:pt>
                <c:pt idx="58">
                  <c:v>0.50346717238426208</c:v>
                </c:pt>
                <c:pt idx="59">
                  <c:v>0.4790191650390625</c:v>
                </c:pt>
                <c:pt idx="60">
                  <c:v>0.53911712765693665</c:v>
                </c:pt>
                <c:pt idx="61">
                  <c:v>0.71503067016601563</c:v>
                </c:pt>
                <c:pt idx="62">
                  <c:v>0.44509655237197876</c:v>
                </c:pt>
                <c:pt idx="63">
                  <c:v>0.50165548920631409</c:v>
                </c:pt>
                <c:pt idx="64">
                  <c:v>0.58354118466377258</c:v>
                </c:pt>
                <c:pt idx="65">
                  <c:v>0.52788674831390381</c:v>
                </c:pt>
                <c:pt idx="66">
                  <c:v>0.52551588416099548</c:v>
                </c:pt>
                <c:pt idx="67">
                  <c:v>0.5972791314125061</c:v>
                </c:pt>
                <c:pt idx="68">
                  <c:v>0.55357831716537476</c:v>
                </c:pt>
                <c:pt idx="69">
                  <c:v>0.69440776109695435</c:v>
                </c:pt>
                <c:pt idx="70">
                  <c:v>0.61370059847831726</c:v>
                </c:pt>
                <c:pt idx="71">
                  <c:v>0.60835549235343933</c:v>
                </c:pt>
                <c:pt idx="72">
                  <c:v>0.51918080449104309</c:v>
                </c:pt>
                <c:pt idx="73">
                  <c:v>0.68742871284484863</c:v>
                </c:pt>
                <c:pt idx="74">
                  <c:v>0.65098264813423157</c:v>
                </c:pt>
                <c:pt idx="75">
                  <c:v>0.62956130504608154</c:v>
                </c:pt>
                <c:pt idx="76">
                  <c:v>0.59055218100547791</c:v>
                </c:pt>
                <c:pt idx="77">
                  <c:v>0.57294046878814697</c:v>
                </c:pt>
                <c:pt idx="78">
                  <c:v>0.61547103524208069</c:v>
                </c:pt>
                <c:pt idx="79">
                  <c:v>0.50111773610115051</c:v>
                </c:pt>
                <c:pt idx="80">
                  <c:v>0.4968799352645874</c:v>
                </c:pt>
                <c:pt idx="81">
                  <c:v>0.59786263108253479</c:v>
                </c:pt>
                <c:pt idx="82">
                  <c:v>0.61602923274040222</c:v>
                </c:pt>
                <c:pt idx="83">
                  <c:v>0.40414506196975708</c:v>
                </c:pt>
                <c:pt idx="84">
                  <c:v>0.561483234167099</c:v>
                </c:pt>
                <c:pt idx="85">
                  <c:v>0.58957475423812866</c:v>
                </c:pt>
                <c:pt idx="86">
                  <c:v>0.87654885649681091</c:v>
                </c:pt>
                <c:pt idx="87">
                  <c:v>0.3959430456161499</c:v>
                </c:pt>
                <c:pt idx="88">
                  <c:v>0.61624664068222046</c:v>
                </c:pt>
                <c:pt idx="89">
                  <c:v>0.82218995690345764</c:v>
                </c:pt>
                <c:pt idx="90">
                  <c:v>0.49787521362304688</c:v>
                </c:pt>
                <c:pt idx="91">
                  <c:v>0.53454795479774475</c:v>
                </c:pt>
                <c:pt idx="92">
                  <c:v>0.69628468155860901</c:v>
                </c:pt>
                <c:pt idx="93">
                  <c:v>0.46929919719696045</c:v>
                </c:pt>
                <c:pt idx="94">
                  <c:v>0.60684946179389954</c:v>
                </c:pt>
                <c:pt idx="95">
                  <c:v>0.52660858631134033</c:v>
                </c:pt>
                <c:pt idx="96">
                  <c:v>0.41403204202651978</c:v>
                </c:pt>
                <c:pt idx="97">
                  <c:v>0.41446298360824585</c:v>
                </c:pt>
                <c:pt idx="98">
                  <c:v>0.51625660061836243</c:v>
                </c:pt>
                <c:pt idx="99">
                  <c:v>0.66548892855644226</c:v>
                </c:pt>
                <c:pt idx="100">
                  <c:v>0.78098747134208679</c:v>
                </c:pt>
                <c:pt idx="101">
                  <c:v>0.56276804208755493</c:v>
                </c:pt>
                <c:pt idx="102">
                  <c:v>0.58503994345664978</c:v>
                </c:pt>
                <c:pt idx="103">
                  <c:v>0.43424332141876221</c:v>
                </c:pt>
                <c:pt idx="104">
                  <c:v>0.45561033487319946</c:v>
                </c:pt>
                <c:pt idx="105">
                  <c:v>0.66706433892250061</c:v>
                </c:pt>
                <c:pt idx="106">
                  <c:v>0.44293379783630371</c:v>
                </c:pt>
                <c:pt idx="107">
                  <c:v>0.37854349613189697</c:v>
                </c:pt>
                <c:pt idx="108">
                  <c:v>0.64977177977561951</c:v>
                </c:pt>
                <c:pt idx="109">
                  <c:v>0.55444097518920898</c:v>
                </c:pt>
                <c:pt idx="110">
                  <c:v>0.49242055416107178</c:v>
                </c:pt>
                <c:pt idx="111">
                  <c:v>0.83469951152801514</c:v>
                </c:pt>
                <c:pt idx="112">
                  <c:v>0.54469648003578186</c:v>
                </c:pt>
                <c:pt idx="113">
                  <c:v>0.58218464255332947</c:v>
                </c:pt>
                <c:pt idx="114">
                  <c:v>0.37704604864120483</c:v>
                </c:pt>
                <c:pt idx="115">
                  <c:v>0.52623987197875977</c:v>
                </c:pt>
                <c:pt idx="116">
                  <c:v>0.60253307223320007</c:v>
                </c:pt>
                <c:pt idx="117">
                  <c:v>0.78816041350364685</c:v>
                </c:pt>
                <c:pt idx="118">
                  <c:v>0.43679237365722656</c:v>
                </c:pt>
                <c:pt idx="119">
                  <c:v>0.52129751443862915</c:v>
                </c:pt>
                <c:pt idx="120">
                  <c:v>0.45677661895751953</c:v>
                </c:pt>
                <c:pt idx="121">
                  <c:v>0.57867985963821411</c:v>
                </c:pt>
                <c:pt idx="122">
                  <c:v>0.6587851345539093</c:v>
                </c:pt>
                <c:pt idx="123">
                  <c:v>0.54360151290893555</c:v>
                </c:pt>
                <c:pt idx="124">
                  <c:v>0.63722485303878784</c:v>
                </c:pt>
                <c:pt idx="125">
                  <c:v>0.56119048595428467</c:v>
                </c:pt>
                <c:pt idx="126">
                  <c:v>0.56237494945526123</c:v>
                </c:pt>
                <c:pt idx="127">
                  <c:v>0.51088729500770569</c:v>
                </c:pt>
                <c:pt idx="128">
                  <c:v>0.46673935651779175</c:v>
                </c:pt>
                <c:pt idx="129">
                  <c:v>0.52425611019134521</c:v>
                </c:pt>
                <c:pt idx="130">
                  <c:v>0.63302570581436157</c:v>
                </c:pt>
                <c:pt idx="131">
                  <c:v>0.55399110913276672</c:v>
                </c:pt>
                <c:pt idx="132">
                  <c:v>0.70091408491134644</c:v>
                </c:pt>
                <c:pt idx="133">
                  <c:v>0.54834026098251343</c:v>
                </c:pt>
                <c:pt idx="134">
                  <c:v>0.5568845272064209</c:v>
                </c:pt>
                <c:pt idx="135">
                  <c:v>0.67802369594573975</c:v>
                </c:pt>
                <c:pt idx="136">
                  <c:v>0.44448274374008179</c:v>
                </c:pt>
                <c:pt idx="137">
                  <c:v>0.78435294330120087</c:v>
                </c:pt>
                <c:pt idx="138">
                  <c:v>0.58948278427124023</c:v>
                </c:pt>
                <c:pt idx="139">
                  <c:v>0.49206387996673584</c:v>
                </c:pt>
                <c:pt idx="140">
                  <c:v>0.56570416688919067</c:v>
                </c:pt>
                <c:pt idx="141">
                  <c:v>0.50030839443206787</c:v>
                </c:pt>
                <c:pt idx="142">
                  <c:v>0.59842714667320251</c:v>
                </c:pt>
                <c:pt idx="143">
                  <c:v>0.72046375274658203</c:v>
                </c:pt>
                <c:pt idx="144">
                  <c:v>0.58698266744613647</c:v>
                </c:pt>
                <c:pt idx="145">
                  <c:v>0.48077505826950073</c:v>
                </c:pt>
                <c:pt idx="146">
                  <c:v>0.73069146275520325</c:v>
                </c:pt>
                <c:pt idx="147">
                  <c:v>0.56608667969703674</c:v>
                </c:pt>
                <c:pt idx="148">
                  <c:v>0.60246071219444275</c:v>
                </c:pt>
                <c:pt idx="149">
                  <c:v>0.4850580096244812</c:v>
                </c:pt>
                <c:pt idx="150">
                  <c:v>0.59767752885818481</c:v>
                </c:pt>
                <c:pt idx="151">
                  <c:v>0.65556603670120239</c:v>
                </c:pt>
                <c:pt idx="152">
                  <c:v>0.68741628527641296</c:v>
                </c:pt>
              </c:numCache>
            </c:numRef>
          </c:xVal>
          <c:yVal>
            <c:numRef>
              <c:f>'G-49'!$C$4:$C$156</c:f>
              <c:numCache>
                <c:formatCode>0</c:formatCode>
                <c:ptCount val="153"/>
                <c:pt idx="0">
                  <c:v>33.637598156929016</c:v>
                </c:pt>
                <c:pt idx="1">
                  <c:v>67.156386375427246</c:v>
                </c:pt>
                <c:pt idx="2">
                  <c:v>50.106751918792725</c:v>
                </c:pt>
                <c:pt idx="3">
                  <c:v>58.756822347640991</c:v>
                </c:pt>
                <c:pt idx="4">
                  <c:v>26.153105497360229</c:v>
                </c:pt>
                <c:pt idx="5">
                  <c:v>66.272562742233276</c:v>
                </c:pt>
                <c:pt idx="6">
                  <c:v>41.028851270675659</c:v>
                </c:pt>
                <c:pt idx="7">
                  <c:v>23.479869961738586</c:v>
                </c:pt>
                <c:pt idx="8">
                  <c:v>54.973644018173218</c:v>
                </c:pt>
                <c:pt idx="9">
                  <c:v>43.38420033454895</c:v>
                </c:pt>
                <c:pt idx="10">
                  <c:v>59.108513593673706</c:v>
                </c:pt>
                <c:pt idx="11">
                  <c:v>25.104588270187378</c:v>
                </c:pt>
                <c:pt idx="12">
                  <c:v>16.194924712181091</c:v>
                </c:pt>
                <c:pt idx="13">
                  <c:v>67.290776968002319</c:v>
                </c:pt>
                <c:pt idx="14">
                  <c:v>57.588726282119751</c:v>
                </c:pt>
                <c:pt idx="15">
                  <c:v>75.470608472824097</c:v>
                </c:pt>
                <c:pt idx="16">
                  <c:v>78.932136297225952</c:v>
                </c:pt>
                <c:pt idx="17">
                  <c:v>35.57206392288208</c:v>
                </c:pt>
                <c:pt idx="18">
                  <c:v>20.195984840393066</c:v>
                </c:pt>
                <c:pt idx="19">
                  <c:v>13.548102974891663</c:v>
                </c:pt>
                <c:pt idx="20">
                  <c:v>73.329895734786987</c:v>
                </c:pt>
                <c:pt idx="21">
                  <c:v>62.185323238372803</c:v>
                </c:pt>
                <c:pt idx="22">
                  <c:v>36.799231171607971</c:v>
                </c:pt>
                <c:pt idx="23">
                  <c:v>68.861597776412964</c:v>
                </c:pt>
                <c:pt idx="24">
                  <c:v>13.814426958560944</c:v>
                </c:pt>
                <c:pt idx="25">
                  <c:v>72.436487674713135</c:v>
                </c:pt>
                <c:pt idx="26">
                  <c:v>41.355964541435242</c:v>
                </c:pt>
                <c:pt idx="27">
                  <c:v>41.236931085586548</c:v>
                </c:pt>
                <c:pt idx="28">
                  <c:v>35.377946496009827</c:v>
                </c:pt>
                <c:pt idx="29">
                  <c:v>47.803369164466858</c:v>
                </c:pt>
                <c:pt idx="30">
                  <c:v>38.623398542404175</c:v>
                </c:pt>
                <c:pt idx="31">
                  <c:v>54.430705308914185</c:v>
                </c:pt>
                <c:pt idx="32">
                  <c:v>73.763513565063477</c:v>
                </c:pt>
                <c:pt idx="33">
                  <c:v>25.729784369468689</c:v>
                </c:pt>
                <c:pt idx="34">
                  <c:v>61.642491817474365</c:v>
                </c:pt>
                <c:pt idx="35">
                  <c:v>43.825080990791321</c:v>
                </c:pt>
                <c:pt idx="36">
                  <c:v>54.526066780090332</c:v>
                </c:pt>
                <c:pt idx="37">
                  <c:v>59.564036130905151</c:v>
                </c:pt>
                <c:pt idx="38">
                  <c:v>70.614993572235107</c:v>
                </c:pt>
                <c:pt idx="39">
                  <c:v>44.360128045082092</c:v>
                </c:pt>
                <c:pt idx="40">
                  <c:v>35.648572444915771</c:v>
                </c:pt>
                <c:pt idx="41">
                  <c:v>37.577715516090393</c:v>
                </c:pt>
                <c:pt idx="42">
                  <c:v>27.895000576972961</c:v>
                </c:pt>
                <c:pt idx="43">
                  <c:v>57.809710502624512</c:v>
                </c:pt>
                <c:pt idx="44">
                  <c:v>50.634050369262695</c:v>
                </c:pt>
                <c:pt idx="45">
                  <c:v>62.012404203414917</c:v>
                </c:pt>
                <c:pt idx="46">
                  <c:v>40.40016233921051</c:v>
                </c:pt>
                <c:pt idx="47">
                  <c:v>36.300566792488098</c:v>
                </c:pt>
                <c:pt idx="48">
                  <c:v>46.885597705841064</c:v>
                </c:pt>
                <c:pt idx="49">
                  <c:v>37.578085064888</c:v>
                </c:pt>
                <c:pt idx="50">
                  <c:v>43.377488851547241</c:v>
                </c:pt>
                <c:pt idx="51">
                  <c:v>68.666499853134155</c:v>
                </c:pt>
                <c:pt idx="52">
                  <c:v>48.650506138801575</c:v>
                </c:pt>
                <c:pt idx="53">
                  <c:v>30.233687162399292</c:v>
                </c:pt>
                <c:pt idx="54">
                  <c:v>25.676330924034119</c:v>
                </c:pt>
                <c:pt idx="55">
                  <c:v>63.213509321212769</c:v>
                </c:pt>
                <c:pt idx="56">
                  <c:v>45.162644982337952</c:v>
                </c:pt>
                <c:pt idx="57">
                  <c:v>33.312332630157471</c:v>
                </c:pt>
                <c:pt idx="58">
                  <c:v>11.834269762039185</c:v>
                </c:pt>
                <c:pt idx="59">
                  <c:v>68.946027755737305</c:v>
                </c:pt>
                <c:pt idx="60">
                  <c:v>56.080800294876099</c:v>
                </c:pt>
                <c:pt idx="61">
                  <c:v>50.625580549240112</c:v>
                </c:pt>
                <c:pt idx="62">
                  <c:v>56.450730562210083</c:v>
                </c:pt>
                <c:pt idx="63">
                  <c:v>68.346482515335083</c:v>
                </c:pt>
                <c:pt idx="64">
                  <c:v>80.37065863609314</c:v>
                </c:pt>
                <c:pt idx="65">
                  <c:v>40.826651453971863</c:v>
                </c:pt>
                <c:pt idx="66">
                  <c:v>71.907651424407959</c:v>
                </c:pt>
                <c:pt idx="67">
                  <c:v>60.545146465301514</c:v>
                </c:pt>
                <c:pt idx="68">
                  <c:v>56.971609592437744</c:v>
                </c:pt>
                <c:pt idx="69">
                  <c:v>54.768532514572144</c:v>
                </c:pt>
                <c:pt idx="70">
                  <c:v>69.478052854537964</c:v>
                </c:pt>
                <c:pt idx="71">
                  <c:v>42.140382528305054</c:v>
                </c:pt>
                <c:pt idx="72">
                  <c:v>42.056000232696533</c:v>
                </c:pt>
                <c:pt idx="73">
                  <c:v>61.838966608047485</c:v>
                </c:pt>
                <c:pt idx="74">
                  <c:v>88.657248020172119</c:v>
                </c:pt>
                <c:pt idx="75">
                  <c:v>54.367125034332275</c:v>
                </c:pt>
                <c:pt idx="76">
                  <c:v>39.628100395202637</c:v>
                </c:pt>
                <c:pt idx="77">
                  <c:v>48.793235421180725</c:v>
                </c:pt>
                <c:pt idx="78">
                  <c:v>51.449978351593018</c:v>
                </c:pt>
                <c:pt idx="79">
                  <c:v>74.459505081176758</c:v>
                </c:pt>
                <c:pt idx="80">
                  <c:v>49.037966132164001</c:v>
                </c:pt>
                <c:pt idx="81">
                  <c:v>29.152530431747437</c:v>
                </c:pt>
                <c:pt idx="82">
                  <c:v>48.084446787834167</c:v>
                </c:pt>
                <c:pt idx="83">
                  <c:v>43.428176641464233</c:v>
                </c:pt>
                <c:pt idx="84">
                  <c:v>36.630061268806458</c:v>
                </c:pt>
                <c:pt idx="85">
                  <c:v>81.607735157012939</c:v>
                </c:pt>
                <c:pt idx="86">
                  <c:v>86.077880859375</c:v>
                </c:pt>
                <c:pt idx="87">
                  <c:v>14.724487066268921</c:v>
                </c:pt>
                <c:pt idx="88">
                  <c:v>30.540609359741211</c:v>
                </c:pt>
                <c:pt idx="89">
                  <c:v>58.440923690795898</c:v>
                </c:pt>
                <c:pt idx="90">
                  <c:v>71.451175212860107</c:v>
                </c:pt>
                <c:pt idx="91">
                  <c:v>48.782166838645935</c:v>
                </c:pt>
                <c:pt idx="92">
                  <c:v>64.109593629837036</c:v>
                </c:pt>
                <c:pt idx="93">
                  <c:v>47.852370142936707</c:v>
                </c:pt>
                <c:pt idx="94">
                  <c:v>61.149388551712036</c:v>
                </c:pt>
                <c:pt idx="95">
                  <c:v>36.549615859985352</c:v>
                </c:pt>
                <c:pt idx="96">
                  <c:v>51.662927865982056</c:v>
                </c:pt>
                <c:pt idx="97">
                  <c:v>37.653607130050659</c:v>
                </c:pt>
                <c:pt idx="98">
                  <c:v>44.855254888534546</c:v>
                </c:pt>
                <c:pt idx="99">
                  <c:v>72.556674480438232</c:v>
                </c:pt>
                <c:pt idx="100">
                  <c:v>66.666668653488159</c:v>
                </c:pt>
                <c:pt idx="101">
                  <c:v>44.274875521659851</c:v>
                </c:pt>
                <c:pt idx="102">
                  <c:v>33.718723058700562</c:v>
                </c:pt>
                <c:pt idx="103">
                  <c:v>46.238633990287781</c:v>
                </c:pt>
                <c:pt idx="104">
                  <c:v>56.510943174362183</c:v>
                </c:pt>
                <c:pt idx="105">
                  <c:v>55.21964430809021</c:v>
                </c:pt>
                <c:pt idx="106">
                  <c:v>45.124509930610657</c:v>
                </c:pt>
                <c:pt idx="107">
                  <c:v>55.460554361343384</c:v>
                </c:pt>
                <c:pt idx="108">
                  <c:v>42.35033392906189</c:v>
                </c:pt>
                <c:pt idx="109">
                  <c:v>59.421014785766602</c:v>
                </c:pt>
                <c:pt idx="110">
                  <c:v>64.221411943435669</c:v>
                </c:pt>
                <c:pt idx="111">
                  <c:v>40.693765878677368</c:v>
                </c:pt>
                <c:pt idx="112">
                  <c:v>60.316956043243408</c:v>
                </c:pt>
                <c:pt idx="113">
                  <c:v>76.947838068008423</c:v>
                </c:pt>
                <c:pt idx="114">
                  <c:v>53.595924377441406</c:v>
                </c:pt>
                <c:pt idx="115">
                  <c:v>48.421734571456909</c:v>
                </c:pt>
                <c:pt idx="116">
                  <c:v>37.854978442192078</c:v>
                </c:pt>
                <c:pt idx="117">
                  <c:v>42.155161499977112</c:v>
                </c:pt>
                <c:pt idx="118">
                  <c:v>22.589564323425293</c:v>
                </c:pt>
                <c:pt idx="119">
                  <c:v>43.710428476333618</c:v>
                </c:pt>
                <c:pt idx="120">
                  <c:v>39.079990983009338</c:v>
                </c:pt>
                <c:pt idx="121">
                  <c:v>31.930434703826904</c:v>
                </c:pt>
                <c:pt idx="122">
                  <c:v>54.1484534740448</c:v>
                </c:pt>
                <c:pt idx="123">
                  <c:v>54.411500692367554</c:v>
                </c:pt>
                <c:pt idx="124">
                  <c:v>69.722622632980347</c:v>
                </c:pt>
                <c:pt idx="125">
                  <c:v>5.0492443144321442</c:v>
                </c:pt>
                <c:pt idx="126">
                  <c:v>76.435112953186035</c:v>
                </c:pt>
                <c:pt idx="127">
                  <c:v>54.505783319473267</c:v>
                </c:pt>
                <c:pt idx="128">
                  <c:v>37.337353825569153</c:v>
                </c:pt>
                <c:pt idx="129">
                  <c:v>58.806908130645752</c:v>
                </c:pt>
                <c:pt idx="130">
                  <c:v>44.550740718841553</c:v>
                </c:pt>
                <c:pt idx="131">
                  <c:v>90.799242258071899</c:v>
                </c:pt>
                <c:pt idx="132">
                  <c:v>50.041466951370239</c:v>
                </c:pt>
                <c:pt idx="133">
                  <c:v>30.69729208946228</c:v>
                </c:pt>
                <c:pt idx="134">
                  <c:v>85.132318735122681</c:v>
                </c:pt>
                <c:pt idx="135">
                  <c:v>61.883467435836792</c:v>
                </c:pt>
                <c:pt idx="136">
                  <c:v>36.276930570602417</c:v>
                </c:pt>
                <c:pt idx="137">
                  <c:v>29.052853584289551</c:v>
                </c:pt>
                <c:pt idx="138">
                  <c:v>63.877928256988525</c:v>
                </c:pt>
                <c:pt idx="139">
                  <c:v>70.813214778900146</c:v>
                </c:pt>
                <c:pt idx="140">
                  <c:v>58.395874500274658</c:v>
                </c:pt>
                <c:pt idx="141">
                  <c:v>37.917181849479675</c:v>
                </c:pt>
                <c:pt idx="142">
                  <c:v>53.073906898498535</c:v>
                </c:pt>
                <c:pt idx="143">
                  <c:v>63.062256574630737</c:v>
                </c:pt>
                <c:pt idx="144">
                  <c:v>43.07360053062439</c:v>
                </c:pt>
                <c:pt idx="145">
                  <c:v>51.599729061126709</c:v>
                </c:pt>
                <c:pt idx="146">
                  <c:v>20.151470601558685</c:v>
                </c:pt>
                <c:pt idx="147">
                  <c:v>36.55545711517334</c:v>
                </c:pt>
                <c:pt idx="148">
                  <c:v>66.187530755996704</c:v>
                </c:pt>
                <c:pt idx="149">
                  <c:v>70.278012752532959</c:v>
                </c:pt>
                <c:pt idx="150">
                  <c:v>53.123694658279419</c:v>
                </c:pt>
                <c:pt idx="151">
                  <c:v>67.557317018508911</c:v>
                </c:pt>
                <c:pt idx="152">
                  <c:v>23.80683422088623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EC-425A-A0D9-0DD72D4E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639791"/>
        <c:axId val="999626207"/>
      </c:scatterChart>
      <c:valAx>
        <c:axId val="1377639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Relatívna mobilita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9626207"/>
        <c:crosses val="autoZero"/>
        <c:crossBetween val="midCat"/>
      </c:valAx>
      <c:valAx>
        <c:axId val="999626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Absolútna mobilita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7763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'G-50'!$E$3</c:f>
              <c:strCache>
                <c:ptCount val="1"/>
                <c:pt idx="0">
                  <c:v>Krajiny bývalého východného bloku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'G-50'!$C$4:$C$7</c:f>
              <c:numCache>
                <c:formatCode>0</c:formatCode>
                <c:ptCount val="4"/>
                <c:pt idx="0">
                  <c:v>64.172568917274475</c:v>
                </c:pt>
                <c:pt idx="1">
                  <c:v>57.27217560634017</c:v>
                </c:pt>
                <c:pt idx="2">
                  <c:v>46.002314891666174</c:v>
                </c:pt>
                <c:pt idx="3">
                  <c:v>46.979513764381409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D-44D1-A428-A74CECC6A5DA}"/>
            </c:ext>
          </c:extLst>
        </c:ser>
        <c:ser>
          <c:idx val="1"/>
          <c:order val="1"/>
          <c:tx>
            <c:strRef>
              <c:f>'G-50'!$D$3</c:f>
              <c:strCache>
                <c:ptCount val="1"/>
                <c:pt idx="0">
                  <c:v>Krajiny západnej Európy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'G-50'!$D$4:$D$7</c:f>
              <c:numCache>
                <c:formatCode>0</c:formatCode>
                <c:ptCount val="4"/>
                <c:pt idx="0">
                  <c:v>62.983075134894428</c:v>
                </c:pt>
                <c:pt idx="1">
                  <c:v>65.650376852820898</c:v>
                </c:pt>
                <c:pt idx="2">
                  <c:v>62.889396267778729</c:v>
                </c:pt>
                <c:pt idx="3">
                  <c:v>60.15950108275694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D-44D1-A428-A74CECC6A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548223"/>
        <c:axId val="529983679"/>
      </c:lineChart>
      <c:catAx>
        <c:axId val="4935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9983679"/>
        <c:crosses val="autoZero"/>
        <c:auto val="1"/>
        <c:lblAlgn val="ctr"/>
        <c:lblOffset val="100"/>
        <c:noMultiLvlLbl val="0"/>
      </c:catAx>
      <c:valAx>
        <c:axId val="529983679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9354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'G-51'!$C$3</c:f>
              <c:strCache>
                <c:ptCount val="1"/>
                <c:pt idx="0">
                  <c:v>Krajiny bývalého východného bloku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'G-51'!$C$4:$C$7</c:f>
              <c:numCache>
                <c:formatCode>0.00</c:formatCode>
                <c:ptCount val="4"/>
                <c:pt idx="0">
                  <c:v>0.55197309143841267</c:v>
                </c:pt>
                <c:pt idx="1">
                  <c:v>0.56303917616605759</c:v>
                </c:pt>
                <c:pt idx="2">
                  <c:v>0.53951832465827465</c:v>
                </c:pt>
                <c:pt idx="3">
                  <c:v>0.52191445045173168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D-4EA3-8BB6-0C30C95E44A4}"/>
            </c:ext>
          </c:extLst>
        </c:ser>
        <c:ser>
          <c:idx val="1"/>
          <c:order val="1"/>
          <c:tx>
            <c:strRef>
              <c:f>'G-51'!$D$3</c:f>
              <c:strCache>
                <c:ptCount val="1"/>
                <c:pt idx="0">
                  <c:v>Krajiny západnej Európy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'G-51'!$D$4:$D$7</c:f>
              <c:numCache>
                <c:formatCode>0.00</c:formatCode>
                <c:ptCount val="4"/>
                <c:pt idx="0">
                  <c:v>0.57885849212898932</c:v>
                </c:pt>
                <c:pt idx="1">
                  <c:v>0.58102111080113583</c:v>
                </c:pt>
                <c:pt idx="2">
                  <c:v>0.57134721033713398</c:v>
                </c:pt>
                <c:pt idx="3">
                  <c:v>0.63221290006357078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D-4EA3-8BB6-0C30C95E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607343"/>
        <c:axId val="1574579183"/>
      </c:lineChart>
      <c:catAx>
        <c:axId val="53460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74579183"/>
        <c:crosses val="autoZero"/>
        <c:auto val="1"/>
        <c:lblAlgn val="ctr"/>
        <c:lblOffset val="100"/>
        <c:noMultiLvlLbl val="0"/>
      </c:catAx>
      <c:valAx>
        <c:axId val="157457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46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94690649882886E-2"/>
          <c:y val="5.0001098699871821E-2"/>
          <c:w val="0.91889061168328423"/>
          <c:h val="0.53946918695861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'G-5'!$A$4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'G-5'!$B$4:$H$4</c:f>
              <c:numCache>
                <c:formatCode>0.0</c:formatCode>
                <c:ptCount val="7"/>
                <c:pt idx="0">
                  <c:v>4.0967859196201495E-2</c:v>
                </c:pt>
                <c:pt idx="1">
                  <c:v>1.4083511752741964E-2</c:v>
                </c:pt>
                <c:pt idx="2">
                  <c:v>0.14206177117876972</c:v>
                </c:pt>
                <c:pt idx="3">
                  <c:v>0.13322645424920229</c:v>
                </c:pt>
                <c:pt idx="4">
                  <c:v>-0.36418149499373159</c:v>
                </c:pt>
                <c:pt idx="5">
                  <c:v>0.88256722486279582</c:v>
                </c:pt>
                <c:pt idx="6">
                  <c:v>0.74075152279762246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6-44FA-861D-20A4FC45BC5C}"/>
            </c:ext>
          </c:extLst>
        </c:ser>
        <c:ser>
          <c:idx val="1"/>
          <c:order val="1"/>
          <c:tx>
            <c:strRef>
              <c:f>'G-5'!$A$5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'G-5'!$B$5:$H$5</c:f>
              <c:numCache>
                <c:formatCode>0.0</c:formatCode>
                <c:ptCount val="7"/>
                <c:pt idx="0">
                  <c:v>0.54144277714158751</c:v>
                </c:pt>
                <c:pt idx="1">
                  <c:v>-0.3032507265204894</c:v>
                </c:pt>
                <c:pt idx="2">
                  <c:v>-0.93536089625643759</c:v>
                </c:pt>
                <c:pt idx="3">
                  <c:v>-0.88365818004981778</c:v>
                </c:pt>
                <c:pt idx="4">
                  <c:v>-0.89153636579522022</c:v>
                </c:pt>
                <c:pt idx="5">
                  <c:v>-0.59880418446227601</c:v>
                </c:pt>
                <c:pt idx="6">
                  <c:v>-0.90498355199177816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6-44FA-861D-20A4FC45BC5C}"/>
            </c:ext>
          </c:extLst>
        </c:ser>
        <c:ser>
          <c:idx val="2"/>
          <c:order val="2"/>
          <c:tx>
            <c:strRef>
              <c:f>'G-5'!$A$6</c:f>
              <c:strCache>
                <c:ptCount val="1"/>
                <c:pt idx="0">
                  <c:v>Zamestnaní (ESA) na populácii v produktívnom veku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'G-5'!$B$6:$H$6</c:f>
              <c:numCache>
                <c:formatCode>0.0</c:formatCode>
                <c:ptCount val="7"/>
                <c:pt idx="0">
                  <c:v>6.4293979177563229E-2</c:v>
                </c:pt>
                <c:pt idx="1">
                  <c:v>0.7659803530263668</c:v>
                </c:pt>
                <c:pt idx="2">
                  <c:v>2.6838328202377988</c:v>
                </c:pt>
                <c:pt idx="3">
                  <c:v>-1.1537350004671709</c:v>
                </c:pt>
                <c:pt idx="4">
                  <c:v>0.67254538914983675</c:v>
                </c:pt>
                <c:pt idx="5">
                  <c:v>1.4692460555778439</c:v>
                </c:pt>
                <c:pt idx="6">
                  <c:v>0.44234368342929148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6-44FA-861D-20A4FC45BC5C}"/>
            </c:ext>
          </c:extLst>
        </c:ser>
        <c:ser>
          <c:idx val="3"/>
          <c:order val="3"/>
          <c:tx>
            <c:strRef>
              <c:f>'G-5'!$A$7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'G-5'!$B$7:$H$7</c:f>
              <c:numCache>
                <c:formatCode>0.0</c:formatCode>
                <c:ptCount val="7"/>
                <c:pt idx="0">
                  <c:v>-0.19965410931577671</c:v>
                </c:pt>
                <c:pt idx="1">
                  <c:v>-0.24758812871308331</c:v>
                </c:pt>
                <c:pt idx="2">
                  <c:v>-0.90112282413246092</c:v>
                </c:pt>
                <c:pt idx="3">
                  <c:v>-7.356694793933638</c:v>
                </c:pt>
                <c:pt idx="4">
                  <c:v>0.60366733109367132</c:v>
                </c:pt>
                <c:pt idx="5">
                  <c:v>1.7900946704674681</c:v>
                </c:pt>
                <c:pt idx="6">
                  <c:v>0.69140432323875345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6-44FA-861D-20A4FC45BC5C}"/>
            </c:ext>
          </c:extLst>
        </c:ser>
        <c:ser>
          <c:idx val="4"/>
          <c:order val="4"/>
          <c:tx>
            <c:strRef>
              <c:f>'G-5'!$A$8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'G-5'!$B$8:$H$8</c:f>
              <c:numCache>
                <c:formatCode>0.0</c:formatCode>
                <c:ptCount val="7"/>
                <c:pt idx="0">
                  <c:v>3.9464032005098337</c:v>
                </c:pt>
                <c:pt idx="1">
                  <c:v>2.9003639125283844</c:v>
                </c:pt>
                <c:pt idx="2">
                  <c:v>1.8237349402175473</c:v>
                </c:pt>
                <c:pt idx="3">
                  <c:v>5.8744787723577394</c:v>
                </c:pt>
                <c:pt idx="4">
                  <c:v>4.6404468858608716</c:v>
                </c:pt>
                <c:pt idx="5">
                  <c:v>-1.6903959061599581</c:v>
                </c:pt>
                <c:pt idx="6">
                  <c:v>0.61432773470659896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6-44FA-861D-20A4FC45B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'G-5'!$A$9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'G-5'!$B$3:$H$3</c:f>
              <c:strCache>
                <c:ptCount val="7"/>
                <c:pt idx="0">
                  <c:v>2000 - 2009</c:v>
                </c:pt>
                <c:pt idx="1">
                  <c:v>2010 - 2015</c:v>
                </c:pt>
                <c:pt idx="2">
                  <c:v>2016 - 2019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'G-5'!$B$9:$H$9</c:f>
              <c:numCache>
                <c:formatCode>0.0</c:formatCode>
                <c:ptCount val="7"/>
                <c:pt idx="0">
                  <c:v>4.3934537067094048</c:v>
                </c:pt>
                <c:pt idx="1">
                  <c:v>3.129588922073919</c:v>
                </c:pt>
                <c:pt idx="2">
                  <c:v>2.8131458112452101</c:v>
                </c:pt>
                <c:pt idx="3">
                  <c:v>-3.3863827478436188</c:v>
                </c:pt>
                <c:pt idx="4">
                  <c:v>4.6609417453154833</c:v>
                </c:pt>
                <c:pt idx="5">
                  <c:v>1.852707860285818</c:v>
                </c:pt>
                <c:pt idx="6">
                  <c:v>1.583843712180411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06-44FA-861D-20A4FC45B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ax val="6"/>
          <c:min val="-10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7042868242964151E-2"/>
          <c:y val="0.73342569289609894"/>
          <c:w val="0.95219919037871426"/>
          <c:h val="0.24510355702044714"/>
        </c:manualLayout>
      </c:layout>
      <c:overlay val="0"/>
      <c:spPr>
        <a:ln w="25400">
          <a:noFill/>
        </a:ln>
      </c:sp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'G-52'!$B$4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'G-52'!$E$4:$E$7</c:f>
              <c:numCache>
                <c:formatCode>0</c:formatCode>
                <c:ptCount val="4"/>
                <c:pt idx="0">
                  <c:v>20.760393142700195</c:v>
                </c:pt>
                <c:pt idx="1">
                  <c:v>19.919328391551971</c:v>
                </c:pt>
                <c:pt idx="2">
                  <c:v>16.723977029323578</c:v>
                </c:pt>
                <c:pt idx="3">
                  <c:v>25.729784369468689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0-4FDB-A603-4D28176FE9DC}"/>
            </c:ext>
          </c:extLst>
        </c:ser>
        <c:ser>
          <c:idx val="1"/>
          <c:order val="1"/>
          <c:tx>
            <c:strRef>
              <c:f>'G-52'!$B$8</c:f>
              <c:strCache>
                <c:ptCount val="1"/>
                <c:pt idx="0">
                  <c:v>FI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'G-52'!$E$8:$E$11</c:f>
              <c:numCache>
                <c:formatCode>0</c:formatCode>
                <c:ptCount val="4"/>
                <c:pt idx="0">
                  <c:v>74.908339977264404</c:v>
                </c:pt>
                <c:pt idx="1">
                  <c:v>72.660279273986816</c:v>
                </c:pt>
                <c:pt idx="2">
                  <c:v>64.211827516555786</c:v>
                </c:pt>
                <c:pt idx="3">
                  <c:v>50.634050369262695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0-4FDB-A603-4D28176FE9DC}"/>
            </c:ext>
          </c:extLst>
        </c:ser>
        <c:ser>
          <c:idx val="2"/>
          <c:order val="2"/>
          <c:tx>
            <c:strRef>
              <c:f>'G-52'!$B$12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'G-52'!$E$12:$E$15</c:f>
              <c:numCache>
                <c:formatCode>0</c:formatCode>
                <c:ptCount val="4"/>
                <c:pt idx="0">
                  <c:v>59.136015176773071</c:v>
                </c:pt>
                <c:pt idx="1">
                  <c:v>68.540406227111816</c:v>
                </c:pt>
                <c:pt idx="2">
                  <c:v>69.241881370544434</c:v>
                </c:pt>
                <c:pt idx="3">
                  <c:v>62.012404203414917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30-4FDB-A603-4D28176FE9DC}"/>
            </c:ext>
          </c:extLst>
        </c:ser>
        <c:ser>
          <c:idx val="3"/>
          <c:order val="3"/>
          <c:tx>
            <c:strRef>
              <c:f>'G-52'!$B$16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'G-52'!$E$16:$E$19</c:f>
              <c:numCache>
                <c:formatCode>0</c:formatCode>
                <c:ptCount val="4"/>
                <c:pt idx="0">
                  <c:v>50.403493642807007</c:v>
                </c:pt>
                <c:pt idx="1">
                  <c:v>44.767731428146362</c:v>
                </c:pt>
                <c:pt idx="2">
                  <c:v>33.055323362350464</c:v>
                </c:pt>
                <c:pt idx="3">
                  <c:v>33.312332630157471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30-4FDB-A603-4D28176FE9DC}"/>
            </c:ext>
          </c:extLst>
        </c:ser>
        <c:ser>
          <c:idx val="4"/>
          <c:order val="4"/>
          <c:tx>
            <c:strRef>
              <c:f>'G-52'!$B$20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'G-52'!$E$20:$E$23</c:f>
              <c:numCache>
                <c:formatCode>0</c:formatCode>
                <c:ptCount val="4"/>
                <c:pt idx="0">
                  <c:v>65.265446901321411</c:v>
                </c:pt>
                <c:pt idx="1">
                  <c:v>50.296169519424438</c:v>
                </c:pt>
                <c:pt idx="2">
                  <c:v>50.61909556388855</c:v>
                </c:pt>
                <c:pt idx="3">
                  <c:v>60.316956043243408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30-4FDB-A603-4D28176FE9DC}"/>
            </c:ext>
          </c:extLst>
        </c:ser>
        <c:ser>
          <c:idx val="5"/>
          <c:order val="5"/>
          <c:tx>
            <c:strRef>
              <c:f>'G-52'!$B$24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'G-52'!$E$24:$E$27</c:f>
              <c:numCache>
                <c:formatCode>0</c:formatCode>
                <c:ptCount val="4"/>
                <c:pt idx="0">
                  <c:v>48.968660831451416</c:v>
                </c:pt>
                <c:pt idx="1">
                  <c:v>39.559370279312134</c:v>
                </c:pt>
                <c:pt idx="2">
                  <c:v>28.799411654472351</c:v>
                </c:pt>
                <c:pt idx="3">
                  <c:v>31.930434703826904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30-4FDB-A603-4D28176F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635183"/>
        <c:axId val="1592876751"/>
      </c:lineChart>
      <c:catAx>
        <c:axId val="53463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92876751"/>
        <c:crosses val="autoZero"/>
        <c:auto val="1"/>
        <c:lblAlgn val="ctr"/>
        <c:lblOffset val="100"/>
        <c:noMultiLvlLbl val="0"/>
      </c:catAx>
      <c:valAx>
        <c:axId val="159287675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463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'G-53'!$C$4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'G-53'!$F$4:$F$7</c:f>
              <c:numCache>
                <c:formatCode>General</c:formatCode>
                <c:ptCount val="4"/>
                <c:pt idx="0">
                  <c:v>0.58817532658576965</c:v>
                </c:pt>
                <c:pt idx="1">
                  <c:v>0.62744519114494324</c:v>
                </c:pt>
                <c:pt idx="2">
                  <c:v>0.57928678393363953</c:v>
                </c:pt>
                <c:pt idx="3">
                  <c:v>0.61041775345802307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C4E-A41B-3A91B6AB62A4}"/>
            </c:ext>
          </c:extLst>
        </c:ser>
        <c:ser>
          <c:idx val="1"/>
          <c:order val="1"/>
          <c:tx>
            <c:strRef>
              <c:f>'G-53'!$C$8</c:f>
              <c:strCache>
                <c:ptCount val="1"/>
                <c:pt idx="0">
                  <c:v>FI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'G-53'!$F$8:$F$11</c:f>
              <c:numCache>
                <c:formatCode>General</c:formatCode>
                <c:ptCount val="4"/>
                <c:pt idx="0">
                  <c:v>0.60708513855934143</c:v>
                </c:pt>
                <c:pt idx="1">
                  <c:v>0.65348193049430847</c:v>
                </c:pt>
                <c:pt idx="2">
                  <c:v>0.67175197601318359</c:v>
                </c:pt>
                <c:pt idx="3">
                  <c:v>0.69490242004394531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A-4C4E-A41B-3A91B6AB62A4}"/>
            </c:ext>
          </c:extLst>
        </c:ser>
        <c:ser>
          <c:idx val="2"/>
          <c:order val="2"/>
          <c:tx>
            <c:strRef>
              <c:f>'G-53'!$C$12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'G-53'!$F$12:$F$15</c:f>
              <c:numCache>
                <c:formatCode>General</c:formatCode>
                <c:ptCount val="4"/>
                <c:pt idx="0">
                  <c:v>0.56187117099761963</c:v>
                </c:pt>
                <c:pt idx="1">
                  <c:v>0.57462280988693237</c:v>
                </c:pt>
                <c:pt idx="2">
                  <c:v>0.56838461756706238</c:v>
                </c:pt>
                <c:pt idx="3">
                  <c:v>0.60772722959518433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A-4C4E-A41B-3A91B6AB62A4}"/>
            </c:ext>
          </c:extLst>
        </c:ser>
        <c:ser>
          <c:idx val="3"/>
          <c:order val="3"/>
          <c:tx>
            <c:strRef>
              <c:f>'G-53'!$C$16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'G-53'!$F$16:$F$19</c:f>
              <c:numCache>
                <c:formatCode>General</c:formatCode>
                <c:ptCount val="4"/>
                <c:pt idx="0">
                  <c:v>0.51575607061386108</c:v>
                </c:pt>
                <c:pt idx="1">
                  <c:v>0.46209901571273804</c:v>
                </c:pt>
                <c:pt idx="2">
                  <c:v>0.45284342765808105</c:v>
                </c:pt>
                <c:pt idx="3">
                  <c:v>0.38108664751052856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BA-4C4E-A41B-3A91B6AB62A4}"/>
            </c:ext>
          </c:extLst>
        </c:ser>
        <c:ser>
          <c:idx val="4"/>
          <c:order val="4"/>
          <c:tx>
            <c:strRef>
              <c:f>'G-53'!$C$20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'G-53'!$F$20:$F$23</c:f>
              <c:numCache>
                <c:formatCode>General</c:formatCode>
                <c:ptCount val="4"/>
                <c:pt idx="0">
                  <c:v>0.54430538415908813</c:v>
                </c:pt>
                <c:pt idx="1">
                  <c:v>0.5464015007019043</c:v>
                </c:pt>
                <c:pt idx="2">
                  <c:v>0.51042574644088745</c:v>
                </c:pt>
                <c:pt idx="3">
                  <c:v>0.54469648003578186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BA-4C4E-A41B-3A91B6AB62A4}"/>
            </c:ext>
          </c:extLst>
        </c:ser>
        <c:ser>
          <c:idx val="5"/>
          <c:order val="5"/>
          <c:tx>
            <c:strRef>
              <c:f>'G-53'!$C$24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'G-53'!$F$24:$F$27</c:f>
              <c:numCache>
                <c:formatCode>General</c:formatCode>
                <c:ptCount val="4"/>
                <c:pt idx="0">
                  <c:v>0.59268209338188171</c:v>
                </c:pt>
                <c:pt idx="1">
                  <c:v>0.66275811195373535</c:v>
                </c:pt>
                <c:pt idx="2">
                  <c:v>0.56755459308624268</c:v>
                </c:pt>
                <c:pt idx="3">
                  <c:v>0.57867985963821411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BA-4C4E-A41B-3A91B6AB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635183"/>
        <c:axId val="1592876751"/>
      </c:lineChart>
      <c:catAx>
        <c:axId val="53463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92876751"/>
        <c:crosses val="autoZero"/>
        <c:auto val="1"/>
        <c:lblAlgn val="ctr"/>
        <c:lblOffset val="100"/>
        <c:noMultiLvlLbl val="0"/>
      </c:catAx>
      <c:valAx>
        <c:axId val="1592876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463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1950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94.749331474304199</c:v>
              </c:pt>
              <c:pt idx="2">
                <c:v>71.413952112197876</c:v>
              </c:pt>
              <c:pt idx="3">
                <c:v>17.913618683815002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05-4459-B1D2-0393F156264A}"/>
            </c:ext>
          </c:extLst>
        </c:ser>
        <c:ser>
          <c:idx val="1"/>
          <c:order val="1"/>
          <c:tx>
            <c:v>1960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93.829017877578735</c:v>
              </c:pt>
              <c:pt idx="2">
                <c:v>88.383948802947998</c:v>
              </c:pt>
              <c:pt idx="3">
                <c:v>12.788504362106323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05-4459-B1D2-0393F156264A}"/>
            </c:ext>
          </c:extLst>
        </c:ser>
        <c:ser>
          <c:idx val="2"/>
          <c:order val="2"/>
          <c:tx>
            <c:v>1970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1">
                <c:v>100</c:v>
              </c:pt>
              <c:pt idx="2">
                <c:v>77.045279741287231</c:v>
              </c:pt>
              <c:pt idx="3">
                <c:v>17.340569198131561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05-4459-B1D2-0393F156264A}"/>
            </c:ext>
          </c:extLst>
        </c:ser>
        <c:ser>
          <c:idx val="3"/>
          <c:order val="3"/>
          <c:tx>
            <c:v>1980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1">
                <c:v>100</c:v>
              </c:pt>
              <c:pt idx="2">
                <c:v>68.325889110565186</c:v>
              </c:pt>
              <c:pt idx="3">
                <c:v>27.307623624801636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05-4459-B1D2-0393F1562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618207"/>
        <c:axId val="724032639"/>
      </c:lineChart>
      <c:catAx>
        <c:axId val="74361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4032639"/>
        <c:crosses val="autoZero"/>
        <c:auto val="1"/>
        <c:lblAlgn val="ctr"/>
        <c:lblOffset val="100"/>
        <c:noMultiLvlLbl val="0"/>
      </c:catAx>
      <c:valAx>
        <c:axId val="724032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4361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1950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99.184441566467285</c:v>
              </c:pt>
              <c:pt idx="1">
                <c:v>68.442738056182861</c:v>
              </c:pt>
              <c:pt idx="2">
                <c:v>72.822952270507813</c:v>
              </c:pt>
              <c:pt idx="3">
                <c:v>25.719508528709412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D0-47B9-8057-7DBAC79B943F}"/>
            </c:ext>
          </c:extLst>
        </c:ser>
        <c:ser>
          <c:idx val="1"/>
          <c:order val="1"/>
          <c:tx>
            <c:v>1960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81.488192081451416</c:v>
              </c:pt>
              <c:pt idx="2">
                <c:v>87.461686134338379</c:v>
              </c:pt>
              <c:pt idx="3">
                <c:v>40.446668863296509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D0-47B9-8057-7DBAC79B943F}"/>
            </c:ext>
          </c:extLst>
        </c:ser>
        <c:ser>
          <c:idx val="2"/>
          <c:order val="2"/>
          <c:tx>
            <c:v>1970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86.262023448944092</c:v>
              </c:pt>
              <c:pt idx="2">
                <c:v>86.979562044143677</c:v>
              </c:pt>
              <c:pt idx="3">
                <c:v>47.907844185829163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D0-47B9-8057-7DBAC79B943F}"/>
            </c:ext>
          </c:extLst>
        </c:ser>
        <c:ser>
          <c:idx val="3"/>
          <c:order val="3"/>
          <c:tx>
            <c:v>1980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Lit>
              <c:formatCode>General</c:formatCode>
              <c:ptCount val="5"/>
              <c:pt idx="0">
                <c:v>98.67972731590271</c:v>
              </c:pt>
              <c:pt idx="1">
                <c:v>94.401729106903076</c:v>
              </c:pt>
              <c:pt idx="2">
                <c:v>90.971988439559937</c:v>
              </c:pt>
              <c:pt idx="3">
                <c:v>45.349889993667603</c:v>
              </c:pt>
              <c:pt idx="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D0-47B9-8057-7DBAC79B9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604287"/>
        <c:axId val="724027839"/>
      </c:lineChart>
      <c:catAx>
        <c:axId val="74360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4027839"/>
        <c:crosses val="autoZero"/>
        <c:auto val="1"/>
        <c:lblAlgn val="ctr"/>
        <c:lblOffset val="100"/>
        <c:noMultiLvlLbl val="0"/>
      </c:catAx>
      <c:valAx>
        <c:axId val="724027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4360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'G-56'!$E$3</c:f>
              <c:strCache>
                <c:ptCount val="1"/>
                <c:pt idx="0">
                  <c:v>Q1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'G-56'!$E$8:$E$11</c:f>
              <c:numCache>
                <c:formatCode>General</c:formatCode>
                <c:ptCount val="4"/>
                <c:pt idx="0">
                  <c:v>37.711283564567566</c:v>
                </c:pt>
                <c:pt idx="1">
                  <c:v>30.479970574378967</c:v>
                </c:pt>
                <c:pt idx="2">
                  <c:v>33.701404929161072</c:v>
                </c:pt>
                <c:pt idx="3">
                  <c:v>34.16779637336731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9-46DE-8F68-8417D8B2B122}"/>
            </c:ext>
          </c:extLst>
        </c:ser>
        <c:ser>
          <c:idx val="1"/>
          <c:order val="1"/>
          <c:tx>
            <c:strRef>
              <c:f>'G-56'!$F$3</c:f>
              <c:strCache>
                <c:ptCount val="1"/>
                <c:pt idx="0">
                  <c:v>Q2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'G-56'!$F$8:$F$11</c:f>
              <c:numCache>
                <c:formatCode>General</c:formatCode>
                <c:ptCount val="4"/>
                <c:pt idx="0">
                  <c:v>27.091649174690247</c:v>
                </c:pt>
                <c:pt idx="1">
                  <c:v>25.57506263256073</c:v>
                </c:pt>
                <c:pt idx="2">
                  <c:v>25.581905245780945</c:v>
                </c:pt>
                <c:pt idx="3">
                  <c:v>28.630271553993225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9-46DE-8F68-8417D8B2B122}"/>
            </c:ext>
          </c:extLst>
        </c:ser>
        <c:ser>
          <c:idx val="2"/>
          <c:order val="2"/>
          <c:tx>
            <c:strRef>
              <c:f>'G-56'!$G$3</c:f>
              <c:strCache>
                <c:ptCount val="1"/>
                <c:pt idx="0">
                  <c:v>Q3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'G-56'!$G$8:$G$11</c:f>
              <c:numCache>
                <c:formatCode>General</c:formatCode>
                <c:ptCount val="4"/>
                <c:pt idx="0">
                  <c:v>21.014770865440369</c:v>
                </c:pt>
                <c:pt idx="1">
                  <c:v>26.88809335231781</c:v>
                </c:pt>
                <c:pt idx="2">
                  <c:v>24.534927308559418</c:v>
                </c:pt>
                <c:pt idx="3">
                  <c:v>20.972390472888947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49-46DE-8F68-8417D8B2B122}"/>
            </c:ext>
          </c:extLst>
        </c:ser>
        <c:ser>
          <c:idx val="3"/>
          <c:order val="3"/>
          <c:tx>
            <c:strRef>
              <c:f>'G-56'!$H$3</c:f>
              <c:strCache>
                <c:ptCount val="1"/>
                <c:pt idx="0">
                  <c:v>Q4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'G-56'!$H$8:$H$11</c:f>
              <c:numCache>
                <c:formatCode>General</c:formatCode>
                <c:ptCount val="4"/>
                <c:pt idx="0">
                  <c:v>14.182294905185699</c:v>
                </c:pt>
                <c:pt idx="1">
                  <c:v>17.056873440742493</c:v>
                </c:pt>
                <c:pt idx="2">
                  <c:v>16.181761026382446</c:v>
                </c:pt>
                <c:pt idx="3">
                  <c:v>16.229541599750519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49-46DE-8F68-8417D8B2B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032863"/>
        <c:axId val="900259439"/>
      </c:lineChart>
      <c:catAx>
        <c:axId val="89703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00259439"/>
        <c:crosses val="autoZero"/>
        <c:auto val="1"/>
        <c:lblAlgn val="ctr"/>
        <c:lblOffset val="100"/>
        <c:noMultiLvlLbl val="0"/>
      </c:catAx>
      <c:valAx>
        <c:axId val="90025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70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'G-57'!$D$3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CZ</c:v>
              </c:pt>
              <c:pt idx="1">
                <c:v>FI</c:v>
              </c:pt>
              <c:pt idx="2">
                <c:v>FR</c:v>
              </c:pt>
              <c:pt idx="3">
                <c:v>HU</c:v>
              </c:pt>
              <c:pt idx="4">
                <c:v>PL</c:v>
              </c:pt>
              <c:pt idx="5">
                <c:v>SK</c:v>
              </c:pt>
            </c:strLit>
          </c:cat>
          <c:val>
            <c:numRef>
              <c:f>'G-57'!$D$4:$D$9</c:f>
              <c:numCache>
                <c:formatCode>General</c:formatCode>
                <c:ptCount val="6"/>
                <c:pt idx="0">
                  <c:v>34.174767136573792</c:v>
                </c:pt>
                <c:pt idx="1">
                  <c:v>34.965577721595764</c:v>
                </c:pt>
                <c:pt idx="2">
                  <c:v>33.90299379825592</c:v>
                </c:pt>
                <c:pt idx="3">
                  <c:v>40.336692333221436</c:v>
                </c:pt>
                <c:pt idx="4">
                  <c:v>38.651189208030701</c:v>
                </c:pt>
                <c:pt idx="5">
                  <c:v>34.16779637336731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D-4D68-8F5E-22FB954E4138}"/>
            </c:ext>
          </c:extLst>
        </c:ser>
        <c:ser>
          <c:idx val="1"/>
          <c:order val="1"/>
          <c:tx>
            <c:strRef>
              <c:f>'G-57'!$E$3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CZ</c:v>
              </c:pt>
              <c:pt idx="1">
                <c:v>FI</c:v>
              </c:pt>
              <c:pt idx="2">
                <c:v>FR</c:v>
              </c:pt>
              <c:pt idx="3">
                <c:v>HU</c:v>
              </c:pt>
              <c:pt idx="4">
                <c:v>PL</c:v>
              </c:pt>
              <c:pt idx="5">
                <c:v>SK</c:v>
              </c:pt>
            </c:strLit>
          </c:cat>
          <c:val>
            <c:numRef>
              <c:f>'G-57'!$E$4:$E$9</c:f>
              <c:numCache>
                <c:formatCode>General</c:formatCode>
                <c:ptCount val="6"/>
                <c:pt idx="0">
                  <c:v>28.34828794002533</c:v>
                </c:pt>
                <c:pt idx="1">
                  <c:v>28.74540388584137</c:v>
                </c:pt>
                <c:pt idx="2">
                  <c:v>30.196076631546021</c:v>
                </c:pt>
                <c:pt idx="3">
                  <c:v>27.300426363945007</c:v>
                </c:pt>
                <c:pt idx="4">
                  <c:v>29.977229237556458</c:v>
                </c:pt>
                <c:pt idx="5">
                  <c:v>28.630271553993225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D-4D68-8F5E-22FB954E4138}"/>
            </c:ext>
          </c:extLst>
        </c:ser>
        <c:ser>
          <c:idx val="2"/>
          <c:order val="2"/>
          <c:tx>
            <c:strRef>
              <c:f>'G-57'!$F$3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CZ</c:v>
              </c:pt>
              <c:pt idx="1">
                <c:v>FI</c:v>
              </c:pt>
              <c:pt idx="2">
                <c:v>FR</c:v>
              </c:pt>
              <c:pt idx="3">
                <c:v>HU</c:v>
              </c:pt>
              <c:pt idx="4">
                <c:v>PL</c:v>
              </c:pt>
              <c:pt idx="5">
                <c:v>SK</c:v>
              </c:pt>
            </c:strLit>
          </c:cat>
          <c:val>
            <c:numRef>
              <c:f>'G-57'!$F$4:$F$9</c:f>
              <c:numCache>
                <c:formatCode>General</c:formatCode>
                <c:ptCount val="6"/>
                <c:pt idx="0">
                  <c:v>22.234973311424255</c:v>
                </c:pt>
                <c:pt idx="1">
                  <c:v>22.588269412517548</c:v>
                </c:pt>
                <c:pt idx="2">
                  <c:v>21.798029541969299</c:v>
                </c:pt>
                <c:pt idx="3">
                  <c:v>18.718546628952026</c:v>
                </c:pt>
                <c:pt idx="4">
                  <c:v>17.765665054321289</c:v>
                </c:pt>
                <c:pt idx="5">
                  <c:v>20.972390472888947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D-4D68-8F5E-22FB954E4138}"/>
            </c:ext>
          </c:extLst>
        </c:ser>
        <c:ser>
          <c:idx val="3"/>
          <c:order val="3"/>
          <c:tx>
            <c:strRef>
              <c:f>'G-57'!$G$3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CZ</c:v>
              </c:pt>
              <c:pt idx="1">
                <c:v>FI</c:v>
              </c:pt>
              <c:pt idx="2">
                <c:v>FR</c:v>
              </c:pt>
              <c:pt idx="3">
                <c:v>HU</c:v>
              </c:pt>
              <c:pt idx="4">
                <c:v>PL</c:v>
              </c:pt>
              <c:pt idx="5">
                <c:v>SK</c:v>
              </c:pt>
            </c:strLit>
          </c:cat>
          <c:val>
            <c:numRef>
              <c:f>'G-57'!$G$4:$G$9</c:f>
              <c:numCache>
                <c:formatCode>General</c:formatCode>
                <c:ptCount val="6"/>
                <c:pt idx="0">
                  <c:v>15.241970121860504</c:v>
                </c:pt>
                <c:pt idx="1">
                  <c:v>13.700750470161438</c:v>
                </c:pt>
                <c:pt idx="2">
                  <c:v>14.10289853811264</c:v>
                </c:pt>
                <c:pt idx="3">
                  <c:v>13.644334673881531</c:v>
                </c:pt>
                <c:pt idx="4">
                  <c:v>13.605916500091553</c:v>
                </c:pt>
                <c:pt idx="5">
                  <c:v>16.229541599750519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D-4D68-8F5E-22FB954E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5083871"/>
        <c:axId val="1015162607"/>
      </c:barChart>
      <c:catAx>
        <c:axId val="123508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15162607"/>
        <c:crosses val="autoZero"/>
        <c:auto val="1"/>
        <c:lblAlgn val="ctr"/>
        <c:lblOffset val="100"/>
        <c:noMultiLvlLbl val="0"/>
      </c:catAx>
      <c:valAx>
        <c:axId val="1015162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3508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'G-58'!$C$4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Q4</c:v>
              </c:pt>
              <c:pt idx="1">
                <c:v>Q1+Q2</c:v>
              </c:pt>
            </c:strLit>
          </c:cat>
          <c:val>
            <c:numRef>
              <c:f>'G-58'!$D$4:$E$4</c:f>
              <c:numCache>
                <c:formatCode>General</c:formatCode>
                <c:ptCount val="2"/>
                <c:pt idx="0">
                  <c:v>53.935611248016357</c:v>
                </c:pt>
                <c:pt idx="1">
                  <c:v>22.001004219055176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D-49FD-BDFD-DC54D1C40994}"/>
            </c:ext>
          </c:extLst>
        </c:ser>
        <c:ser>
          <c:idx val="1"/>
          <c:order val="1"/>
          <c:tx>
            <c:strRef>
              <c:f>'G-58'!$C$5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'G-58'!$D$5:$E$5</c:f>
              <c:numCache>
                <c:formatCode>General</c:formatCode>
                <c:ptCount val="2"/>
                <c:pt idx="0">
                  <c:v>50.761723518371582</c:v>
                </c:pt>
                <c:pt idx="1">
                  <c:v>14.064627885818481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D-49FD-BDFD-DC54D1C40994}"/>
            </c:ext>
          </c:extLst>
        </c:ser>
        <c:ser>
          <c:idx val="2"/>
          <c:order val="2"/>
          <c:tx>
            <c:strRef>
              <c:f>'G-58'!$C$6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'G-58'!$D$6:$E$6</c:f>
              <c:numCache>
                <c:formatCode>General</c:formatCode>
                <c:ptCount val="2"/>
                <c:pt idx="0">
                  <c:v>47.869277000427246</c:v>
                </c:pt>
                <c:pt idx="1">
                  <c:v>19.874374568462372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D-49FD-BDFD-DC54D1C40994}"/>
            </c:ext>
          </c:extLst>
        </c:ser>
        <c:ser>
          <c:idx val="3"/>
          <c:order val="3"/>
          <c:tx>
            <c:strRef>
              <c:f>'G-58'!$C$7</c:f>
              <c:strCache>
                <c:ptCount val="1"/>
                <c:pt idx="0">
                  <c:v>CZ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'G-58'!$D$7:$E$7</c:f>
              <c:numCache>
                <c:formatCode>General</c:formatCode>
                <c:ptCount val="2"/>
                <c:pt idx="0">
                  <c:v>47.587227821350098</c:v>
                </c:pt>
                <c:pt idx="1">
                  <c:v>21.778161823749542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D-49FD-BDFD-DC54D1C40994}"/>
            </c:ext>
          </c:extLst>
        </c:ser>
        <c:ser>
          <c:idx val="4"/>
          <c:order val="4"/>
          <c:tx>
            <c:strRef>
              <c:f>'G-58'!$C$8</c:f>
              <c:strCache>
                <c:ptCount val="1"/>
                <c:pt idx="0">
                  <c:v>PL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'G-58'!$D$8:$E$8</c:f>
              <c:numCache>
                <c:formatCode>General</c:formatCode>
                <c:ptCount val="2"/>
                <c:pt idx="0">
                  <c:v>46.278077363967896</c:v>
                </c:pt>
                <c:pt idx="1">
                  <c:v>19.92129385471344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D-49FD-BDFD-DC54D1C40994}"/>
            </c:ext>
          </c:extLst>
        </c:ser>
        <c:ser>
          <c:idx val="5"/>
          <c:order val="5"/>
          <c:tx>
            <c:strRef>
              <c:f>'G-58'!$C$9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'G-58'!$D$9:$E$9</c:f>
              <c:numCache>
                <c:formatCode>General</c:formatCode>
                <c:ptCount val="2"/>
                <c:pt idx="0">
                  <c:v>42.863988876342773</c:v>
                </c:pt>
                <c:pt idx="1">
                  <c:v>31.452348828315735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0D-49FD-BDFD-DC54D1C40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288751"/>
        <c:axId val="747716415"/>
      </c:barChart>
      <c:catAx>
        <c:axId val="89328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47716415"/>
        <c:crosses val="autoZero"/>
        <c:auto val="1"/>
        <c:lblAlgn val="ctr"/>
        <c:lblOffset val="100"/>
        <c:noMultiLvlLbl val="0"/>
      </c:catAx>
      <c:valAx>
        <c:axId val="747716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328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'G-59'!$E$4</c:f>
              <c:strCache>
                <c:ptCount val="1"/>
                <c:pt idx="0">
                  <c:v>otec-dcéra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'G-59'!$H$4:$H$7</c:f>
              <c:numCache>
                <c:formatCode>General</c:formatCode>
                <c:ptCount val="4"/>
                <c:pt idx="0">
                  <c:v>50.181663036346436</c:v>
                </c:pt>
                <c:pt idx="1">
                  <c:v>47.032752633094788</c:v>
                </c:pt>
                <c:pt idx="2">
                  <c:v>36.997136473655701</c:v>
                </c:pt>
                <c:pt idx="3">
                  <c:v>36.396941542625427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C-439C-B766-BA0FCD1D0E41}"/>
            </c:ext>
          </c:extLst>
        </c:ser>
        <c:ser>
          <c:idx val="1"/>
          <c:order val="1"/>
          <c:tx>
            <c:strRef>
              <c:f>'G-59'!$E$8</c:f>
              <c:strCache>
                <c:ptCount val="1"/>
                <c:pt idx="0">
                  <c:v>otec-syn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'G-59'!$H$8:$H$11</c:f>
              <c:numCache>
                <c:formatCode>General</c:formatCode>
                <c:ptCount val="4"/>
                <c:pt idx="0">
                  <c:v>52.62986421585083</c:v>
                </c:pt>
                <c:pt idx="1">
                  <c:v>42.179968953132629</c:v>
                </c:pt>
                <c:pt idx="2">
                  <c:v>32.361182570457458</c:v>
                </c:pt>
                <c:pt idx="3">
                  <c:v>36.381250619888306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C-439C-B766-BA0FCD1D0E41}"/>
            </c:ext>
          </c:extLst>
        </c:ser>
        <c:ser>
          <c:idx val="2"/>
          <c:order val="2"/>
          <c:tx>
            <c:strRef>
              <c:f>'G-59'!$E$12</c:f>
              <c:strCache>
                <c:ptCount val="1"/>
                <c:pt idx="0">
                  <c:v>matka-dcéra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'G-59'!$H$12:$H$15</c:f>
              <c:numCache>
                <c:formatCode>General</c:formatCode>
                <c:ptCount val="4"/>
                <c:pt idx="0">
                  <c:v>62.85058856010437</c:v>
                </c:pt>
                <c:pt idx="1">
                  <c:v>54.505002498626709</c:v>
                </c:pt>
                <c:pt idx="2">
                  <c:v>43.147221207618713</c:v>
                </c:pt>
                <c:pt idx="3">
                  <c:v>40.314993262290955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C-439C-B766-BA0FCD1D0E41}"/>
            </c:ext>
          </c:extLst>
        </c:ser>
        <c:ser>
          <c:idx val="3"/>
          <c:order val="3"/>
          <c:tx>
            <c:strRef>
              <c:f>'G-59'!$E$16</c:f>
              <c:strCache>
                <c:ptCount val="1"/>
                <c:pt idx="0">
                  <c:v>matka-syn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'G-59'!$H$16:$H$19</c:f>
              <c:numCache>
                <c:formatCode>General</c:formatCode>
                <c:ptCount val="4"/>
                <c:pt idx="0">
                  <c:v>69.158828258514404</c:v>
                </c:pt>
                <c:pt idx="1">
                  <c:v>52.206003665924072</c:v>
                </c:pt>
                <c:pt idx="2">
                  <c:v>35.908690094947815</c:v>
                </c:pt>
                <c:pt idx="3">
                  <c:v>41.830569505691528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C-439C-B766-BA0FCD1D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398495"/>
        <c:axId val="897833391"/>
      </c:lineChart>
      <c:catAx>
        <c:axId val="84439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7833391"/>
        <c:crosses val="autoZero"/>
        <c:auto val="1"/>
        <c:lblAlgn val="ctr"/>
        <c:lblOffset val="100"/>
        <c:noMultiLvlLbl val="0"/>
      </c:catAx>
      <c:valAx>
        <c:axId val="89783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439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'G-60'!$E$4</c:f>
              <c:strCache>
                <c:ptCount val="1"/>
                <c:pt idx="0">
                  <c:v>otec-dcéra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'G-60'!$K$4:$K$7</c:f>
              <c:numCache>
                <c:formatCode>General</c:formatCode>
                <c:ptCount val="4"/>
                <c:pt idx="0">
                  <c:v>0.59190919995307922</c:v>
                </c:pt>
                <c:pt idx="1">
                  <c:v>0.69217073917388916</c:v>
                </c:pt>
                <c:pt idx="2">
                  <c:v>0.62760910391807556</c:v>
                </c:pt>
                <c:pt idx="3">
                  <c:v>0.59738558530807495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C-4A62-9D33-AB139B14FD9B}"/>
            </c:ext>
          </c:extLst>
        </c:ser>
        <c:ser>
          <c:idx val="1"/>
          <c:order val="1"/>
          <c:tx>
            <c:strRef>
              <c:f>'G-60'!$E$8</c:f>
              <c:strCache>
                <c:ptCount val="1"/>
                <c:pt idx="0">
                  <c:v>otec-syn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'G-60'!$K$8:$K$11</c:f>
              <c:numCache>
                <c:formatCode>General</c:formatCode>
                <c:ptCount val="4"/>
                <c:pt idx="0">
                  <c:v>0.63038140535354614</c:v>
                </c:pt>
                <c:pt idx="1">
                  <c:v>0.6638081967830658</c:v>
                </c:pt>
                <c:pt idx="2">
                  <c:v>0.52069184184074402</c:v>
                </c:pt>
                <c:pt idx="3">
                  <c:v>0.66383260488510132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A62-9D33-AB139B14FD9B}"/>
            </c:ext>
          </c:extLst>
        </c:ser>
        <c:ser>
          <c:idx val="2"/>
          <c:order val="2"/>
          <c:tx>
            <c:strRef>
              <c:f>'G-60'!$E$13</c:f>
              <c:strCache>
                <c:ptCount val="1"/>
                <c:pt idx="0">
                  <c:v>matka-dcéra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'G-60'!$K$12:$K$15</c:f>
              <c:numCache>
                <c:formatCode>General</c:formatCode>
                <c:ptCount val="4"/>
                <c:pt idx="0">
                  <c:v>0.59465622901916504</c:v>
                </c:pt>
                <c:pt idx="1">
                  <c:v>0.68513715267181396</c:v>
                </c:pt>
                <c:pt idx="2">
                  <c:v>0.6538703441619873</c:v>
                </c:pt>
                <c:pt idx="3">
                  <c:v>0.57562026381492615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C-4A62-9D33-AB139B14FD9B}"/>
            </c:ext>
          </c:extLst>
        </c:ser>
        <c:ser>
          <c:idx val="3"/>
          <c:order val="3"/>
          <c:tx>
            <c:strRef>
              <c:f>'G-60'!$E$16</c:f>
              <c:strCache>
                <c:ptCount val="1"/>
                <c:pt idx="0">
                  <c:v>matka-syn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'G-60'!$K$16:$K$19</c:f>
              <c:numCache>
                <c:formatCode>General</c:formatCode>
                <c:ptCount val="4"/>
                <c:pt idx="0">
                  <c:v>0.66544860601425171</c:v>
                </c:pt>
                <c:pt idx="1">
                  <c:v>0.71358895301818848</c:v>
                </c:pt>
                <c:pt idx="2">
                  <c:v>0.56318065524101257</c:v>
                </c:pt>
                <c:pt idx="3">
                  <c:v>0.5479835569858551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C-4A62-9D33-AB139B14F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613599"/>
        <c:axId val="568962223"/>
      </c:lineChart>
      <c:catAx>
        <c:axId val="100161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8962223"/>
        <c:crosses val="autoZero"/>
        <c:auto val="1"/>
        <c:lblAlgn val="ctr"/>
        <c:lblOffset val="100"/>
        <c:noMultiLvlLbl val="0"/>
      </c:catAx>
      <c:valAx>
        <c:axId val="568962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0161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'G-61'!$D$3</c:f>
              <c:strCache>
                <c:ptCount val="1"/>
                <c:pt idx="0">
                  <c:v>dcéra (východný blok)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'G-61'!$D$8:$D$11</c:f>
              <c:numCache>
                <c:formatCode>0</c:formatCode>
                <c:ptCount val="4"/>
                <c:pt idx="0">
                  <c:v>61.151095205231719</c:v>
                </c:pt>
                <c:pt idx="1">
                  <c:v>58.161346222224985</c:v>
                </c:pt>
                <c:pt idx="2">
                  <c:v>49.341842218449237</c:v>
                </c:pt>
                <c:pt idx="3">
                  <c:v>53.483965836073224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D-4356-B07A-DC6BF687BEED}"/>
            </c:ext>
          </c:extLst>
        </c:ser>
        <c:ser>
          <c:idx val="1"/>
          <c:order val="1"/>
          <c:tx>
            <c:strRef>
              <c:f>'G-61'!$E$3</c:f>
              <c:strCache>
                <c:ptCount val="1"/>
                <c:pt idx="0">
                  <c:v>dcéra (západná Európa)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'G-61'!$E$8:$E$11</c:f>
              <c:numCache>
                <c:formatCode>0</c:formatCode>
                <c:ptCount val="4"/>
                <c:pt idx="0">
                  <c:v>61.102295706146634</c:v>
                </c:pt>
                <c:pt idx="1">
                  <c:v>65.773382469227442</c:v>
                </c:pt>
                <c:pt idx="2">
                  <c:v>64.711792845475046</c:v>
                </c:pt>
                <c:pt idx="3">
                  <c:v>64.208724310523593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D-4356-B07A-DC6BF687BEED}"/>
            </c:ext>
          </c:extLst>
        </c:ser>
        <c:ser>
          <c:idx val="2"/>
          <c:order val="2"/>
          <c:tx>
            <c:strRef>
              <c:f>'G-61'!$F$3</c:f>
              <c:strCache>
                <c:ptCount val="1"/>
                <c:pt idx="0">
                  <c:v>syn (východný blok)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'G-61'!$F$8:$F$11</c:f>
              <c:numCache>
                <c:formatCode>0</c:formatCode>
                <c:ptCount val="4"/>
                <c:pt idx="0">
                  <c:v>66.689251127995945</c:v>
                </c:pt>
                <c:pt idx="1">
                  <c:v>57.34488273921766</c:v>
                </c:pt>
                <c:pt idx="2">
                  <c:v>44.90870692228016</c:v>
                </c:pt>
                <c:pt idx="3">
                  <c:v>42.269084328099296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D-4356-B07A-DC6BF687BEED}"/>
            </c:ext>
          </c:extLst>
        </c:ser>
        <c:ser>
          <c:idx val="3"/>
          <c:order val="3"/>
          <c:tx>
            <c:strRef>
              <c:f>'G-61'!$G$3</c:f>
              <c:strCache>
                <c:ptCount val="1"/>
                <c:pt idx="0">
                  <c:v>syn (západná Európa)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'G-61'!$G$8:$G$11</c:f>
              <c:numCache>
                <c:formatCode>0</c:formatCode>
                <c:ptCount val="4"/>
                <c:pt idx="0">
                  <c:v>65.609584199754806</c:v>
                </c:pt>
                <c:pt idx="1">
                  <c:v>65.360851036874863</c:v>
                </c:pt>
                <c:pt idx="2">
                  <c:v>61.000322981884601</c:v>
                </c:pt>
                <c:pt idx="3">
                  <c:v>57.191575828351468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CD-4356-B07A-DC6BF687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785983"/>
        <c:axId val="893403743"/>
      </c:lineChart>
      <c:catAx>
        <c:axId val="90778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3403743"/>
        <c:crosses val="autoZero"/>
        <c:auto val="1"/>
        <c:lblAlgn val="ctr"/>
        <c:lblOffset val="100"/>
        <c:noMultiLvlLbl val="0"/>
      </c:catAx>
      <c:valAx>
        <c:axId val="89340374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0778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7592025092836E-2"/>
          <c:y val="0.14595432876769929"/>
          <c:w val="0.91889061168328423"/>
          <c:h val="0.56331532308080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'G-6'!$A$4</c:f>
              <c:strCache>
                <c:ptCount val="1"/>
                <c:pt idx="0">
                  <c:v>Celková populácia</c:v>
                </c:pt>
              </c:strCache>
            </c:strRef>
          </c:tx>
          <c:invertIfNegative val="0"/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'G-6'!$B$4:$F$4</c:f>
              <c:numCache>
                <c:formatCode>0.0</c:formatCode>
                <c:ptCount val="5"/>
                <c:pt idx="0">
                  <c:v>0.34809092672897224</c:v>
                </c:pt>
                <c:pt idx="1">
                  <c:v>8.3464721079518106E-2</c:v>
                </c:pt>
                <c:pt idx="2">
                  <c:v>-0.45214417837053933</c:v>
                </c:pt>
                <c:pt idx="3">
                  <c:v>-0.46751959655646491</c:v>
                </c:pt>
                <c:pt idx="4">
                  <c:v>0.1818584965720626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9-4AB4-9C78-07E9E406729D}"/>
            </c:ext>
          </c:extLst>
        </c:ser>
        <c:ser>
          <c:idx val="1"/>
          <c:order val="1"/>
          <c:tx>
            <c:strRef>
              <c:f>'G-6'!$A$5</c:f>
              <c:strCache>
                <c:ptCount val="1"/>
                <c:pt idx="0">
                  <c:v>Podiel populácie v produktívnom veku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'G-6'!$B$5:$F$5</c:f>
              <c:numCache>
                <c:formatCode>0.0</c:formatCode>
                <c:ptCount val="5"/>
                <c:pt idx="0">
                  <c:v>-0.81974557057477304</c:v>
                </c:pt>
                <c:pt idx="1">
                  <c:v>-0.42936262224775162</c:v>
                </c:pt>
                <c:pt idx="2">
                  <c:v>-0.87328544710278</c:v>
                </c:pt>
                <c:pt idx="3">
                  <c:v>-0.42017795790953161</c:v>
                </c:pt>
                <c:pt idx="4">
                  <c:v>-0.31153051094529594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9-4AB4-9C78-07E9E406729D}"/>
            </c:ext>
          </c:extLst>
        </c:ser>
        <c:ser>
          <c:idx val="2"/>
          <c:order val="2"/>
          <c:tx>
            <c:strRef>
              <c:f>'G-6'!$A$6</c:f>
              <c:strCache>
                <c:ptCount val="1"/>
                <c:pt idx="0">
                  <c:v>Zamestnaní (ESA) na populácii v produktívnom veku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'G-6'!$B$6:$F$6</c:f>
              <c:numCache>
                <c:formatCode>0.0</c:formatCode>
                <c:ptCount val="5"/>
                <c:pt idx="0">
                  <c:v>0.35760003192245032</c:v>
                </c:pt>
                <c:pt idx="1">
                  <c:v>0.56828047704021389</c:v>
                </c:pt>
                <c:pt idx="2">
                  <c:v>2.9415462446521223</c:v>
                </c:pt>
                <c:pt idx="3">
                  <c:v>1.3061743450028904</c:v>
                </c:pt>
                <c:pt idx="4">
                  <c:v>0.95509523446530853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9-4AB4-9C78-07E9E406729D}"/>
            </c:ext>
          </c:extLst>
        </c:ser>
        <c:ser>
          <c:idx val="3"/>
          <c:order val="3"/>
          <c:tx>
            <c:strRef>
              <c:f>'G-6'!$A$7</c:f>
              <c:strCache>
                <c:ptCount val="1"/>
                <c:pt idx="0">
                  <c:v>Odpracované hodiny na zamestnanca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'G-6'!$B$7:$F$7</c:f>
              <c:numCache>
                <c:formatCode>0.0</c:formatCode>
                <c:ptCount val="5"/>
                <c:pt idx="0">
                  <c:v>-1.0678821172834363</c:v>
                </c:pt>
                <c:pt idx="1">
                  <c:v>-0.28417026270708401</c:v>
                </c:pt>
                <c:pt idx="2">
                  <c:v>0.28186198911297466</c:v>
                </c:pt>
                <c:pt idx="3">
                  <c:v>-0.67616726070978128</c:v>
                </c:pt>
                <c:pt idx="4">
                  <c:v>-0.29883497920022428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39-4AB4-9C78-07E9E406729D}"/>
            </c:ext>
          </c:extLst>
        </c:ser>
        <c:ser>
          <c:idx val="4"/>
          <c:order val="4"/>
          <c:tx>
            <c:strRef>
              <c:f>'G-6'!$A$8</c:f>
              <c:strCache>
                <c:ptCount val="1"/>
                <c:pt idx="0">
                  <c:v>Hodinová produktivita práce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'G-6'!$B$8:$F$8</c:f>
              <c:numCache>
                <c:formatCode>0.0</c:formatCode>
                <c:ptCount val="5"/>
                <c:pt idx="0">
                  <c:v>2.3597143716913132</c:v>
                </c:pt>
                <c:pt idx="1">
                  <c:v>2.2540066954457094E-2</c:v>
                </c:pt>
                <c:pt idx="2">
                  <c:v>0.67930258987836112</c:v>
                </c:pt>
                <c:pt idx="3">
                  <c:v>1.7081594010113221</c:v>
                </c:pt>
                <c:pt idx="4">
                  <c:v>0.43303500028112329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39-4AB4-9C78-07E9E4067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98976"/>
        <c:axId val="265201152"/>
      </c:barChart>
      <c:lineChart>
        <c:grouping val="standard"/>
        <c:varyColors val="0"/>
        <c:ser>
          <c:idx val="5"/>
          <c:order val="5"/>
          <c:tx>
            <c:strRef>
              <c:f>'G-6'!$A$9</c:f>
              <c:strCache>
                <c:ptCount val="1"/>
                <c:pt idx="0">
                  <c:v>Hrubý domáci produkt (%)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'G-6'!$B$3:$F$3</c:f>
              <c:strCache>
                <c:ptCount val="5"/>
                <c:pt idx="0">
                  <c:v>SK </c:v>
                </c:pt>
                <c:pt idx="1">
                  <c:v>CZ</c:v>
                </c:pt>
                <c:pt idx="2">
                  <c:v>PL</c:v>
                </c:pt>
                <c:pt idx="3">
                  <c:v>HU</c:v>
                </c:pt>
                <c:pt idx="4">
                  <c:v>EÚ27</c:v>
                </c:pt>
              </c:strCache>
            </c:strRef>
          </c:cat>
          <c:val>
            <c:numRef>
              <c:f>'G-6'!$B$9:$F$9</c:f>
              <c:numCache>
                <c:formatCode>0.0</c:formatCode>
                <c:ptCount val="5"/>
                <c:pt idx="0">
                  <c:v>1.1777776424845232</c:v>
                </c:pt>
                <c:pt idx="1">
                  <c:v>-3.9247619880633508E-2</c:v>
                </c:pt>
                <c:pt idx="2">
                  <c:v>2.5772811981701338</c:v>
                </c:pt>
                <c:pt idx="3">
                  <c:v>1.4504689308384222</c:v>
                </c:pt>
                <c:pt idx="4">
                  <c:v>0.95962324117291342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9-4AB4-9C78-07E9E4067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98976"/>
        <c:axId val="265201152"/>
      </c:lineChart>
      <c:catAx>
        <c:axId val="26519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201152"/>
        <c:crosses val="autoZero"/>
        <c:auto val="1"/>
        <c:lblAlgn val="ctr"/>
        <c:lblOffset val="100"/>
        <c:noMultiLvlLbl val="0"/>
      </c:catAx>
      <c:valAx>
        <c:axId val="265201152"/>
        <c:scaling>
          <c:orientation val="minMax"/>
          <c:max val="4"/>
          <c:min val="-2.5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198976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76604892201280339"/>
          <c:w val="0.97732329302797039"/>
          <c:h val="0.20866653614489489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'G-62'!$D$3</c:f>
              <c:strCache>
                <c:ptCount val="1"/>
                <c:pt idx="0">
                  <c:v>dcéra (východný blok)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"/>
              <c:pt idx="0">
                <c:v>1950</c:v>
              </c:pt>
              <c:pt idx="1">
                <c:v>1960</c:v>
              </c:pt>
              <c:pt idx="2">
                <c:v>1970</c:v>
              </c:pt>
              <c:pt idx="3">
                <c:v>1980</c:v>
              </c:pt>
            </c:numLit>
          </c:cat>
          <c:val>
            <c:numRef>
              <c:f>'G-62'!$D$4:$D$7</c:f>
              <c:numCache>
                <c:formatCode>General</c:formatCode>
                <c:ptCount val="4"/>
                <c:pt idx="0">
                  <c:v>0.54156619271165451</c:v>
                </c:pt>
                <c:pt idx="1">
                  <c:v>0.55672152889402293</c:v>
                </c:pt>
                <c:pt idx="2">
                  <c:v>0.52137427737838349</c:v>
                </c:pt>
                <c:pt idx="3">
                  <c:v>0.51309589178938619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271-B284-887894827A8A}"/>
            </c:ext>
          </c:extLst>
        </c:ser>
        <c:ser>
          <c:idx val="1"/>
          <c:order val="1"/>
          <c:tx>
            <c:strRef>
              <c:f>'G-62'!$E$3</c:f>
              <c:strCache>
                <c:ptCount val="1"/>
                <c:pt idx="0">
                  <c:v>dcéra (západná Európa)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'G-62'!$E$4:$E$7</c:f>
              <c:numCache>
                <c:formatCode>General</c:formatCode>
                <c:ptCount val="4"/>
                <c:pt idx="0">
                  <c:v>0.56646479274097239</c:v>
                </c:pt>
                <c:pt idx="1">
                  <c:v>0.56350465511020864</c:v>
                </c:pt>
                <c:pt idx="2">
                  <c:v>0.57406967094070038</c:v>
                </c:pt>
                <c:pt idx="3">
                  <c:v>0.61017062946369771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271-B284-887894827A8A}"/>
            </c:ext>
          </c:extLst>
        </c:ser>
        <c:ser>
          <c:idx val="2"/>
          <c:order val="2"/>
          <c:tx>
            <c:strRef>
              <c:f>'G-62'!$F$3</c:f>
              <c:strCache>
                <c:ptCount val="1"/>
                <c:pt idx="0">
                  <c:v>syn (východný blok)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'G-62'!$F$4:$F$7</c:f>
              <c:numCache>
                <c:formatCode>General</c:formatCode>
                <c:ptCount val="4"/>
                <c:pt idx="0">
                  <c:v>0.5674574877086439</c:v>
                </c:pt>
                <c:pt idx="1">
                  <c:v>0.58411367786558055</c:v>
                </c:pt>
                <c:pt idx="2">
                  <c:v>0.57114764106901073</c:v>
                </c:pt>
                <c:pt idx="3">
                  <c:v>0.55703200478302806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A-4271-B284-887894827A8A}"/>
            </c:ext>
          </c:extLst>
        </c:ser>
        <c:ser>
          <c:idx val="3"/>
          <c:order val="3"/>
          <c:tx>
            <c:strRef>
              <c:f>'G-62'!$G$3</c:f>
              <c:strCache>
                <c:ptCount val="1"/>
                <c:pt idx="0">
                  <c:v>syn (západná Európa)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'G-62'!$G$4:$G$7</c:f>
              <c:numCache>
                <c:formatCode>General</c:formatCode>
                <c:ptCount val="4"/>
                <c:pt idx="0">
                  <c:v>0.58712249210006318</c:v>
                </c:pt>
                <c:pt idx="1">
                  <c:v>0.58764037333036723</c:v>
                </c:pt>
                <c:pt idx="2">
                  <c:v>0.56586698168202454</c:v>
                </c:pt>
                <c:pt idx="3">
                  <c:v>0.62359699842176941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A-4271-B284-887894827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608335"/>
        <c:axId val="890378511"/>
      </c:lineChart>
      <c:catAx>
        <c:axId val="89960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0378511"/>
        <c:crosses val="autoZero"/>
        <c:auto val="1"/>
        <c:lblAlgn val="ctr"/>
        <c:lblOffset val="100"/>
        <c:noMultiLvlLbl val="0"/>
      </c:catAx>
      <c:valAx>
        <c:axId val="8903785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960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'G-63'!$D$3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'G-63'!$E$7:$I$7</c:f>
              <c:numCache>
                <c:formatCode>General</c:formatCode>
                <c:ptCount val="5"/>
                <c:pt idx="0">
                  <c:v>1.4145052991807461</c:v>
                </c:pt>
                <c:pt idx="1">
                  <c:v>6.2841847538948059</c:v>
                </c:pt>
                <c:pt idx="2">
                  <c:v>43.449223041534424</c:v>
                </c:pt>
                <c:pt idx="3">
                  <c:v>42.991691827774048</c:v>
                </c:pt>
                <c:pt idx="4">
                  <c:v>5.8603964745998383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6-4753-B4DD-A9599EE6616D}"/>
            </c:ext>
          </c:extLst>
        </c:ser>
        <c:ser>
          <c:idx val="1"/>
          <c:order val="1"/>
          <c:tx>
            <c:strRef>
              <c:f>'G-63'!$D$4</c:f>
              <c:strCache>
                <c:ptCount val="1"/>
                <c:pt idx="0">
                  <c:v>1960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'G-63'!$E$8:$I$8</c:f>
              <c:numCache>
                <c:formatCode>General</c:formatCode>
                <c:ptCount val="5"/>
                <c:pt idx="0">
                  <c:v>0.14389130519703031</c:v>
                </c:pt>
                <c:pt idx="1">
                  <c:v>3.0073901638388634</c:v>
                </c:pt>
                <c:pt idx="2">
                  <c:v>29.315966367721558</c:v>
                </c:pt>
                <c:pt idx="3">
                  <c:v>59.887737035751343</c:v>
                </c:pt>
                <c:pt idx="4">
                  <c:v>7.6450176537036896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6-4753-B4DD-A9599EE6616D}"/>
            </c:ext>
          </c:extLst>
        </c:ser>
        <c:ser>
          <c:idx val="2"/>
          <c:order val="2"/>
          <c:tx>
            <c:strRef>
              <c:f>'G-63'!$D$5</c:f>
              <c:strCache>
                <c:ptCount val="1"/>
                <c:pt idx="0">
                  <c:v>1970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'G-63'!$E$9:$I$9</c:f>
              <c:numCache>
                <c:formatCode>General</c:formatCode>
                <c:ptCount val="5"/>
                <c:pt idx="0">
                  <c:v>0</c:v>
                </c:pt>
                <c:pt idx="1">
                  <c:v>1.2634051032364368</c:v>
                </c:pt>
                <c:pt idx="2">
                  <c:v>15.126657485961914</c:v>
                </c:pt>
                <c:pt idx="3">
                  <c:v>71.53899073600769</c:v>
                </c:pt>
                <c:pt idx="4">
                  <c:v>12.070949375629425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6-4753-B4DD-A9599EE6616D}"/>
            </c:ext>
          </c:extLst>
        </c:ser>
        <c:ser>
          <c:idx val="3"/>
          <c:order val="3"/>
          <c:tx>
            <c:strRef>
              <c:f>'G-63'!$D$6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'G-63'!$E$10:$I$10</c:f>
              <c:numCache>
                <c:formatCode>General</c:formatCode>
                <c:ptCount val="5"/>
                <c:pt idx="0">
                  <c:v>0</c:v>
                </c:pt>
                <c:pt idx="1">
                  <c:v>2.5738678872585297</c:v>
                </c:pt>
                <c:pt idx="2">
                  <c:v>4.5146618038415909</c:v>
                </c:pt>
                <c:pt idx="3">
                  <c:v>73.443460464477539</c:v>
                </c:pt>
                <c:pt idx="4">
                  <c:v>19.468009471893311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6-4753-B4DD-A9599EE6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178703"/>
        <c:axId val="561094639"/>
      </c:barChart>
      <c:catAx>
        <c:axId val="84017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1094639"/>
        <c:crosses val="autoZero"/>
        <c:auto val="1"/>
        <c:lblAlgn val="ctr"/>
        <c:lblOffset val="100"/>
        <c:noMultiLvlLbl val="0"/>
      </c:catAx>
      <c:valAx>
        <c:axId val="561094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4017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'G-64'!$D$3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'G-64'!$E$7:$I$7</c:f>
              <c:numCache>
                <c:formatCode>0</c:formatCode>
                <c:ptCount val="5"/>
                <c:pt idx="0">
                  <c:v>0</c:v>
                </c:pt>
                <c:pt idx="1">
                  <c:v>1.1848432011902332</c:v>
                </c:pt>
                <c:pt idx="2">
                  <c:v>18.819448351860046</c:v>
                </c:pt>
                <c:pt idx="3">
                  <c:v>66.524434089660645</c:v>
                </c:pt>
                <c:pt idx="4">
                  <c:v>13.471275568008423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6-4D5A-A2A8-A89F74193CF1}"/>
            </c:ext>
          </c:extLst>
        </c:ser>
        <c:ser>
          <c:idx val="1"/>
          <c:order val="1"/>
          <c:tx>
            <c:strRef>
              <c:f>'G-64'!$D$4</c:f>
              <c:strCache>
                <c:ptCount val="1"/>
                <c:pt idx="0">
                  <c:v>1960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'G-64'!$E$8:$I$8</c:f>
              <c:numCache>
                <c:formatCode>0</c:formatCode>
                <c:ptCount val="5"/>
                <c:pt idx="0">
                  <c:v>0</c:v>
                </c:pt>
                <c:pt idx="1">
                  <c:v>0.38462479133158922</c:v>
                </c:pt>
                <c:pt idx="2">
                  <c:v>5.1310371607542038</c:v>
                </c:pt>
                <c:pt idx="3">
                  <c:v>79.895997047424316</c:v>
                </c:pt>
                <c:pt idx="4">
                  <c:v>14.588339626789093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6-4D5A-A2A8-A89F74193CF1}"/>
            </c:ext>
          </c:extLst>
        </c:ser>
        <c:ser>
          <c:idx val="2"/>
          <c:order val="2"/>
          <c:tx>
            <c:strRef>
              <c:f>'G-64'!$D$5</c:f>
              <c:strCache>
                <c:ptCount val="1"/>
                <c:pt idx="0">
                  <c:v>1970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'G-64'!$E$9:$I$9</c:f>
              <c:numCache>
                <c:formatCode>0</c:formatCode>
                <c:ptCount val="5"/>
                <c:pt idx="0">
                  <c:v>0</c:v>
                </c:pt>
                <c:pt idx="1">
                  <c:v>0.12925012269988656</c:v>
                </c:pt>
                <c:pt idx="2">
                  <c:v>4.6969253569841385</c:v>
                </c:pt>
                <c:pt idx="3">
                  <c:v>73.267841339111328</c:v>
                </c:pt>
                <c:pt idx="4">
                  <c:v>21.905982494354248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6-4D5A-A2A8-A89F74193CF1}"/>
            </c:ext>
          </c:extLst>
        </c:ser>
        <c:ser>
          <c:idx val="3"/>
          <c:order val="3"/>
          <c:tx>
            <c:strRef>
              <c:f>'G-64'!$D$6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3-4</c:v>
              </c:pt>
              <c:pt idx="4">
                <c:v>5-8</c:v>
              </c:pt>
            </c:strLit>
          </c:cat>
          <c:val>
            <c:numRef>
              <c:f>'G-64'!$E$10:$I$10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6.9185018539428711</c:v>
                </c:pt>
                <c:pt idx="3">
                  <c:v>59.193354845046997</c:v>
                </c:pt>
                <c:pt idx="4">
                  <c:v>33.888140320777893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E6-4D5A-A2A8-A89F7419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529055"/>
        <c:axId val="561138799"/>
      </c:barChart>
      <c:catAx>
        <c:axId val="88552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1138799"/>
        <c:crosses val="autoZero"/>
        <c:auto val="1"/>
        <c:lblAlgn val="ctr"/>
        <c:lblOffset val="100"/>
        <c:noMultiLvlLbl val="0"/>
      </c:catAx>
      <c:valAx>
        <c:axId val="561138799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8552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"PL"</c:f>
          <c:strCache>
            <c:ptCount val="1"/>
            <c:pt idx="0">
              <c:v>PL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'G-65'!$D$3</c:f>
              <c:strCache>
                <c:ptCount val="1"/>
                <c:pt idx="0">
                  <c:v>1960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'G-65'!$C$4:$C$37</c:f>
              <c:strCache>
                <c:ptCount val="25"/>
                <c:pt idx="4">
                  <c:v>30</c:v>
                </c:pt>
                <c:pt idx="14">
                  <c:v>40</c:v>
                </c:pt>
                <c:pt idx="24">
                  <c:v>50</c:v>
                </c:pt>
              </c:strCache>
            </c:strRef>
          </c:cat>
          <c:val>
            <c:numRef>
              <c:f>'G-65'!$D$4:$D$37</c:f>
              <c:numCache>
                <c:formatCode>General</c:formatCode>
                <c:ptCount val="34"/>
                <c:pt idx="19">
                  <c:v>970.49566951337397</c:v>
                </c:pt>
                <c:pt idx="20">
                  <c:v>997.68919795086401</c:v>
                </c:pt>
                <c:pt idx="21">
                  <c:v>1024.2978737481501</c:v>
                </c:pt>
                <c:pt idx="22">
                  <c:v>1050.3463250679899</c:v>
                </c:pt>
                <c:pt idx="23">
                  <c:v>1075.8576564587099</c:v>
                </c:pt>
                <c:pt idx="24">
                  <c:v>1100.8535719964</c:v>
                </c:pt>
                <c:pt idx="25">
                  <c:v>1125.3544862323099</c:v>
                </c:pt>
                <c:pt idx="26">
                  <c:v>1149.3796243664799</c:v>
                </c:pt>
                <c:pt idx="27">
                  <c:v>1172.94711287927</c:v>
                </c:pt>
                <c:pt idx="28">
                  <c:v>1196.07406169102</c:v>
                </c:pt>
                <c:pt idx="29">
                  <c:v>1218.7766387828401</c:v>
                </c:pt>
                <c:pt idx="30">
                  <c:v>1241.07013809369</c:v>
                </c:pt>
                <c:pt idx="31">
                  <c:v>1262.96904140779</c:v>
                </c:pt>
                <c:pt idx="32">
                  <c:v>1284.48707485978</c:v>
                </c:pt>
                <c:pt idx="33">
                  <c:v>1305.6372606095399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2-4C11-B23E-6E742A069CF3}"/>
            </c:ext>
          </c:extLst>
        </c:ser>
        <c:ser>
          <c:idx val="1"/>
          <c:order val="1"/>
          <c:tx>
            <c:strRef>
              <c:f>'G-65'!$E$3</c:f>
              <c:strCache>
                <c:ptCount val="1"/>
                <c:pt idx="0">
                  <c:v>1970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'G-65'!$C$4:$C$37</c:f>
              <c:strCache>
                <c:ptCount val="25"/>
                <c:pt idx="4">
                  <c:v>30</c:v>
                </c:pt>
                <c:pt idx="14">
                  <c:v>40</c:v>
                </c:pt>
                <c:pt idx="24">
                  <c:v>50</c:v>
                </c:pt>
              </c:strCache>
            </c:strRef>
          </c:cat>
          <c:val>
            <c:numRef>
              <c:f>'G-65'!$E$4:$E$37</c:f>
              <c:numCache>
                <c:formatCode>General</c:formatCode>
                <c:ptCount val="34"/>
                <c:pt idx="9">
                  <c:v>796.08834694199504</c:v>
                </c:pt>
                <c:pt idx="10">
                  <c:v>857.25861394703998</c:v>
                </c:pt>
                <c:pt idx="11">
                  <c:v>916.75277058024005</c:v>
                </c:pt>
                <c:pt idx="12">
                  <c:v>974.66022573333396</c:v>
                </c:pt>
                <c:pt idx="13">
                  <c:v>1031.0634197393899</c:v>
                </c:pt>
                <c:pt idx="14">
                  <c:v>1086.0385302484599</c:v>
                </c:pt>
                <c:pt idx="15">
                  <c:v>1139.65609092968</c:v>
                </c:pt>
                <c:pt idx="16">
                  <c:v>1191.98153560794</c:v>
                </c:pt>
                <c:pt idx="17">
                  <c:v>1243.0756783655399</c:v>
                </c:pt>
                <c:pt idx="18">
                  <c:v>1292.99513844428</c:v>
                </c:pt>
                <c:pt idx="19">
                  <c:v>1341.79271739298</c:v>
                </c:pt>
                <c:pt idx="20">
                  <c:v>1389.51773475952</c:v>
                </c:pt>
                <c:pt idx="21">
                  <c:v>1436.2163276782601</c:v>
                </c:pt>
                <c:pt idx="22">
                  <c:v>1481.9317189144101</c:v>
                </c:pt>
                <c:pt idx="23">
                  <c:v>1526.7044572688501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2-4C11-B23E-6E742A069CF3}"/>
            </c:ext>
          </c:extLst>
        </c:ser>
        <c:ser>
          <c:idx val="2"/>
          <c:order val="2"/>
          <c:tx>
            <c:strRef>
              <c:f>'G-65'!$F$3</c:f>
              <c:strCache>
                <c:ptCount val="1"/>
                <c:pt idx="0">
                  <c:v>1980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'G-65'!$C$4:$C$37</c:f>
              <c:strCache>
                <c:ptCount val="25"/>
                <c:pt idx="4">
                  <c:v>30</c:v>
                </c:pt>
                <c:pt idx="14">
                  <c:v>40</c:v>
                </c:pt>
                <c:pt idx="24">
                  <c:v>50</c:v>
                </c:pt>
              </c:strCache>
            </c:strRef>
          </c:cat>
          <c:val>
            <c:numRef>
              <c:f>'G-65'!$F$4:$F$37</c:f>
              <c:numCache>
                <c:formatCode>General</c:formatCode>
                <c:ptCount val="34"/>
                <c:pt idx="0">
                  <c:v>449.83726851442299</c:v>
                </c:pt>
                <c:pt idx="1">
                  <c:v>521.60500779401798</c:v>
                </c:pt>
                <c:pt idx="2">
                  <c:v>590.76242492761196</c:v>
                </c:pt>
                <c:pt idx="3">
                  <c:v>657.492758917733</c:v>
                </c:pt>
                <c:pt idx="4">
                  <c:v>721.96060675784202</c:v>
                </c:pt>
                <c:pt idx="5">
                  <c:v>784.31436946107306</c:v>
                </c:pt>
                <c:pt idx="6">
                  <c:v>844.688309617154</c:v>
                </c:pt>
                <c:pt idx="7">
                  <c:v>903.20429223924396</c:v>
                </c:pt>
                <c:pt idx="8">
                  <c:v>959.97326565737103</c:v>
                </c:pt>
                <c:pt idx="9">
                  <c:v>1015.09652769216</c:v>
                </c:pt>
                <c:pt idx="10">
                  <c:v>1068.6668134178699</c:v>
                </c:pt>
                <c:pt idx="11">
                  <c:v>1120.7692338566801</c:v>
                </c:pt>
                <c:pt idx="12">
                  <c:v>1171.4820894658401</c:v>
                </c:pt>
                <c:pt idx="13">
                  <c:v>1220.877577939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2-4C11-B23E-6E742A069CF3}"/>
            </c:ext>
          </c:extLst>
        </c:ser>
        <c:ser>
          <c:idx val="3"/>
          <c:order val="3"/>
          <c:tx>
            <c:strRef>
              <c:f>'G-65'!$G$3</c:f>
              <c:strCache>
                <c:ptCount val="1"/>
                <c:pt idx="0">
                  <c:v>1990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'G-65'!$C$4:$C$37</c:f>
              <c:strCache>
                <c:ptCount val="25"/>
                <c:pt idx="4">
                  <c:v>30</c:v>
                </c:pt>
                <c:pt idx="14">
                  <c:v>40</c:v>
                </c:pt>
                <c:pt idx="24">
                  <c:v>50</c:v>
                </c:pt>
              </c:strCache>
            </c:strRef>
          </c:cat>
          <c:val>
            <c:numRef>
              <c:f>'G-65'!$G$4:$G$37</c:f>
              <c:numCache>
                <c:formatCode>General</c:formatCode>
                <c:ptCount val="34"/>
                <c:pt idx="0">
                  <c:v>602.99024957036102</c:v>
                </c:pt>
                <c:pt idx="1">
                  <c:v>755.64905621967</c:v>
                </c:pt>
                <c:pt idx="2">
                  <c:v>902.75538667593401</c:v>
                </c:pt>
                <c:pt idx="3">
                  <c:v>1044.69901283023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2-4C11-B23E-6E742A06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"SK"</c:f>
          <c:strCache>
            <c:ptCount val="1"/>
            <c:pt idx="0">
              <c:v>SK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9">
                <c:v>661.21574297978896</c:v>
              </c:pt>
              <c:pt idx="20">
                <c:v>701.07068049403199</c:v>
              </c:pt>
              <c:pt idx="21">
                <c:v>740.06845577999604</c:v>
              </c:pt>
              <c:pt idx="22">
                <c:v>778.245163965605</c:v>
              </c:pt>
              <c:pt idx="23">
                <c:v>815.63466716374398</c:v>
              </c:pt>
              <c:pt idx="24">
                <c:v>852.26877494993596</c:v>
              </c:pt>
              <c:pt idx="25">
                <c:v>888.17740696723604</c:v>
              </c:pt>
              <c:pt idx="26">
                <c:v>923.38873974112198</c:v>
              </c:pt>
              <c:pt idx="27">
                <c:v>957.92933950933605</c:v>
              </c:pt>
              <c:pt idx="28">
                <c:v>991.82428263545899</c:v>
              </c:pt>
              <c:pt idx="29">
                <c:v>1025.0972649733999</c:v>
              </c:pt>
              <c:pt idx="30">
                <c:v>1057.7707013775801</c:v>
              </c:pt>
              <c:pt idx="31">
                <c:v>1089.86581640542</c:v>
              </c:pt>
              <c:pt idx="32">
                <c:v>1121.4027271314301</c:v>
              </c:pt>
              <c:pt idx="33">
                <c:v>1152.40051888211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10-4CC0-A3AA-8A6C1FCD16CF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9">
                <c:v>517.78914583287803</c:v>
              </c:pt>
              <c:pt idx="10">
                <c:v>585.95603803237304</c:v>
              </c:pt>
              <c:pt idx="11">
                <c:v>652.25510717622296</c:v>
              </c:pt>
              <c:pt idx="12">
                <c:v>716.78598870143298</c:v>
              </c:pt>
              <c:pt idx="13">
                <c:v>779.64055242601205</c:v>
              </c:pt>
              <c:pt idx="14">
                <c:v>840.90368916232501</c:v>
              </c:pt>
              <c:pt idx="15">
                <c:v>900.65400018606999</c:v>
              </c:pt>
              <c:pt idx="16">
                <c:v>958.96440361097996</c:v>
              </c:pt>
              <c:pt idx="17">
                <c:v>1015.90266940432</c:v>
              </c:pt>
              <c:pt idx="18">
                <c:v>1071.5318928890499</c:v>
              </c:pt>
              <c:pt idx="19">
                <c:v>1125.9109150293</c:v>
              </c:pt>
              <c:pt idx="20">
                <c:v>1179.0946965186899</c:v>
              </c:pt>
              <c:pt idx="21">
                <c:v>1231.1346516344199</c:v>
              </c:pt>
              <c:pt idx="22">
                <c:v>1282.0789469404299</c:v>
              </c:pt>
              <c:pt idx="23">
                <c:v>1331.9727691895901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10-4CC0-A3AA-8A6C1FCD16CF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533.67419970955905</c:v>
              </c:pt>
              <c:pt idx="1">
                <c:v>600.82582051577697</c:v>
              </c:pt>
              <c:pt idx="2">
                <c:v>665.53501573231097</c:v>
              </c:pt>
              <c:pt idx="3">
                <c:v>727.97323838440798</c:v>
              </c:pt>
              <c:pt idx="4">
                <c:v>788.29449854681297</c:v>
              </c:pt>
              <c:pt idx="5">
                <c:v>846.63765204334095</c:v>
              </c:pt>
              <c:pt idx="6">
                <c:v>903.12832566124803</c:v>
              </c:pt>
              <c:pt idx="7">
                <c:v>957.88054602635498</c:v>
              </c:pt>
              <c:pt idx="8">
                <c:v>1010.99812524508</c:v>
              </c:pt>
              <c:pt idx="9">
                <c:v>1062.5758456375299</c:v>
              </c:pt>
              <c:pt idx="10">
                <c:v>1112.7004775354301</c:v>
              </c:pt>
              <c:pt idx="11">
                <c:v>1161.45165759926</c:v>
              </c:pt>
              <c:pt idx="12">
                <c:v>1208.9026499817801</c:v>
              </c:pt>
              <c:pt idx="13">
                <c:v>1255.1210086034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10-4CC0-A3AA-8A6C1FCD16CF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684.882082176268</c:v>
              </c:pt>
              <c:pt idx="1">
                <c:v>765.32152792096497</c:v>
              </c:pt>
              <c:pt idx="2">
                <c:v>842.83524591183902</c:v>
              </c:pt>
              <c:pt idx="3">
                <c:v>917.62861594697495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10-4CC0-A3AA-8A6C1FCD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"HU"</c:f>
          <c:strCache>
            <c:ptCount val="1"/>
            <c:pt idx="0">
              <c:v>HU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9">
                <c:v>714.81929096260296</c:v>
              </c:pt>
              <c:pt idx="20">
                <c:v>741.99981503475306</c:v>
              </c:pt>
              <c:pt idx="21">
                <c:v>768.59576615226797</c:v>
              </c:pt>
              <c:pt idx="22">
                <c:v>794.63176070033501</c:v>
              </c:pt>
              <c:pt idx="23">
                <c:v>820.13089217832396</c:v>
              </c:pt>
              <c:pt idx="24">
                <c:v>845.11485428310505</c:v>
              </c:pt>
              <c:pt idx="25">
                <c:v>869.60405180337204</c:v>
              </c:pt>
              <c:pt idx="26">
                <c:v>893.61770074539004</c:v>
              </c:pt>
              <c:pt idx="27">
                <c:v>917.17391892114097</c:v>
              </c:pt>
              <c:pt idx="28">
                <c:v>940.28980806873994</c:v>
              </c:pt>
              <c:pt idx="29">
                <c:v>962.98152843752803</c:v>
              </c:pt>
              <c:pt idx="30">
                <c:v>985.26436665264896</c:v>
              </c:pt>
              <c:pt idx="31">
                <c:v>1007.15279757293</c:v>
              </c:pt>
              <c:pt idx="32">
                <c:v>1028.6605407689401</c:v>
              </c:pt>
              <c:pt idx="33">
                <c:v>1049.8006121731901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B1-4E33-A420-A382374713A8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9">
                <c:v>830.41627399173206</c:v>
              </c:pt>
              <c:pt idx="10">
                <c:v>855.41768314290402</c:v>
              </c:pt>
              <c:pt idx="11">
                <c:v>879.73403526816003</c:v>
              </c:pt>
              <c:pt idx="12">
                <c:v>903.40187342009006</c:v>
              </c:pt>
              <c:pt idx="13">
                <c:v>926.45489247364503</c:v>
              </c:pt>
              <c:pt idx="14">
                <c:v>948.92422763045897</c:v>
              </c:pt>
              <c:pt idx="15">
                <c:v>970.83870729373302</c:v>
              </c:pt>
              <c:pt idx="16">
                <c:v>992.22507546685802</c:v>
              </c:pt>
              <c:pt idx="17">
                <c:v>1013.10818797977</c:v>
              </c:pt>
              <c:pt idx="18">
                <c:v>1033.51118615421</c:v>
              </c:pt>
              <c:pt idx="19">
                <c:v>1053.45565095085</c:v>
              </c:pt>
              <c:pt idx="20">
                <c:v>1072.9617401727501</c:v>
              </c:pt>
              <c:pt idx="21">
                <c:v>1092.0483109122399</c:v>
              </c:pt>
              <c:pt idx="22">
                <c:v>1110.73302910559</c:v>
              </c:pt>
              <c:pt idx="23">
                <c:v>1129.03246779081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B1-4E33-A420-A382374713A8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505.72735993292201</c:v>
              </c:pt>
              <c:pt idx="1">
                <c:v>560.78533404245604</c:v>
              </c:pt>
              <c:pt idx="2">
                <c:v>613.840750309501</c:v>
              </c:pt>
              <c:pt idx="3">
                <c:v>665.03418398915505</c:v>
              </c:pt>
              <c:pt idx="4">
                <c:v>714.49190876783405</c:v>
              </c:pt>
              <c:pt idx="5">
                <c:v>762.32777328032398</c:v>
              </c:pt>
              <c:pt idx="6">
                <c:v>808.64477960337501</c:v>
              </c:pt>
              <c:pt idx="7">
                <c:v>853.53641877915504</c:v>
              </c:pt>
              <c:pt idx="8">
                <c:v>897.08780691057405</c:v>
              </c:pt>
              <c:pt idx="9">
                <c:v>939.376656530324</c:v>
              </c:pt>
              <c:pt idx="10">
                <c:v>980.47411109882103</c:v>
              </c:pt>
              <c:pt idx="11">
                <c:v>1020.44546514118</c:v>
              </c:pt>
              <c:pt idx="12">
                <c:v>1059.35078832924</c:v>
              </c:pt>
              <c:pt idx="13">
                <c:v>1097.2454684847301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B1-4E33-A420-A382374713A8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589.61343327809197</c:v>
              </c:pt>
              <c:pt idx="1">
                <c:v>628.01780813658399</c:v>
              </c:pt>
              <c:pt idx="2">
                <c:v>665.02534660030096</c:v>
              </c:pt>
              <c:pt idx="3">
                <c:v>700.73410358099795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FB1-4E33-A420-A38237471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"LT"</c:f>
          <c:strCache>
            <c:ptCount val="1"/>
            <c:pt idx="0">
              <c:v>LT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9">
                <c:v>504.61348773769203</c:v>
              </c:pt>
              <c:pt idx="20">
                <c:v>538.34585360884205</c:v>
              </c:pt>
              <c:pt idx="21">
                <c:v>571.35273572067297</c:v>
              </c:pt>
              <c:pt idx="22">
                <c:v>603.664684216713</c:v>
              </c:pt>
              <c:pt idx="23">
                <c:v>635.310359264363</c:v>
              </c:pt>
              <c:pt idx="24">
                <c:v>666.31668380734698</c:v>
              </c:pt>
              <c:pt idx="25">
                <c:v>696.70898119100605</c:v>
              </c:pt>
              <c:pt idx="26">
                <c:v>726.51109942328503</c:v>
              </c:pt>
              <c:pt idx="27">
                <c:v>755.74552359905897</c:v>
              </c:pt>
              <c:pt idx="28">
                <c:v>784.43347781561204</c:v>
              </c:pt>
              <c:pt idx="29">
                <c:v>812.5950177364</c:v>
              </c:pt>
              <c:pt idx="30">
                <c:v>840.24911481432503</c:v>
              </c:pt>
              <c:pt idx="31">
                <c:v>867.41373306039895</c:v>
              </c:pt>
              <c:pt idx="32">
                <c:v>894.105899135816</c:v>
              </c:pt>
              <c:pt idx="33">
                <c:v>920.34176645233401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C7-468B-8662-74CCABE58764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9">
                <c:v>516.94946727852005</c:v>
              </c:pt>
              <c:pt idx="10">
                <c:v>570.67161851554204</c:v>
              </c:pt>
              <c:pt idx="11">
                <c:v>622.92174323878896</c:v>
              </c:pt>
              <c:pt idx="12">
                <c:v>673.77836387817604</c:v>
              </c:pt>
              <c:pt idx="13">
                <c:v>723.31388279939597</c:v>
              </c:pt>
              <c:pt idx="14">
                <c:v>771.59520223186598</c:v>
              </c:pt>
              <c:pt idx="15">
                <c:v>818.68426763744003</c:v>
              </c:pt>
              <c:pt idx="16">
                <c:v>864.63854559274296</c:v>
              </c:pt>
              <c:pt idx="17">
                <c:v>909.51144543349699</c:v>
              </c:pt>
              <c:pt idx="18">
                <c:v>953.35269242036202</c:v>
              </c:pt>
              <c:pt idx="19">
                <c:v>996.20865896479495</c:v>
              </c:pt>
              <c:pt idx="20">
                <c:v>1038.12265944715</c:v>
              </c:pt>
              <c:pt idx="21">
                <c:v>1079.13521332614</c:v>
              </c:pt>
              <c:pt idx="22">
                <c:v>1119.28428054609</c:v>
              </c:pt>
              <c:pt idx="23">
                <c:v>1158.6054726699399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C7-468B-8662-74CCABE58764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499.19440527995499</c:v>
              </c:pt>
              <c:pt idx="1">
                <c:v>556.605805799005</c:v>
              </c:pt>
              <c:pt idx="2">
                <c:v>611.92905011149105</c:v>
              </c:pt>
              <c:pt idx="3">
                <c:v>665.31072229363394</c:v>
              </c:pt>
              <c:pt idx="4">
                <c:v>716.88249353935396</c:v>
              </c:pt>
              <c:pt idx="5">
                <c:v>766.76307888813506</c:v>
              </c:pt>
              <c:pt idx="6">
                <c:v>815.05988319055996</c:v>
              </c:pt>
              <c:pt idx="7">
                <c:v>861.87039371806304</c:v>
              </c:pt>
              <c:pt idx="8">
                <c:v>907.28336482011002</c:v>
              </c:pt>
              <c:pt idx="9">
                <c:v>951.37983081392395</c:v>
              </c:pt>
              <c:pt idx="10">
                <c:v>994.233976152644</c:v>
              </c:pt>
              <c:pt idx="11">
                <c:v>1035.9138863441999</c:v>
              </c:pt>
              <c:pt idx="12">
                <c:v>1076.4821987094499</c:v>
              </c:pt>
              <c:pt idx="13">
                <c:v>1115.9966685956799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C7-468B-8662-74CCABE58764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525.210065765526</c:v>
              </c:pt>
              <c:pt idx="1">
                <c:v>705.64386495102201</c:v>
              </c:pt>
              <c:pt idx="2">
                <c:v>879.51496135907701</c:v>
              </c:pt>
              <c:pt idx="3">
                <c:v>1047.2840426150401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C7-468B-8662-74CCABE5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"AT"</c:f>
          <c:strCache>
            <c:ptCount val="1"/>
            <c:pt idx="0">
              <c:v>AT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8">
                <c:v>2407.1825935063198</c:v>
              </c:pt>
              <c:pt idx="19">
                <c:v>2799.8835474625998</c:v>
              </c:pt>
              <c:pt idx="20">
                <c:v>3183.9530085136798</c:v>
              </c:pt>
              <c:pt idx="21">
                <c:v>3559.76226755265</c:v>
              </c:pt>
              <c:pt idx="22">
                <c:v>3927.6591619415099</c:v>
              </c:pt>
              <c:pt idx="23">
                <c:v>4287.9700101807102</c:v>
              </c:pt>
              <c:pt idx="24">
                <c:v>4641.0013511156303</c:v>
              </c:pt>
              <c:pt idx="25">
                <c:v>4987.0415109085698</c:v>
              </c:pt>
              <c:pt idx="26">
                <c:v>5326.3620178476303</c:v>
              </c:pt>
              <c:pt idx="27">
                <c:v>5659.2188823858896</c:v>
              </c:pt>
              <c:pt idx="28">
                <c:v>5985.8537575291703</c:v>
              </c:pt>
              <c:pt idx="29">
                <c:v>6306.4949927470198</c:v>
              </c:pt>
              <c:pt idx="30">
                <c:v>6621.3585929209103</c:v>
              </c:pt>
              <c:pt idx="31">
                <c:v>6930.6490924156797</c:v>
              </c:pt>
              <c:pt idx="32">
                <c:v>7234.5603531327897</c:v>
              </c:pt>
              <c:pt idx="33">
                <c:v>7533.27629434345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F6-4A15-8653-1A54B271B98A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8">
                <c:v>3100.2272620510198</c:v>
              </c:pt>
              <c:pt idx="9">
                <c:v>3293.1332761543099</c:v>
              </c:pt>
              <c:pt idx="10">
                <c:v>3480.6045888498602</c:v>
              </c:pt>
              <c:pt idx="11">
                <c:v>3662.9390494926702</c:v>
              </c:pt>
              <c:pt idx="12">
                <c:v>3840.4106735991199</c:v>
              </c:pt>
              <c:pt idx="13">
                <c:v>4013.2721198253698</c:v>
              </c:pt>
              <c:pt idx="14">
                <c:v>4181.7568532967498</c:v>
              </c:pt>
              <c:pt idx="15">
                <c:v>4346.0810417723997</c:v>
              </c:pt>
              <c:pt idx="16">
                <c:v>4506.4452232856802</c:v>
              </c:pt>
              <c:pt idx="17">
                <c:v>4663.0357775337297</c:v>
              </c:pt>
              <c:pt idx="18">
                <c:v>4816.0262280943498</c:v>
              </c:pt>
              <c:pt idx="19">
                <c:v>4965.5783982871399</c:v>
              </c:pt>
              <c:pt idx="20">
                <c:v>5111.84343998439</c:v>
              </c:pt>
              <c:pt idx="21">
                <c:v>5254.9627517701201</c:v>
              </c:pt>
              <c:pt idx="22">
                <c:v>5395.0688004281201</c:v>
              </c:pt>
              <c:pt idx="23">
                <c:v>5532.2858577214902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F6-4A15-8653-1A54B271B98A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2134.7432305173502</c:v>
              </c:pt>
              <c:pt idx="1">
                <c:v>2389.6283587641701</c:v>
              </c:pt>
              <c:pt idx="2">
                <c:v>2635.24285508602</c:v>
              </c:pt>
              <c:pt idx="3">
                <c:v>2872.2374979124202</c:v>
              </c:pt>
              <c:pt idx="4">
                <c:v>3101.1968580576099</c:v>
              </c:pt>
              <c:pt idx="5">
                <c:v>3322.64798585988</c:v>
              </c:pt>
              <c:pt idx="6">
                <c:v>3537.0677186523299</c:v>
              </c:pt>
              <c:pt idx="7">
                <c:v>3744.8888634290201</c:v>
              </c:pt>
              <c:pt idx="8">
                <c:v>3946.5054562793198</c:v>
              </c:pt>
              <c:pt idx="9">
                <c:v>4142.2772592391802</c:v>
              </c:pt>
              <c:pt idx="10">
                <c:v>4332.5336235120403</c:v>
              </c:pt>
              <c:pt idx="11">
                <c:v>4517.57682326757</c:v>
              </c:pt>
              <c:pt idx="12">
                <c:v>4697.6849447641398</c:v>
              </c:pt>
              <c:pt idx="13">
                <c:v>4873.1144001249304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F6-4A15-8653-1A54B271B98A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2521.1080496679601</c:v>
              </c:pt>
              <c:pt idx="1">
                <c:v>3038.4415563432599</c:v>
              </c:pt>
              <c:pt idx="2">
                <c:v>3536.9587101154698</c:v>
              </c:pt>
              <c:pt idx="3">
                <c:v>4017.9803785037302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F6-4A15-8653-1A54B271B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"FI"</c:f>
          <c:strCache>
            <c:ptCount val="1"/>
            <c:pt idx="0">
              <c:v>FI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8">
                <c:v>3417.1530498357502</c:v>
              </c:pt>
              <c:pt idx="19">
                <c:v>3541.3209223054901</c:v>
              </c:pt>
              <c:pt idx="20">
                <c:v>3662.7596083561998</c:v>
              </c:pt>
              <c:pt idx="21">
                <c:v>3781.5865062264102</c:v>
              </c:pt>
              <c:pt idx="22">
                <c:v>3897.9115983971101</c:v>
              </c:pt>
              <c:pt idx="23">
                <c:v>4011.8380633137399</c:v>
              </c:pt>
              <c:pt idx="24">
                <c:v>4123.4628253047804</c:v>
              </c:pt>
              <c:pt idx="25">
                <c:v>4232.8770500417104</c:v>
              </c:pt>
              <c:pt idx="26">
                <c:v>4340.1665918864801</c:v>
              </c:pt>
              <c:pt idx="27">
                <c:v>4445.4123986264003</c:v>
              </c:pt>
              <c:pt idx="28">
                <c:v>4548.6908783763502</c:v>
              </c:pt>
              <c:pt idx="29">
                <c:v>4650.0742328142896</c:v>
              </c:pt>
              <c:pt idx="30">
                <c:v>4749.6307603904997</c:v>
              </c:pt>
              <c:pt idx="31">
                <c:v>4847.42513269968</c:v>
              </c:pt>
              <c:pt idx="32">
                <c:v>4943.5186468168804</c:v>
              </c:pt>
              <c:pt idx="33">
                <c:v>5037.9694560630796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28-4C82-853C-5E017B9F9276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8">
                <c:v>2923.7062418230898</c:v>
              </c:pt>
              <c:pt idx="9">
                <c:v>3071.2519128014901</c:v>
              </c:pt>
              <c:pt idx="10">
                <c:v>3214.6408099773798</c:v>
              </c:pt>
              <c:pt idx="11">
                <c:v>3354.1007457553401</c:v>
              </c:pt>
              <c:pt idx="12">
                <c:v>3489.8413030424299</c:v>
              </c:pt>
              <c:pt idx="13">
                <c:v>3622.0557297844198</c:v>
              </c:pt>
              <c:pt idx="14">
                <c:v>3750.9225936051698</c:v>
              </c:pt>
              <c:pt idx="15">
                <c:v>3876.6072321029501</c:v>
              </c:pt>
              <c:pt idx="16">
                <c:v>3999.2630283582698</c:v>
              </c:pt>
              <c:pt idx="17">
                <c:v>4119.0325363376096</c:v>
              </c:pt>
              <c:pt idx="18">
                <c:v>4236.0484769042296</c:v>
              </c:pt>
              <c:pt idx="19">
                <c:v>4350.4346218875398</c:v>
              </c:pt>
              <c:pt idx="20">
                <c:v>4462.3065809771597</c:v>
              </c:pt>
              <c:pt idx="21">
                <c:v>4571.7725039840298</c:v>
              </c:pt>
              <c:pt idx="22">
                <c:v>4678.93370916195</c:v>
              </c:pt>
              <c:pt idx="23">
                <c:v>4783.8852467391498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28-4C82-853C-5E017B9F9276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1954.4639129933701</c:v>
              </c:pt>
              <c:pt idx="1">
                <c:v>2167.6118319306001</c:v>
              </c:pt>
              <c:pt idx="2">
                <c:v>2373.0071765390198</c:v>
              </c:pt>
              <c:pt idx="3">
                <c:v>2571.1941608686898</c:v>
              </c:pt>
              <c:pt idx="4">
                <c:v>2762.6616327915299</c:v>
              </c:pt>
              <c:pt idx="5">
                <c:v>2947.8503386294201</c:v>
              </c:pt>
              <c:pt idx="6">
                <c:v>3127.1590340333</c:v>
              </c:pt>
              <c:pt idx="7">
                <c:v>3300.9496542432298</c:v>
              </c:pt>
              <c:pt idx="8">
                <c:v>3469.5517122952001</c:v>
              </c:pt>
              <c:pt idx="9">
                <c:v>3633.26605951704</c:v>
              </c:pt>
              <c:pt idx="10">
                <c:v>3792.3681161503901</c:v>
              </c:pt>
              <c:pt idx="11">
                <c:v>3947.1106592429101</c:v>
              </c:pt>
              <c:pt idx="12">
                <c:v>4097.7262386795801</c:v>
              </c:pt>
              <c:pt idx="13">
                <c:v>4244.4292793302502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28-4C82-853C-5E017B9F9276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2366.2856649279602</c:v>
              </c:pt>
              <c:pt idx="1">
                <c:v>2660.6202899467398</c:v>
              </c:pt>
              <c:pt idx="2">
                <c:v>2944.2494336763798</c:v>
              </c:pt>
              <c:pt idx="3">
                <c:v>3217.9245978868898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28-4C82-853C-5E017B9F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"ES"</c:f>
          <c:strCache>
            <c:ptCount val="1"/>
            <c:pt idx="0">
              <c:v>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20">
                <c:v>2463.6818946793601</c:v>
              </c:pt>
              <c:pt idx="21">
                <c:v>2557.5411488967802</c:v>
              </c:pt>
              <c:pt idx="22">
                <c:v>2649.4242712672799</c:v>
              </c:pt>
              <c:pt idx="23">
                <c:v>2739.4127606106799</c:v>
              </c:pt>
              <c:pt idx="24">
                <c:v>2827.5831757310002</c:v>
              </c:pt>
              <c:pt idx="25">
                <c:v>2914.0075267714801</c:v>
              </c:pt>
              <c:pt idx="26">
                <c:v>2998.75362856636</c:v>
              </c:pt>
              <c:pt idx="27">
                <c:v>3081.8854203338301</c:v>
              </c:pt>
              <c:pt idx="28">
                <c:v>3163.4632554854902</c:v>
              </c:pt>
              <c:pt idx="29">
                <c:v>3243.5441648432302</c:v>
              </c:pt>
              <c:pt idx="30">
                <c:v>3322.1820961387698</c:v>
              </c:pt>
              <c:pt idx="31">
                <c:v>3399.4281323150799</c:v>
              </c:pt>
              <c:pt idx="32">
                <c:v>3475.33069084205</c:v>
              </c:pt>
              <c:pt idx="33">
                <c:v>3549.9357059941199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A2-429E-AEC9-62A676997C5D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0">
                <c:v>2131.4436013075101</c:v>
              </c:pt>
              <c:pt idx="11">
                <c:v>2194.9006489751901</c:v>
              </c:pt>
              <c:pt idx="12">
                <c:v>2256.6653053702598</c:v>
              </c:pt>
              <c:pt idx="13">
                <c:v>2316.8255021559498</c:v>
              </c:pt>
              <c:pt idx="14">
                <c:v>2375.4624911566998</c:v>
              </c:pt>
              <c:pt idx="15">
                <c:v>2432.6515042718902</c:v>
              </c:pt>
              <c:pt idx="16">
                <c:v>2488.4623338572701</c:v>
              </c:pt>
              <c:pt idx="17">
                <c:v>2542.9598448060801</c:v>
              </c:pt>
              <c:pt idx="18">
                <c:v>2596.2044277538098</c:v>
              </c:pt>
              <c:pt idx="19">
                <c:v>2648.2524013473499</c:v>
              </c:pt>
              <c:pt idx="20">
                <c:v>2699.1563702974699</c:v>
              </c:pt>
              <c:pt idx="21">
                <c:v>2748.9655449216002</c:v>
              </c:pt>
              <c:pt idx="22">
                <c:v>2797.72602704262</c:v>
              </c:pt>
              <c:pt idx="23">
                <c:v>2845.4810664070301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A2-429E-AEC9-62A676997C5D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1115.61462315525</c:v>
              </c:pt>
              <c:pt idx="1">
                <c:v>1241.37874700368</c:v>
              </c:pt>
              <c:pt idx="2">
                <c:v>1362.56860279031</c:v>
              </c:pt>
              <c:pt idx="3">
                <c:v>1479.5052942985401</c:v>
              </c:pt>
              <c:pt idx="4">
                <c:v>1592.47725748688</c:v>
              </c:pt>
              <c:pt idx="5">
                <c:v>1701.74454685313</c:v>
              </c:pt>
              <c:pt idx="6">
                <c:v>1807.5424410493799</c:v>
              </c:pt>
              <c:pt idx="7">
                <c:v>1910.0844935017601</c:v>
              </c:pt>
              <c:pt idx="8">
                <c:v>2009.56512749375</c:v>
              </c:pt>
              <c:pt idx="9">
                <c:v>2106.1618549796699</c:v>
              </c:pt>
              <c:pt idx="10">
                <c:v>2200.03718275554</c:v>
              </c:pt>
              <c:pt idx="11">
                <c:v>2291.3402574050201</c:v>
              </c:pt>
              <c:pt idx="12">
                <c:v>2380.2082908356201</c:v>
              </c:pt>
              <c:pt idx="13">
                <c:v>2466.7678006132701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4A2-429E-AEC9-62A676997C5D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934.89442651769798</c:v>
              </c:pt>
              <c:pt idx="1">
                <c:v>1062.78699982536</c:v>
              </c:pt>
              <c:pt idx="2">
                <c:v>1186.02788952469</c:v>
              </c:pt>
              <c:pt idx="3">
                <c:v>1304.943633804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A2-429E-AEC9-62A67699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'G-7'!$C$2</c:f>
              <c:strCache>
                <c:ptCount val="1"/>
                <c:pt idx="0">
                  <c:v>na odpracovanú hodinu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'G-7'!$B$3:$B$28</c:f>
              <c:strCache>
                <c:ptCount val="26"/>
                <c:pt idx="0">
                  <c:v>IE</c:v>
                </c:pt>
                <c:pt idx="1">
                  <c:v>BG</c:v>
                </c:pt>
                <c:pt idx="2">
                  <c:v>MT</c:v>
                </c:pt>
                <c:pt idx="3">
                  <c:v>SK</c:v>
                </c:pt>
                <c:pt idx="4">
                  <c:v>RO</c:v>
                </c:pt>
                <c:pt idx="5">
                  <c:v>LV</c:v>
                </c:pt>
                <c:pt idx="6">
                  <c:v>PT</c:v>
                </c:pt>
                <c:pt idx="7">
                  <c:v>HU</c:v>
                </c:pt>
                <c:pt idx="8">
                  <c:v>CY</c:v>
                </c:pt>
                <c:pt idx="9">
                  <c:v>GR</c:v>
                </c:pt>
                <c:pt idx="10">
                  <c:v>LT</c:v>
                </c:pt>
                <c:pt idx="11">
                  <c:v>PL</c:v>
                </c:pt>
                <c:pt idx="12">
                  <c:v>AT</c:v>
                </c:pt>
                <c:pt idx="13">
                  <c:v>NL</c:v>
                </c:pt>
                <c:pt idx="14">
                  <c:v>SI</c:v>
                </c:pt>
                <c:pt idx="15">
                  <c:v>SE</c:v>
                </c:pt>
                <c:pt idx="16">
                  <c:v>EÚ 27</c:v>
                </c:pt>
                <c:pt idx="17">
                  <c:v>DE</c:v>
                </c:pt>
                <c:pt idx="18">
                  <c:v>ES</c:v>
                </c:pt>
                <c:pt idx="19">
                  <c:v>DK</c:v>
                </c:pt>
                <c:pt idx="20">
                  <c:v>CZ</c:v>
                </c:pt>
                <c:pt idx="21">
                  <c:v>IT</c:v>
                </c:pt>
                <c:pt idx="22">
                  <c:v>FI</c:v>
                </c:pt>
                <c:pt idx="23">
                  <c:v>LU</c:v>
                </c:pt>
                <c:pt idx="24">
                  <c:v>FR</c:v>
                </c:pt>
                <c:pt idx="25">
                  <c:v>EE</c:v>
                </c:pt>
              </c:strCache>
            </c:strRef>
          </c:cat>
          <c:val>
            <c:numRef>
              <c:f>'G-7'!$C$3:$C$28</c:f>
              <c:numCache>
                <c:formatCode>0.0</c:formatCode>
                <c:ptCount val="26"/>
                <c:pt idx="0">
                  <c:v>19.807848045350781</c:v>
                </c:pt>
                <c:pt idx="1">
                  <c:v>12.989722517030884</c:v>
                </c:pt>
                <c:pt idx="2">
                  <c:v>11.334542733860147</c:v>
                </c:pt>
                <c:pt idx="3">
                  <c:v>9.8979250334672031</c:v>
                </c:pt>
                <c:pt idx="4">
                  <c:v>9.1805855110264076</c:v>
                </c:pt>
                <c:pt idx="5">
                  <c:v>8.2514664397976105</c:v>
                </c:pt>
                <c:pt idx="6">
                  <c:v>7.6600527807643317</c:v>
                </c:pt>
                <c:pt idx="7">
                  <c:v>7.0716784818010296</c:v>
                </c:pt>
                <c:pt idx="8">
                  <c:v>6.7495780914391048</c:v>
                </c:pt>
                <c:pt idx="9">
                  <c:v>4.7979507553975793</c:v>
                </c:pt>
                <c:pt idx="10">
                  <c:v>3.7109184766728447</c:v>
                </c:pt>
                <c:pt idx="11">
                  <c:v>2.7542939250150482</c:v>
                </c:pt>
                <c:pt idx="12">
                  <c:v>2.4164924872816158</c:v>
                </c:pt>
                <c:pt idx="13">
                  <c:v>2.2626892700840244</c:v>
                </c:pt>
                <c:pt idx="14">
                  <c:v>2.0436788016651377</c:v>
                </c:pt>
                <c:pt idx="15">
                  <c:v>1.8515458707125276</c:v>
                </c:pt>
                <c:pt idx="16">
                  <c:v>1.747115384615384</c:v>
                </c:pt>
                <c:pt idx="17">
                  <c:v>1.6251572810311927</c:v>
                </c:pt>
                <c:pt idx="18">
                  <c:v>1.4154469625432711</c:v>
                </c:pt>
                <c:pt idx="19">
                  <c:v>1.3794013172151836</c:v>
                </c:pt>
                <c:pt idx="20">
                  <c:v>9.0385583033608441E-2</c:v>
                </c:pt>
                <c:pt idx="21">
                  <c:v>-0.29557041121977079</c:v>
                </c:pt>
                <c:pt idx="22">
                  <c:v>-0.89395452450455082</c:v>
                </c:pt>
                <c:pt idx="23">
                  <c:v>-1.7200113585655714</c:v>
                </c:pt>
                <c:pt idx="24">
                  <c:v>-3.6573787009765937</c:v>
                </c:pt>
                <c:pt idx="25">
                  <c:v>-5.1774601948414158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0-488E-8CEC-100C8ED9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1"/>
          <c:order val="1"/>
          <c:tx>
            <c:strRef>
              <c:f>'G-7'!$D$2</c:f>
              <c:strCache>
                <c:ptCount val="1"/>
                <c:pt idx="0">
                  <c:v>na zamestnanca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'G-7'!$B$3:$B$28</c:f>
              <c:strCache>
                <c:ptCount val="26"/>
                <c:pt idx="0">
                  <c:v>IE</c:v>
                </c:pt>
                <c:pt idx="1">
                  <c:v>BG</c:v>
                </c:pt>
                <c:pt idx="2">
                  <c:v>MT</c:v>
                </c:pt>
                <c:pt idx="3">
                  <c:v>SK</c:v>
                </c:pt>
                <c:pt idx="4">
                  <c:v>RO</c:v>
                </c:pt>
                <c:pt idx="5">
                  <c:v>LV</c:v>
                </c:pt>
                <c:pt idx="6">
                  <c:v>PT</c:v>
                </c:pt>
                <c:pt idx="7">
                  <c:v>HU</c:v>
                </c:pt>
                <c:pt idx="8">
                  <c:v>CY</c:v>
                </c:pt>
                <c:pt idx="9">
                  <c:v>GR</c:v>
                </c:pt>
                <c:pt idx="10">
                  <c:v>LT</c:v>
                </c:pt>
                <c:pt idx="11">
                  <c:v>PL</c:v>
                </c:pt>
                <c:pt idx="12">
                  <c:v>AT</c:v>
                </c:pt>
                <c:pt idx="13">
                  <c:v>NL</c:v>
                </c:pt>
                <c:pt idx="14">
                  <c:v>SI</c:v>
                </c:pt>
                <c:pt idx="15">
                  <c:v>SE</c:v>
                </c:pt>
                <c:pt idx="16">
                  <c:v>EÚ 27</c:v>
                </c:pt>
                <c:pt idx="17">
                  <c:v>DE</c:v>
                </c:pt>
                <c:pt idx="18">
                  <c:v>ES</c:v>
                </c:pt>
                <c:pt idx="19">
                  <c:v>DK</c:v>
                </c:pt>
                <c:pt idx="20">
                  <c:v>CZ</c:v>
                </c:pt>
                <c:pt idx="21">
                  <c:v>IT</c:v>
                </c:pt>
                <c:pt idx="22">
                  <c:v>FI</c:v>
                </c:pt>
                <c:pt idx="23">
                  <c:v>LU</c:v>
                </c:pt>
                <c:pt idx="24">
                  <c:v>FR</c:v>
                </c:pt>
                <c:pt idx="25">
                  <c:v>EE</c:v>
                </c:pt>
              </c:strCache>
            </c:strRef>
          </c:cat>
          <c:val>
            <c:numRef>
              <c:f>'G-7'!$D$3:$D$28</c:f>
              <c:numCache>
                <c:formatCode>0.0</c:formatCode>
                <c:ptCount val="26"/>
                <c:pt idx="0">
                  <c:v>12.297194036216297</c:v>
                </c:pt>
                <c:pt idx="1">
                  <c:v>11.097108767985191</c:v>
                </c:pt>
                <c:pt idx="2">
                  <c:v>-1.2789906137045648</c:v>
                </c:pt>
                <c:pt idx="3">
                  <c:v>5.3036363110669811</c:v>
                </c:pt>
                <c:pt idx="4">
                  <c:v>10.560389432987563</c:v>
                </c:pt>
                <c:pt idx="5">
                  <c:v>8.0750616382065488</c:v>
                </c:pt>
                <c:pt idx="6">
                  <c:v>3.2825072065688801</c:v>
                </c:pt>
                <c:pt idx="7">
                  <c:v>4.2135952980064673</c:v>
                </c:pt>
                <c:pt idx="8">
                  <c:v>7.234455088211007</c:v>
                </c:pt>
                <c:pt idx="9">
                  <c:v>3.6187160415677653</c:v>
                </c:pt>
                <c:pt idx="10">
                  <c:v>2.1919758028645191</c:v>
                </c:pt>
                <c:pt idx="11">
                  <c:v>3.9200054861218092</c:v>
                </c:pt>
                <c:pt idx="12">
                  <c:v>-2.6814049546426588</c:v>
                </c:pt>
                <c:pt idx="13">
                  <c:v>-0.52558755313113181</c:v>
                </c:pt>
                <c:pt idx="14">
                  <c:v>2.9812428950359902</c:v>
                </c:pt>
                <c:pt idx="15">
                  <c:v>0.45785476375283451</c:v>
                </c:pt>
                <c:pt idx="16">
                  <c:v>0.53790536742329209</c:v>
                </c:pt>
                <c:pt idx="17">
                  <c:v>-0.62816655723567294</c:v>
                </c:pt>
                <c:pt idx="18">
                  <c:v>-1.316338492717918</c:v>
                </c:pt>
                <c:pt idx="19">
                  <c:v>2.0370083916624822</c:v>
                </c:pt>
                <c:pt idx="20">
                  <c:v>-1.0417047406703404</c:v>
                </c:pt>
                <c:pt idx="21">
                  <c:v>1.1175966691236567</c:v>
                </c:pt>
                <c:pt idx="22">
                  <c:v>-3.3447384280409835</c:v>
                </c:pt>
                <c:pt idx="23">
                  <c:v>-3.7695935278153172</c:v>
                </c:pt>
                <c:pt idx="24">
                  <c:v>-4.7933515641667128</c:v>
                </c:pt>
                <c:pt idx="25">
                  <c:v>-2.49571244819208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88E-8CEC-100C8ED9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ax val="20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"IT"</c:f>
          <c:strCache>
            <c:ptCount val="1"/>
            <c:pt idx="0">
              <c:v>IT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1960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21">
                <c:v>3187.24871218211</c:v>
              </c:pt>
              <c:pt idx="22">
                <c:v>3225.0564742775</c:v>
              </c:pt>
              <c:pt idx="23">
                <c:v>3262.0846390660299</c:v>
              </c:pt>
              <c:pt idx="24">
                <c:v>3298.3647087101599</c:v>
              </c:pt>
              <c:pt idx="25">
                <c:v>3333.92631370451</c:v>
              </c:pt>
              <c:pt idx="26">
                <c:v>3368.7973582719001</c:v>
              </c:pt>
              <c:pt idx="27">
                <c:v>3403.0041519095298</c:v>
              </c:pt>
              <c:pt idx="28">
                <c:v>3436.5715286387899</c:v>
              </c:pt>
              <c:pt idx="29">
                <c:v>3469.5229553129102</c:v>
              </c:pt>
              <c:pt idx="30">
                <c:v>3501.8806301653999</c:v>
              </c:pt>
              <c:pt idx="31">
                <c:v>3533.665572636</c:v>
              </c:pt>
              <c:pt idx="32">
                <c:v>3564.8977053844701</c:v>
              </c:pt>
              <c:pt idx="33">
                <c:v>3595.5959292935299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12-4CA6-9E2D-8ED6A83C255B}"/>
            </c:ext>
          </c:extLst>
        </c:ser>
        <c:ser>
          <c:idx val="1"/>
          <c:order val="1"/>
          <c:tx>
            <c:v>1970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1">
                <c:v>2262.8255955576301</c:v>
              </c:pt>
              <c:pt idx="12">
                <c:v>2360.1392206372898</c:v>
              </c:pt>
              <c:pt idx="13">
                <c:v>2454.9249310486698</c:v>
              </c:pt>
              <c:pt idx="14">
                <c:v>2547.3107435256502</c:v>
              </c:pt>
              <c:pt idx="15">
                <c:v>2637.4151900779002</c:v>
              </c:pt>
              <c:pt idx="16">
                <c:v>2725.3482324139</c:v>
              </c:pt>
              <c:pt idx="17">
                <c:v>2811.21206875301</c:v>
              </c:pt>
              <c:pt idx="18">
                <c:v>2895.10184787452</c:v>
              </c:pt>
              <c:pt idx="19">
                <c:v>2977.10630291497</c:v>
              </c:pt>
              <c:pt idx="20">
                <c:v>3057.3083154995402</c:v>
              </c:pt>
              <c:pt idx="21">
                <c:v>3135.7854191993601</c:v>
              </c:pt>
              <c:pt idx="22">
                <c:v>3212.6102499808699</c:v>
              </c:pt>
              <c:pt idx="23">
                <c:v>3287.85095020669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12-4CA6-9E2D-8ED6A83C255B}"/>
            </c:ext>
          </c:extLst>
        </c:ser>
        <c:ser>
          <c:idx val="2"/>
          <c:order val="2"/>
          <c:tx>
            <c:v>1980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1">
                <c:v>1335.20806580865</c:v>
              </c:pt>
              <c:pt idx="2">
                <c:v>1484.8045588263799</c:v>
              </c:pt>
              <c:pt idx="3">
                <c:v>1629.1509551578299</c:v>
              </c:pt>
              <c:pt idx="4">
                <c:v>1768.6032995195601</c:v>
              </c:pt>
              <c:pt idx="5">
                <c:v>1903.4826026150499</c:v>
              </c:pt>
              <c:pt idx="6">
                <c:v>2034.0792918980801</c:v>
              </c:pt>
              <c:pt idx="7">
                <c:v>2160.6569772509301</c:v>
              </c:pt>
              <c:pt idx="8">
                <c:v>2283.4556543496401</c:v>
              </c:pt>
              <c:pt idx="9">
                <c:v>2402.6944435625501</c:v>
              </c:pt>
              <c:pt idx="10">
                <c:v>2518.5739429233299</c:v>
              </c:pt>
              <c:pt idx="11">
                <c:v>2631.2782586487901</c:v>
              </c:pt>
              <c:pt idx="12">
                <c:v>2740.9767648175498</c:v>
              </c:pt>
              <c:pt idx="13">
                <c:v>2847.8256344363799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12-4CA6-9E2D-8ED6A83C255B}"/>
            </c:ext>
          </c:extLst>
        </c:ser>
        <c:ser>
          <c:idx val="3"/>
          <c:order val="3"/>
          <c:tx>
            <c:v>1990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34"/>
              <c:pt idx="4">
                <c:v>30</c:v>
              </c:pt>
              <c:pt idx="14">
                <c:v>40</c:v>
              </c:pt>
              <c:pt idx="24">
                <c:v>50</c:v>
              </c:pt>
            </c:strLit>
          </c:cat>
          <c:val>
            <c:numLit>
              <c:formatCode>General</c:formatCode>
              <c:ptCount val="34"/>
              <c:pt idx="0">
                <c:v>1554.0635852676301</c:v>
              </c:pt>
              <c:pt idx="1">
                <c:v>1627.91785976036</c:v>
              </c:pt>
              <c:pt idx="2">
                <c:v>1699.0859210573001</c:v>
              </c:pt>
              <c:pt idx="3">
                <c:v>1767.7563355495099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12-4CA6-9E2D-8ED6A83C2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142815"/>
        <c:axId val="1212144543"/>
      </c:lineChart>
      <c:catAx>
        <c:axId val="1212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4543"/>
        <c:crosses val="autoZero"/>
        <c:auto val="1"/>
        <c:lblAlgn val="ctr"/>
        <c:lblOffset val="100"/>
        <c:noMultiLvlLbl val="0"/>
      </c:catAx>
      <c:valAx>
        <c:axId val="1212144543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2142815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0625546806649E-2"/>
          <c:y val="5.4421759737984444E-2"/>
          <c:w val="0.90218263342082239"/>
          <c:h val="0.65733277999599826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'Box 1 G-A'!$F$4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'Box 1 G-A'!$B$5:$B$35</c:f>
              <c:strCache>
                <c:ptCount val="31"/>
                <c:pt idx="0">
                  <c:v>IT</c:v>
                </c:pt>
                <c:pt idx="1">
                  <c:v>BE</c:v>
                </c:pt>
                <c:pt idx="2">
                  <c:v>LU</c:v>
                </c:pt>
                <c:pt idx="3">
                  <c:v>RO</c:v>
                </c:pt>
                <c:pt idx="4">
                  <c:v>ES</c:v>
                </c:pt>
                <c:pt idx="5">
                  <c:v>PT</c:v>
                </c:pt>
                <c:pt idx="6">
                  <c:v>PL</c:v>
                </c:pt>
                <c:pt idx="7">
                  <c:v>SI</c:v>
                </c:pt>
                <c:pt idx="8">
                  <c:v>IE</c:v>
                </c:pt>
                <c:pt idx="9">
                  <c:v>NO</c:v>
                </c:pt>
                <c:pt idx="10">
                  <c:v>EL</c:v>
                </c:pt>
                <c:pt idx="11">
                  <c:v>SE</c:v>
                </c:pt>
                <c:pt idx="12">
                  <c:v>NL</c:v>
                </c:pt>
                <c:pt idx="13">
                  <c:v>CY</c:v>
                </c:pt>
                <c:pt idx="14">
                  <c:v>HR</c:v>
                </c:pt>
                <c:pt idx="15">
                  <c:v>IS</c:v>
                </c:pt>
                <c:pt idx="16">
                  <c:v>MT</c:v>
                </c:pt>
                <c:pt idx="17">
                  <c:v>HU</c:v>
                </c:pt>
                <c:pt idx="18">
                  <c:v>BG</c:v>
                </c:pt>
                <c:pt idx="19">
                  <c:v>FR</c:v>
                </c:pt>
                <c:pt idx="20">
                  <c:v>UK</c:v>
                </c:pt>
                <c:pt idx="21">
                  <c:v>LT</c:v>
                </c:pt>
                <c:pt idx="22">
                  <c:v>FI</c:v>
                </c:pt>
                <c:pt idx="23">
                  <c:v>DK</c:v>
                </c:pt>
                <c:pt idx="24">
                  <c:v>DE</c:v>
                </c:pt>
                <c:pt idx="25">
                  <c:v>AT</c:v>
                </c:pt>
                <c:pt idx="26">
                  <c:v>CH</c:v>
                </c:pt>
                <c:pt idx="27">
                  <c:v>SK</c:v>
                </c:pt>
                <c:pt idx="28">
                  <c:v>CZ</c:v>
                </c:pt>
                <c:pt idx="29">
                  <c:v>LV</c:v>
                </c:pt>
                <c:pt idx="30">
                  <c:v>EE</c:v>
                </c:pt>
              </c:strCache>
            </c:strRef>
          </c:cat>
          <c:val>
            <c:numRef>
              <c:f>'Box 1 G-A'!$F$5:$F$35</c:f>
              <c:numCache>
                <c:formatCode>General</c:formatCode>
                <c:ptCount val="31"/>
                <c:pt idx="0">
                  <c:v>100.67</c:v>
                </c:pt>
                <c:pt idx="1">
                  <c:v>100.28</c:v>
                </c:pt>
                <c:pt idx="2">
                  <c:v>99.2</c:v>
                </c:pt>
                <c:pt idx="3">
                  <c:v>97.69</c:v>
                </c:pt>
                <c:pt idx="4">
                  <c:v>93.48</c:v>
                </c:pt>
                <c:pt idx="5">
                  <c:v>91.82</c:v>
                </c:pt>
                <c:pt idx="6">
                  <c:v>91.44</c:v>
                </c:pt>
                <c:pt idx="7">
                  <c:v>91.22</c:v>
                </c:pt>
                <c:pt idx="8">
                  <c:v>90.58</c:v>
                </c:pt>
                <c:pt idx="9">
                  <c:v>89.97</c:v>
                </c:pt>
                <c:pt idx="10">
                  <c:v>89.89</c:v>
                </c:pt>
                <c:pt idx="11">
                  <c:v>89.87</c:v>
                </c:pt>
                <c:pt idx="12">
                  <c:v>89.82</c:v>
                </c:pt>
                <c:pt idx="13">
                  <c:v>89.33</c:v>
                </c:pt>
                <c:pt idx="14">
                  <c:v>88.86</c:v>
                </c:pt>
                <c:pt idx="15">
                  <c:v>87.56</c:v>
                </c:pt>
                <c:pt idx="16">
                  <c:v>86.93</c:v>
                </c:pt>
                <c:pt idx="17">
                  <c:v>85.98</c:v>
                </c:pt>
                <c:pt idx="18">
                  <c:v>85.6</c:v>
                </c:pt>
                <c:pt idx="19">
                  <c:v>85.29</c:v>
                </c:pt>
                <c:pt idx="20">
                  <c:v>85.17</c:v>
                </c:pt>
                <c:pt idx="21">
                  <c:v>84.29</c:v>
                </c:pt>
                <c:pt idx="22">
                  <c:v>83.64</c:v>
                </c:pt>
                <c:pt idx="23">
                  <c:v>82.95</c:v>
                </c:pt>
                <c:pt idx="24">
                  <c:v>82.78</c:v>
                </c:pt>
                <c:pt idx="25">
                  <c:v>81.08</c:v>
                </c:pt>
                <c:pt idx="26">
                  <c:v>81</c:v>
                </c:pt>
                <c:pt idx="27">
                  <c:v>80.59</c:v>
                </c:pt>
                <c:pt idx="28">
                  <c:v>80.510000000000005</c:v>
                </c:pt>
                <c:pt idx="29">
                  <c:v>77.84</c:v>
                </c:pt>
                <c:pt idx="30">
                  <c:v>77.12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C1-481A-BBDA-5E1151E4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498808"/>
        <c:axId val="596499136"/>
      </c:barChart>
      <c:lineChart>
        <c:grouping val="standard"/>
        <c:varyColors val="0"/>
        <c:ser>
          <c:idx val="0"/>
          <c:order val="0"/>
          <c:tx>
            <c:strRef>
              <c:f>'Box 1 G-A'!$C$4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'Box 1 G-A'!$B$5:$B$35</c:f>
              <c:strCache>
                <c:ptCount val="31"/>
                <c:pt idx="0">
                  <c:v>IT</c:v>
                </c:pt>
                <c:pt idx="1">
                  <c:v>BE</c:v>
                </c:pt>
                <c:pt idx="2">
                  <c:v>LU</c:v>
                </c:pt>
                <c:pt idx="3">
                  <c:v>RO</c:v>
                </c:pt>
                <c:pt idx="4">
                  <c:v>ES</c:v>
                </c:pt>
                <c:pt idx="5">
                  <c:v>PT</c:v>
                </c:pt>
                <c:pt idx="6">
                  <c:v>PL</c:v>
                </c:pt>
                <c:pt idx="7">
                  <c:v>SI</c:v>
                </c:pt>
                <c:pt idx="8">
                  <c:v>IE</c:v>
                </c:pt>
                <c:pt idx="9">
                  <c:v>NO</c:v>
                </c:pt>
                <c:pt idx="10">
                  <c:v>EL</c:v>
                </c:pt>
                <c:pt idx="11">
                  <c:v>SE</c:v>
                </c:pt>
                <c:pt idx="12">
                  <c:v>NL</c:v>
                </c:pt>
                <c:pt idx="13">
                  <c:v>CY</c:v>
                </c:pt>
                <c:pt idx="14">
                  <c:v>HR</c:v>
                </c:pt>
                <c:pt idx="15">
                  <c:v>IS</c:v>
                </c:pt>
                <c:pt idx="16">
                  <c:v>MT</c:v>
                </c:pt>
                <c:pt idx="17">
                  <c:v>HU</c:v>
                </c:pt>
                <c:pt idx="18">
                  <c:v>BG</c:v>
                </c:pt>
                <c:pt idx="19">
                  <c:v>FR</c:v>
                </c:pt>
                <c:pt idx="20">
                  <c:v>UK</c:v>
                </c:pt>
                <c:pt idx="21">
                  <c:v>LT</c:v>
                </c:pt>
                <c:pt idx="22">
                  <c:v>FI</c:v>
                </c:pt>
                <c:pt idx="23">
                  <c:v>DK</c:v>
                </c:pt>
                <c:pt idx="24">
                  <c:v>DE</c:v>
                </c:pt>
                <c:pt idx="25">
                  <c:v>AT</c:v>
                </c:pt>
                <c:pt idx="26">
                  <c:v>CH</c:v>
                </c:pt>
                <c:pt idx="27">
                  <c:v>SK</c:v>
                </c:pt>
                <c:pt idx="28">
                  <c:v>CZ</c:v>
                </c:pt>
                <c:pt idx="29">
                  <c:v>LV</c:v>
                </c:pt>
                <c:pt idx="30">
                  <c:v>EE</c:v>
                </c:pt>
              </c:strCache>
            </c:strRef>
          </c:cat>
          <c:val>
            <c:numRef>
              <c:f>'Box 1 G-A'!$C$5:$C$35</c:f>
              <c:numCache>
                <c:formatCode>General</c:formatCode>
                <c:ptCount val="31"/>
                <c:pt idx="0">
                  <c:v>100.36</c:v>
                </c:pt>
                <c:pt idx="1">
                  <c:v>92.76</c:v>
                </c:pt>
                <c:pt idx="2">
                  <c:v>87.82</c:v>
                </c:pt>
                <c:pt idx="3">
                  <c:v>92.27</c:v>
                </c:pt>
                <c:pt idx="4">
                  <c:v>85.79</c:v>
                </c:pt>
                <c:pt idx="5">
                  <c:v>91.56</c:v>
                </c:pt>
                <c:pt idx="6">
                  <c:v>92.52</c:v>
                </c:pt>
                <c:pt idx="7">
                  <c:v>92.42</c:v>
                </c:pt>
                <c:pt idx="8">
                  <c:v>86.58</c:v>
                </c:pt>
                <c:pt idx="9">
                  <c:v>86.92</c:v>
                </c:pt>
                <c:pt idx="10">
                  <c:v>81.08</c:v>
                </c:pt>
                <c:pt idx="11">
                  <c:v>85.91</c:v>
                </c:pt>
                <c:pt idx="12">
                  <c:v>81.209999999999994</c:v>
                </c:pt>
                <c:pt idx="13">
                  <c:v>78.42</c:v>
                </c:pt>
                <c:pt idx="15">
                  <c:v>81.14</c:v>
                </c:pt>
                <c:pt idx="16">
                  <c:v>96.73</c:v>
                </c:pt>
                <c:pt idx="17">
                  <c:v>84.55</c:v>
                </c:pt>
                <c:pt idx="18">
                  <c:v>87.5</c:v>
                </c:pt>
                <c:pt idx="19">
                  <c:v>86.12</c:v>
                </c:pt>
                <c:pt idx="20">
                  <c:v>81.72</c:v>
                </c:pt>
                <c:pt idx="21">
                  <c:v>81.37</c:v>
                </c:pt>
                <c:pt idx="22">
                  <c:v>79.27</c:v>
                </c:pt>
                <c:pt idx="23">
                  <c:v>80.66</c:v>
                </c:pt>
                <c:pt idx="24">
                  <c:v>78.56</c:v>
                </c:pt>
                <c:pt idx="25">
                  <c:v>76.23</c:v>
                </c:pt>
                <c:pt idx="27">
                  <c:v>74.790000000000006</c:v>
                </c:pt>
                <c:pt idx="28">
                  <c:v>77.45</c:v>
                </c:pt>
                <c:pt idx="29">
                  <c:v>82.99</c:v>
                </c:pt>
                <c:pt idx="30">
                  <c:v>69.98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1-481A-BBDA-5E1151E484AC}"/>
            </c:ext>
          </c:extLst>
        </c:ser>
        <c:ser>
          <c:idx val="1"/>
          <c:order val="1"/>
          <c:tx>
            <c:strRef>
              <c:f>'Box 1 G-A'!$D$4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'Box 1 G-A'!$B$5:$B$35</c:f>
              <c:strCache>
                <c:ptCount val="31"/>
                <c:pt idx="0">
                  <c:v>IT</c:v>
                </c:pt>
                <c:pt idx="1">
                  <c:v>BE</c:v>
                </c:pt>
                <c:pt idx="2">
                  <c:v>LU</c:v>
                </c:pt>
                <c:pt idx="3">
                  <c:v>RO</c:v>
                </c:pt>
                <c:pt idx="4">
                  <c:v>ES</c:v>
                </c:pt>
                <c:pt idx="5">
                  <c:v>PT</c:v>
                </c:pt>
                <c:pt idx="6">
                  <c:v>PL</c:v>
                </c:pt>
                <c:pt idx="7">
                  <c:v>SI</c:v>
                </c:pt>
                <c:pt idx="8">
                  <c:v>IE</c:v>
                </c:pt>
                <c:pt idx="9">
                  <c:v>NO</c:v>
                </c:pt>
                <c:pt idx="10">
                  <c:v>EL</c:v>
                </c:pt>
                <c:pt idx="11">
                  <c:v>SE</c:v>
                </c:pt>
                <c:pt idx="12">
                  <c:v>NL</c:v>
                </c:pt>
                <c:pt idx="13">
                  <c:v>CY</c:v>
                </c:pt>
                <c:pt idx="14">
                  <c:v>HR</c:v>
                </c:pt>
                <c:pt idx="15">
                  <c:v>IS</c:v>
                </c:pt>
                <c:pt idx="16">
                  <c:v>MT</c:v>
                </c:pt>
                <c:pt idx="17">
                  <c:v>HU</c:v>
                </c:pt>
                <c:pt idx="18">
                  <c:v>BG</c:v>
                </c:pt>
                <c:pt idx="19">
                  <c:v>FR</c:v>
                </c:pt>
                <c:pt idx="20">
                  <c:v>UK</c:v>
                </c:pt>
                <c:pt idx="21">
                  <c:v>LT</c:v>
                </c:pt>
                <c:pt idx="22">
                  <c:v>FI</c:v>
                </c:pt>
                <c:pt idx="23">
                  <c:v>DK</c:v>
                </c:pt>
                <c:pt idx="24">
                  <c:v>DE</c:v>
                </c:pt>
                <c:pt idx="25">
                  <c:v>AT</c:v>
                </c:pt>
                <c:pt idx="26">
                  <c:v>CH</c:v>
                </c:pt>
                <c:pt idx="27">
                  <c:v>SK</c:v>
                </c:pt>
                <c:pt idx="28">
                  <c:v>CZ</c:v>
                </c:pt>
                <c:pt idx="29">
                  <c:v>LV</c:v>
                </c:pt>
                <c:pt idx="30">
                  <c:v>EE</c:v>
                </c:pt>
              </c:strCache>
            </c:strRef>
          </c:cat>
          <c:val>
            <c:numRef>
              <c:f>'Box 1 G-A'!$D$5:$D$35</c:f>
              <c:numCache>
                <c:formatCode>General</c:formatCode>
                <c:ptCount val="31"/>
                <c:pt idx="0">
                  <c:v>101.2</c:v>
                </c:pt>
                <c:pt idx="1">
                  <c:v>96.41</c:v>
                </c:pt>
                <c:pt idx="2">
                  <c:v>89.15</c:v>
                </c:pt>
                <c:pt idx="3">
                  <c:v>91.3</c:v>
                </c:pt>
                <c:pt idx="4">
                  <c:v>89.77</c:v>
                </c:pt>
                <c:pt idx="5">
                  <c:v>88.9</c:v>
                </c:pt>
                <c:pt idx="6">
                  <c:v>95.47</c:v>
                </c:pt>
                <c:pt idx="7">
                  <c:v>99.45</c:v>
                </c:pt>
                <c:pt idx="8">
                  <c:v>89.09</c:v>
                </c:pt>
                <c:pt idx="9">
                  <c:v>86.49</c:v>
                </c:pt>
                <c:pt idx="10">
                  <c:v>86.11</c:v>
                </c:pt>
                <c:pt idx="11">
                  <c:v>86.51</c:v>
                </c:pt>
                <c:pt idx="12">
                  <c:v>83.73</c:v>
                </c:pt>
                <c:pt idx="13">
                  <c:v>83.75</c:v>
                </c:pt>
                <c:pt idx="14">
                  <c:v>94.67</c:v>
                </c:pt>
                <c:pt idx="15">
                  <c:v>84.02</c:v>
                </c:pt>
                <c:pt idx="16">
                  <c:v>95.23</c:v>
                </c:pt>
                <c:pt idx="17">
                  <c:v>81.22</c:v>
                </c:pt>
                <c:pt idx="18">
                  <c:v>86.16</c:v>
                </c:pt>
                <c:pt idx="19">
                  <c:v>86.51</c:v>
                </c:pt>
                <c:pt idx="20">
                  <c:v>82.61</c:v>
                </c:pt>
                <c:pt idx="21">
                  <c:v>86.32</c:v>
                </c:pt>
                <c:pt idx="22">
                  <c:v>80.19</c:v>
                </c:pt>
                <c:pt idx="23">
                  <c:v>80.72</c:v>
                </c:pt>
                <c:pt idx="24">
                  <c:v>79.569999999999993</c:v>
                </c:pt>
                <c:pt idx="25">
                  <c:v>78.430000000000007</c:v>
                </c:pt>
                <c:pt idx="26">
                  <c:v>80.39</c:v>
                </c:pt>
                <c:pt idx="27">
                  <c:v>81.14</c:v>
                </c:pt>
                <c:pt idx="28">
                  <c:v>79.27</c:v>
                </c:pt>
                <c:pt idx="29">
                  <c:v>82.81</c:v>
                </c:pt>
                <c:pt idx="30">
                  <c:v>72.34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1-481A-BBDA-5E1151E484AC}"/>
            </c:ext>
          </c:extLst>
        </c:ser>
        <c:ser>
          <c:idx val="2"/>
          <c:order val="2"/>
          <c:tx>
            <c:strRef>
              <c:f>'Box 1 G-A'!$E$4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'Box 1 G-A'!$B$5:$B$35</c:f>
              <c:strCache>
                <c:ptCount val="31"/>
                <c:pt idx="0">
                  <c:v>IT</c:v>
                </c:pt>
                <c:pt idx="1">
                  <c:v>BE</c:v>
                </c:pt>
                <c:pt idx="2">
                  <c:v>LU</c:v>
                </c:pt>
                <c:pt idx="3">
                  <c:v>RO</c:v>
                </c:pt>
                <c:pt idx="4">
                  <c:v>ES</c:v>
                </c:pt>
                <c:pt idx="5">
                  <c:v>PT</c:v>
                </c:pt>
                <c:pt idx="6">
                  <c:v>PL</c:v>
                </c:pt>
                <c:pt idx="7">
                  <c:v>SI</c:v>
                </c:pt>
                <c:pt idx="8">
                  <c:v>IE</c:v>
                </c:pt>
                <c:pt idx="9">
                  <c:v>NO</c:v>
                </c:pt>
                <c:pt idx="10">
                  <c:v>EL</c:v>
                </c:pt>
                <c:pt idx="11">
                  <c:v>SE</c:v>
                </c:pt>
                <c:pt idx="12">
                  <c:v>NL</c:v>
                </c:pt>
                <c:pt idx="13">
                  <c:v>CY</c:v>
                </c:pt>
                <c:pt idx="14">
                  <c:v>HR</c:v>
                </c:pt>
                <c:pt idx="15">
                  <c:v>IS</c:v>
                </c:pt>
                <c:pt idx="16">
                  <c:v>MT</c:v>
                </c:pt>
                <c:pt idx="17">
                  <c:v>HU</c:v>
                </c:pt>
                <c:pt idx="18">
                  <c:v>BG</c:v>
                </c:pt>
                <c:pt idx="19">
                  <c:v>FR</c:v>
                </c:pt>
                <c:pt idx="20">
                  <c:v>UK</c:v>
                </c:pt>
                <c:pt idx="21">
                  <c:v>LT</c:v>
                </c:pt>
                <c:pt idx="22">
                  <c:v>FI</c:v>
                </c:pt>
                <c:pt idx="23">
                  <c:v>DK</c:v>
                </c:pt>
                <c:pt idx="24">
                  <c:v>DE</c:v>
                </c:pt>
                <c:pt idx="25">
                  <c:v>AT</c:v>
                </c:pt>
                <c:pt idx="26">
                  <c:v>CH</c:v>
                </c:pt>
                <c:pt idx="27">
                  <c:v>SK</c:v>
                </c:pt>
                <c:pt idx="28">
                  <c:v>CZ</c:v>
                </c:pt>
                <c:pt idx="29">
                  <c:v>LV</c:v>
                </c:pt>
                <c:pt idx="30">
                  <c:v>EE</c:v>
                </c:pt>
              </c:strCache>
            </c:strRef>
          </c:cat>
          <c:val>
            <c:numRef>
              <c:f>'Box 1 G-A'!$E$5:$E$35</c:f>
              <c:numCache>
                <c:formatCode>General</c:formatCode>
                <c:ptCount val="31"/>
                <c:pt idx="0">
                  <c:v>100.55</c:v>
                </c:pt>
                <c:pt idx="1">
                  <c:v>98.56</c:v>
                </c:pt>
                <c:pt idx="2">
                  <c:v>92.92</c:v>
                </c:pt>
                <c:pt idx="3">
                  <c:v>95.5</c:v>
                </c:pt>
                <c:pt idx="4">
                  <c:v>90.45</c:v>
                </c:pt>
                <c:pt idx="5">
                  <c:v>86.54</c:v>
                </c:pt>
                <c:pt idx="6">
                  <c:v>92.49</c:v>
                </c:pt>
                <c:pt idx="7">
                  <c:v>93.55</c:v>
                </c:pt>
                <c:pt idx="8">
                  <c:v>89.33</c:v>
                </c:pt>
                <c:pt idx="9">
                  <c:v>87.88</c:v>
                </c:pt>
                <c:pt idx="10">
                  <c:v>89.77</c:v>
                </c:pt>
                <c:pt idx="11">
                  <c:v>88.68</c:v>
                </c:pt>
                <c:pt idx="12">
                  <c:v>85.25</c:v>
                </c:pt>
                <c:pt idx="13">
                  <c:v>86.69</c:v>
                </c:pt>
                <c:pt idx="14">
                  <c:v>91.75</c:v>
                </c:pt>
                <c:pt idx="15">
                  <c:v>84.96</c:v>
                </c:pt>
                <c:pt idx="16">
                  <c:v>88.48</c:v>
                </c:pt>
                <c:pt idx="17">
                  <c:v>83.27</c:v>
                </c:pt>
                <c:pt idx="18">
                  <c:v>85.88</c:v>
                </c:pt>
                <c:pt idx="19">
                  <c:v>86.52</c:v>
                </c:pt>
                <c:pt idx="20">
                  <c:v>84.45</c:v>
                </c:pt>
                <c:pt idx="21">
                  <c:v>84.91</c:v>
                </c:pt>
                <c:pt idx="22">
                  <c:v>82.02</c:v>
                </c:pt>
                <c:pt idx="23">
                  <c:v>81.63</c:v>
                </c:pt>
                <c:pt idx="24">
                  <c:v>80.64</c:v>
                </c:pt>
                <c:pt idx="25">
                  <c:v>79.36</c:v>
                </c:pt>
                <c:pt idx="26">
                  <c:v>81.94</c:v>
                </c:pt>
                <c:pt idx="27">
                  <c:v>80.81</c:v>
                </c:pt>
                <c:pt idx="28">
                  <c:v>77.760000000000005</c:v>
                </c:pt>
                <c:pt idx="29">
                  <c:v>79.599999999999994</c:v>
                </c:pt>
                <c:pt idx="30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1-481A-BBDA-5E1151E4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498808"/>
        <c:axId val="596499136"/>
      </c:lineChart>
      <c:catAx>
        <c:axId val="59649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9136"/>
        <c:crosses val="autoZero"/>
        <c:auto val="1"/>
        <c:lblAlgn val="ctr"/>
        <c:lblOffset val="100"/>
        <c:noMultiLvlLbl val="0"/>
      </c:catAx>
      <c:valAx>
        <c:axId val="596499136"/>
        <c:scaling>
          <c:orientation val="minMax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649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1329833770785E-2"/>
          <c:y val="0.82733073299946303"/>
          <c:w val="0.96114938757655288"/>
          <c:h val="0.148150797389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Zamestnanosť 15 - 64 rokov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5.7016196146213428E-2"/>
          <c:y val="0.1324142755102472"/>
          <c:w val="0.91397462817147856"/>
          <c:h val="0.79402432787688981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28"/>
              <c:pt idx="0">
                <c:v>IT</c:v>
              </c:pt>
              <c:pt idx="1">
                <c:v>GR</c:v>
              </c:pt>
              <c:pt idx="2">
                <c:v>RO</c:v>
              </c:pt>
              <c:pt idx="3">
                <c:v>ES</c:v>
              </c:pt>
              <c:pt idx="4">
                <c:v>HR</c:v>
              </c:pt>
              <c:pt idx="5">
                <c:v>BE</c:v>
              </c:pt>
              <c:pt idx="6">
                <c:v>FR</c:v>
              </c:pt>
              <c:pt idx="7">
                <c:v>LU</c:v>
              </c:pt>
              <c:pt idx="8">
                <c:v>BG</c:v>
              </c:pt>
              <c:pt idx="9">
                <c:v>LV</c:v>
              </c:pt>
              <c:pt idx="10">
                <c:v>PL</c:v>
              </c:pt>
              <c:pt idx="11">
                <c:v>SK</c:v>
              </c:pt>
              <c:pt idx="12">
                <c:v>PT</c:v>
              </c:pt>
              <c:pt idx="13">
                <c:v>CY</c:v>
              </c:pt>
              <c:pt idx="14">
                <c:v>SI</c:v>
              </c:pt>
              <c:pt idx="15">
                <c:v>IE</c:v>
              </c:pt>
              <c:pt idx="16">
                <c:v>LT</c:v>
              </c:pt>
              <c:pt idx="17">
                <c:v>AT</c:v>
              </c:pt>
              <c:pt idx="18">
                <c:v>FI</c:v>
              </c:pt>
              <c:pt idx="19">
                <c:v>HU</c:v>
              </c:pt>
              <c:pt idx="20">
                <c:v>CZ</c:v>
              </c:pt>
              <c:pt idx="21">
                <c:v>EE</c:v>
              </c:pt>
              <c:pt idx="22">
                <c:v>DK</c:v>
              </c:pt>
              <c:pt idx="23">
                <c:v>DE</c:v>
              </c:pt>
              <c:pt idx="24">
                <c:v>SE</c:v>
              </c:pt>
              <c:pt idx="25">
                <c:v>MT</c:v>
              </c:pt>
              <c:pt idx="26">
                <c:v>NL</c:v>
              </c:pt>
            </c:strLit>
          </c:cat>
          <c:val>
            <c:numLit>
              <c:formatCode>General</c:formatCode>
              <c:ptCount val="27"/>
              <c:pt idx="0">
                <c:v>58.2</c:v>
              </c:pt>
              <c:pt idx="1">
                <c:v>57.2</c:v>
              </c:pt>
              <c:pt idx="2">
                <c:v>61.9</c:v>
              </c:pt>
              <c:pt idx="3">
                <c:v>62.6</c:v>
              </c:pt>
              <c:pt idx="4">
                <c:v>63.4</c:v>
              </c:pt>
              <c:pt idx="5">
                <c:v>65.3</c:v>
              </c:pt>
              <c:pt idx="6">
                <c:v>67.2</c:v>
              </c:pt>
              <c:pt idx="7">
                <c:v>69.400000000000006</c:v>
              </c:pt>
              <c:pt idx="8">
                <c:v>68.099999999999994</c:v>
              </c:pt>
              <c:pt idx="9">
                <c:v>69.900000000000006</c:v>
              </c:pt>
              <c:pt idx="10">
                <c:v>69.400000000000006</c:v>
              </c:pt>
              <c:pt idx="11">
                <c:v>70.400000000000006</c:v>
              </c:pt>
              <c:pt idx="12">
                <c:v>69.7</c:v>
              </c:pt>
              <c:pt idx="13">
                <c:v>71.400000000000006</c:v>
              </c:pt>
              <c:pt idx="14">
                <c:v>72.400000000000006</c:v>
              </c:pt>
              <c:pt idx="15">
                <c:v>72.7</c:v>
              </c:pt>
              <c:pt idx="16">
                <c:v>69.8</c:v>
              </c:pt>
              <c:pt idx="17">
                <c:v>72.400000000000006</c:v>
              </c:pt>
              <c:pt idx="18">
                <c:v>70.8</c:v>
              </c:pt>
              <c:pt idx="19">
                <c:v>73.099999999999994</c:v>
              </c:pt>
              <c:pt idx="20">
                <c:v>74.400000000000006</c:v>
              </c:pt>
              <c:pt idx="21">
                <c:v>74</c:v>
              </c:pt>
              <c:pt idx="22">
                <c:v>75.5</c:v>
              </c:pt>
              <c:pt idx="23">
                <c:v>75.599999999999994</c:v>
              </c:pt>
              <c:pt idx="24">
                <c:v>75.099999999999994</c:v>
              </c:pt>
              <c:pt idx="25">
                <c:v>74.2</c:v>
              </c:pt>
              <c:pt idx="26">
                <c:v>80.099999999999994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C3-4CFD-A220-7685A8C0921F}"/>
            </c:ext>
          </c:extLst>
        </c:ser>
        <c:ser>
          <c:idx val="1"/>
          <c:order val="1"/>
          <c:tx>
            <c:v>2022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28"/>
              <c:pt idx="0">
                <c:v>IT</c:v>
              </c:pt>
              <c:pt idx="1">
                <c:v>GR</c:v>
              </c:pt>
              <c:pt idx="2">
                <c:v>RO</c:v>
              </c:pt>
              <c:pt idx="3">
                <c:v>ES</c:v>
              </c:pt>
              <c:pt idx="4">
                <c:v>HR</c:v>
              </c:pt>
              <c:pt idx="5">
                <c:v>BE</c:v>
              </c:pt>
              <c:pt idx="6">
                <c:v>FR</c:v>
              </c:pt>
              <c:pt idx="7">
                <c:v>LU</c:v>
              </c:pt>
              <c:pt idx="8">
                <c:v>BG</c:v>
              </c:pt>
              <c:pt idx="9">
                <c:v>LV</c:v>
              </c:pt>
              <c:pt idx="10">
                <c:v>PL</c:v>
              </c:pt>
              <c:pt idx="11">
                <c:v>SK</c:v>
              </c:pt>
              <c:pt idx="12">
                <c:v>PT</c:v>
              </c:pt>
              <c:pt idx="13">
                <c:v>CY</c:v>
              </c:pt>
              <c:pt idx="14">
                <c:v>SI</c:v>
              </c:pt>
              <c:pt idx="15">
                <c:v>IE</c:v>
              </c:pt>
              <c:pt idx="16">
                <c:v>LT</c:v>
              </c:pt>
              <c:pt idx="17">
                <c:v>AT</c:v>
              </c:pt>
              <c:pt idx="18">
                <c:v>FI</c:v>
              </c:pt>
              <c:pt idx="19">
                <c:v>HU</c:v>
              </c:pt>
              <c:pt idx="20">
                <c:v>CZ</c:v>
              </c:pt>
              <c:pt idx="21">
                <c:v>EE</c:v>
              </c:pt>
              <c:pt idx="22">
                <c:v>DK</c:v>
              </c:pt>
              <c:pt idx="23">
                <c:v>DE</c:v>
              </c:pt>
              <c:pt idx="24">
                <c:v>SE</c:v>
              </c:pt>
              <c:pt idx="25">
                <c:v>MT</c:v>
              </c:pt>
              <c:pt idx="26">
                <c:v>NL</c:v>
              </c:pt>
            </c:strLit>
          </c:cat>
          <c:val>
            <c:numLit>
              <c:formatCode>General</c:formatCode>
              <c:ptCount val="27"/>
              <c:pt idx="0">
                <c:v>60.1</c:v>
              </c:pt>
              <c:pt idx="1">
                <c:v>60.7</c:v>
              </c:pt>
              <c:pt idx="2">
                <c:v>63.1</c:v>
              </c:pt>
              <c:pt idx="3">
                <c:v>64.3</c:v>
              </c:pt>
              <c:pt idx="4">
                <c:v>64.900000000000006</c:v>
              </c:pt>
              <c:pt idx="5">
                <c:v>66.5</c:v>
              </c:pt>
              <c:pt idx="6">
                <c:v>68.099999999999994</c:v>
              </c:pt>
              <c:pt idx="7">
                <c:v>70.099999999999994</c:v>
              </c:pt>
              <c:pt idx="8">
                <c:v>70.599999999999994</c:v>
              </c:pt>
              <c:pt idx="9">
                <c:v>71.3</c:v>
              </c:pt>
              <c:pt idx="10">
                <c:v>71.3</c:v>
              </c:pt>
              <c:pt idx="11">
                <c:v>71.5</c:v>
              </c:pt>
              <c:pt idx="12">
                <c:v>71.400000000000006</c:v>
              </c:pt>
              <c:pt idx="13">
                <c:v>73.099999999999994</c:v>
              </c:pt>
              <c:pt idx="14">
                <c:v>73.8</c:v>
              </c:pt>
              <c:pt idx="15">
                <c:v>74.3</c:v>
              </c:pt>
              <c:pt idx="16">
                <c:v>73.3</c:v>
              </c:pt>
              <c:pt idx="17">
                <c:v>74</c:v>
              </c:pt>
              <c:pt idx="18">
                <c:v>72.7</c:v>
              </c:pt>
              <c:pt idx="19">
                <c:v>74.400000000000006</c:v>
              </c:pt>
              <c:pt idx="20">
                <c:v>75.5</c:v>
              </c:pt>
              <c:pt idx="21">
                <c:v>76.400000000000006</c:v>
              </c:pt>
              <c:pt idx="22">
                <c:v>76.8</c:v>
              </c:pt>
              <c:pt idx="23">
                <c:v>76.900000000000006</c:v>
              </c:pt>
              <c:pt idx="24">
                <c:v>77</c:v>
              </c:pt>
              <c:pt idx="25">
                <c:v>76.5</c:v>
              </c:pt>
              <c:pt idx="26">
                <c:v>81.8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C3-4CFD-A220-7685A8C0921F}"/>
            </c:ext>
          </c:extLst>
        </c:ser>
        <c:ser>
          <c:idx val="2"/>
          <c:order val="2"/>
          <c:tx>
            <c:v>2023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28"/>
              <c:pt idx="0">
                <c:v>IT</c:v>
              </c:pt>
              <c:pt idx="1">
                <c:v>GR</c:v>
              </c:pt>
              <c:pt idx="2">
                <c:v>RO</c:v>
              </c:pt>
              <c:pt idx="3">
                <c:v>ES</c:v>
              </c:pt>
              <c:pt idx="4">
                <c:v>HR</c:v>
              </c:pt>
              <c:pt idx="5">
                <c:v>BE</c:v>
              </c:pt>
              <c:pt idx="6">
                <c:v>FR</c:v>
              </c:pt>
              <c:pt idx="7">
                <c:v>LU</c:v>
              </c:pt>
              <c:pt idx="8">
                <c:v>BG</c:v>
              </c:pt>
              <c:pt idx="9">
                <c:v>LV</c:v>
              </c:pt>
              <c:pt idx="10">
                <c:v>PL</c:v>
              </c:pt>
              <c:pt idx="11">
                <c:v>SK</c:v>
              </c:pt>
              <c:pt idx="12">
                <c:v>PT</c:v>
              </c:pt>
              <c:pt idx="13">
                <c:v>CY</c:v>
              </c:pt>
              <c:pt idx="14">
                <c:v>SI</c:v>
              </c:pt>
              <c:pt idx="15">
                <c:v>IE</c:v>
              </c:pt>
              <c:pt idx="16">
                <c:v>LT</c:v>
              </c:pt>
              <c:pt idx="17">
                <c:v>AT</c:v>
              </c:pt>
              <c:pt idx="18">
                <c:v>FI</c:v>
              </c:pt>
              <c:pt idx="19">
                <c:v>HU</c:v>
              </c:pt>
              <c:pt idx="20">
                <c:v>CZ</c:v>
              </c:pt>
              <c:pt idx="21">
                <c:v>EE</c:v>
              </c:pt>
              <c:pt idx="22">
                <c:v>DK</c:v>
              </c:pt>
              <c:pt idx="23">
                <c:v>DE</c:v>
              </c:pt>
              <c:pt idx="24">
                <c:v>SE</c:v>
              </c:pt>
              <c:pt idx="25">
                <c:v>MT</c:v>
              </c:pt>
              <c:pt idx="26">
                <c:v>NL</c:v>
              </c:pt>
            </c:strLit>
          </c:cat>
          <c:val>
            <c:numLit>
              <c:formatCode>General</c:formatCode>
              <c:ptCount val="27"/>
              <c:pt idx="0">
                <c:v>61.5</c:v>
              </c:pt>
              <c:pt idx="1">
                <c:v>61.8</c:v>
              </c:pt>
              <c:pt idx="2">
                <c:v>63</c:v>
              </c:pt>
              <c:pt idx="3">
                <c:v>65.3</c:v>
              </c:pt>
              <c:pt idx="4">
                <c:v>65.7</c:v>
              </c:pt>
              <c:pt idx="5">
                <c:v>66.599999999999994</c:v>
              </c:pt>
              <c:pt idx="6">
                <c:v>68.400000000000006</c:v>
              </c:pt>
              <c:pt idx="7">
                <c:v>70.3</c:v>
              </c:pt>
              <c:pt idx="8">
                <c:v>70.7</c:v>
              </c:pt>
              <c:pt idx="9">
                <c:v>71.400000000000006</c:v>
              </c:pt>
              <c:pt idx="10">
                <c:v>72</c:v>
              </c:pt>
              <c:pt idx="11">
                <c:v>72.400000000000006</c:v>
              </c:pt>
              <c:pt idx="12">
                <c:v>72.5</c:v>
              </c:pt>
              <c:pt idx="13">
                <c:v>72.5</c:v>
              </c:pt>
              <c:pt idx="14">
                <c:v>73.2</c:v>
              </c:pt>
              <c:pt idx="15">
                <c:v>74</c:v>
              </c:pt>
              <c:pt idx="16">
                <c:v>74</c:v>
              </c:pt>
              <c:pt idx="17">
                <c:v>74.099999999999994</c:v>
              </c:pt>
              <c:pt idx="18">
                <c:v>74.099999999999994</c:v>
              </c:pt>
              <c:pt idx="19">
                <c:v>74.8</c:v>
              </c:pt>
              <c:pt idx="20">
                <c:v>75.099999999999994</c:v>
              </c:pt>
              <c:pt idx="21">
                <c:v>76.2</c:v>
              </c:pt>
              <c:pt idx="22">
                <c:v>76.599999999999994</c:v>
              </c:pt>
              <c:pt idx="23">
                <c:v>77.2</c:v>
              </c:pt>
              <c:pt idx="24">
                <c:v>77.400000000000006</c:v>
              </c:pt>
              <c:pt idx="25">
                <c:v>78.2</c:v>
              </c:pt>
              <c:pt idx="26">
                <c:v>82.4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C3-4CFD-A220-7685A8C0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278879"/>
        <c:axId val="1484200479"/>
      </c:lineChart>
      <c:catAx>
        <c:axId val="154627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84200479"/>
        <c:crosses val="autoZero"/>
        <c:auto val="1"/>
        <c:lblAlgn val="ctr"/>
        <c:lblOffset val="100"/>
        <c:noMultiLvlLbl val="0"/>
      </c:catAx>
      <c:valAx>
        <c:axId val="1484200479"/>
        <c:scaling>
          <c:orientation val="minMax"/>
          <c:min val="5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4627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92279090113736"/>
          <c:y val="0.15450457652184341"/>
          <c:w val="0.29432597086253687"/>
          <c:h val="4.3470165147440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08730000359835E-2"/>
          <c:y val="5.0925925925925923E-2"/>
          <c:w val="0.91232911777502268"/>
          <c:h val="0.68490278817955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'G-8'!$B$4</c:f>
              <c:strCache>
                <c:ptCount val="1"/>
                <c:pt idx="0">
                  <c:v>EÚ 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'G-8'!$C$2:$J$3</c:f>
              <c:multiLvlStrCache>
                <c:ptCount val="8"/>
                <c:lvl>
                  <c:pt idx="0">
                    <c:v>hod.</c:v>
                  </c:pt>
                  <c:pt idx="1">
                    <c:v>zam.</c:v>
                  </c:pt>
                  <c:pt idx="2">
                    <c:v>hod.</c:v>
                  </c:pt>
                  <c:pt idx="3">
                    <c:v>zam.</c:v>
                  </c:pt>
                  <c:pt idx="4">
                    <c:v>hod.</c:v>
                  </c:pt>
                  <c:pt idx="5">
                    <c:v>zam.</c:v>
                  </c:pt>
                  <c:pt idx="6">
                    <c:v>hod.</c:v>
                  </c:pt>
                  <c:pt idx="7">
                    <c:v>zam.</c:v>
                  </c:pt>
                </c:lvl>
                <c:lvl>
                  <c:pt idx="0">
                    <c:v>2000-2009</c:v>
                  </c:pt>
                  <c:pt idx="2">
                    <c:v>2010-2015</c:v>
                  </c:pt>
                  <c:pt idx="4">
                    <c:v>2016-2019</c:v>
                  </c:pt>
                  <c:pt idx="6">
                    <c:v>2020-23</c:v>
                  </c:pt>
                </c:lvl>
              </c:multiLvlStrCache>
            </c:multiLvlStrRef>
          </c:cat>
          <c:val>
            <c:numRef>
              <c:f>'G-8'!$C$4:$J$4</c:f>
              <c:numCache>
                <c:formatCode>0.0</c:formatCode>
                <c:ptCount val="8"/>
                <c:pt idx="0">
                  <c:v>1.2097922776999539</c:v>
                </c:pt>
                <c:pt idx="1">
                  <c:v>0.8152437941196482</c:v>
                </c:pt>
                <c:pt idx="2">
                  <c:v>1.3693938495524332</c:v>
                </c:pt>
                <c:pt idx="3">
                  <c:v>1.1293242909572971</c:v>
                </c:pt>
                <c:pt idx="4">
                  <c:v>0.98652467507051966</c:v>
                </c:pt>
                <c:pt idx="5">
                  <c:v>0.78546282436604287</c:v>
                </c:pt>
                <c:pt idx="6">
                  <c:v>0.43605634605643218</c:v>
                </c:pt>
                <c:pt idx="7">
                  <c:v>0.18544519552602523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823-B417-DC91E2BAD84F}"/>
            </c:ext>
          </c:extLst>
        </c:ser>
        <c:ser>
          <c:idx val="1"/>
          <c:order val="1"/>
          <c:tx>
            <c:strRef>
              <c:f>'G-8'!$B$5</c:f>
              <c:strCache>
                <c:ptCount val="1"/>
                <c:pt idx="0">
                  <c:v>CZ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'G-8'!$C$2:$J$3</c:f>
              <c:multiLvlStrCache>
                <c:ptCount val="8"/>
                <c:lvl>
                  <c:pt idx="0">
                    <c:v>hod.</c:v>
                  </c:pt>
                  <c:pt idx="1">
                    <c:v>zam.</c:v>
                  </c:pt>
                  <c:pt idx="2">
                    <c:v>hod.</c:v>
                  </c:pt>
                  <c:pt idx="3">
                    <c:v>zam.</c:v>
                  </c:pt>
                  <c:pt idx="4">
                    <c:v>hod.</c:v>
                  </c:pt>
                  <c:pt idx="5">
                    <c:v>zam.</c:v>
                  </c:pt>
                  <c:pt idx="6">
                    <c:v>hod.</c:v>
                  </c:pt>
                  <c:pt idx="7">
                    <c:v>zam.</c:v>
                  </c:pt>
                </c:lvl>
                <c:lvl>
                  <c:pt idx="0">
                    <c:v>2000-2009</c:v>
                  </c:pt>
                  <c:pt idx="2">
                    <c:v>2010-2015</c:v>
                  </c:pt>
                  <c:pt idx="4">
                    <c:v>2016-2019</c:v>
                  </c:pt>
                  <c:pt idx="6">
                    <c:v>2020-23</c:v>
                  </c:pt>
                </c:lvl>
              </c:multiLvlStrCache>
            </c:multiLvlStrRef>
          </c:cat>
          <c:val>
            <c:numRef>
              <c:f>'G-8'!$C$5:$J$5</c:f>
              <c:numCache>
                <c:formatCode>0.0</c:formatCode>
                <c:ptCount val="8"/>
                <c:pt idx="0">
                  <c:v>3.5860487448797671</c:v>
                </c:pt>
                <c:pt idx="1">
                  <c:v>2.9470396047037779</c:v>
                </c:pt>
                <c:pt idx="2">
                  <c:v>1.8559520285532305</c:v>
                </c:pt>
                <c:pt idx="3">
                  <c:v>1.5971438981065234</c:v>
                </c:pt>
                <c:pt idx="4">
                  <c:v>1.7915011997599457</c:v>
                </c:pt>
                <c:pt idx="5">
                  <c:v>2.284598395158568</c:v>
                </c:pt>
                <c:pt idx="6">
                  <c:v>3.6122043812792271E-2</c:v>
                </c:pt>
                <c:pt idx="7">
                  <c:v>-0.22821908388575451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8-4823-B417-DC91E2BAD84F}"/>
            </c:ext>
          </c:extLst>
        </c:ser>
        <c:ser>
          <c:idx val="2"/>
          <c:order val="2"/>
          <c:tx>
            <c:strRef>
              <c:f>'G-8'!$B$6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'G-8'!$C$2:$J$3</c:f>
              <c:multiLvlStrCache>
                <c:ptCount val="8"/>
                <c:lvl>
                  <c:pt idx="0">
                    <c:v>hod.</c:v>
                  </c:pt>
                  <c:pt idx="1">
                    <c:v>zam.</c:v>
                  </c:pt>
                  <c:pt idx="2">
                    <c:v>hod.</c:v>
                  </c:pt>
                  <c:pt idx="3">
                    <c:v>zam.</c:v>
                  </c:pt>
                  <c:pt idx="4">
                    <c:v>hod.</c:v>
                  </c:pt>
                  <c:pt idx="5">
                    <c:v>zam.</c:v>
                  </c:pt>
                  <c:pt idx="6">
                    <c:v>hod.</c:v>
                  </c:pt>
                  <c:pt idx="7">
                    <c:v>zam.</c:v>
                  </c:pt>
                </c:lvl>
                <c:lvl>
                  <c:pt idx="0">
                    <c:v>2000-2009</c:v>
                  </c:pt>
                  <c:pt idx="2">
                    <c:v>2010-2015</c:v>
                  </c:pt>
                  <c:pt idx="4">
                    <c:v>2016-2019</c:v>
                  </c:pt>
                  <c:pt idx="6">
                    <c:v>2020-23</c:v>
                  </c:pt>
                </c:lvl>
              </c:multiLvlStrCache>
            </c:multiLvlStrRef>
          </c:cat>
          <c:val>
            <c:numRef>
              <c:f>'G-8'!$C$6:$J$6</c:f>
              <c:numCache>
                <c:formatCode>0.0</c:formatCode>
                <c:ptCount val="8"/>
                <c:pt idx="0">
                  <c:v>3.8809153027732548</c:v>
                </c:pt>
                <c:pt idx="1">
                  <c:v>2.8061751878803349</c:v>
                </c:pt>
                <c:pt idx="2">
                  <c:v>0.64334869886918733</c:v>
                </c:pt>
                <c:pt idx="3">
                  <c:v>0.52580093268544204</c:v>
                </c:pt>
                <c:pt idx="4">
                  <c:v>2.2552419555217647</c:v>
                </c:pt>
                <c:pt idx="5">
                  <c:v>1.8914354390236703</c:v>
                </c:pt>
                <c:pt idx="6">
                  <c:v>1.7334631698650966</c:v>
                </c:pt>
                <c:pt idx="7">
                  <c:v>1.0982084060246073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8-4823-B417-DC91E2BAD84F}"/>
            </c:ext>
          </c:extLst>
        </c:ser>
        <c:ser>
          <c:idx val="3"/>
          <c:order val="3"/>
          <c:tx>
            <c:strRef>
              <c:f>'G-8'!$B$7</c:f>
              <c:strCache>
                <c:ptCount val="1"/>
                <c:pt idx="0">
                  <c:v>PL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'G-8'!$C$2:$J$3</c:f>
              <c:multiLvlStrCache>
                <c:ptCount val="8"/>
                <c:lvl>
                  <c:pt idx="0">
                    <c:v>hod.</c:v>
                  </c:pt>
                  <c:pt idx="1">
                    <c:v>zam.</c:v>
                  </c:pt>
                  <c:pt idx="2">
                    <c:v>hod.</c:v>
                  </c:pt>
                  <c:pt idx="3">
                    <c:v>zam.</c:v>
                  </c:pt>
                  <c:pt idx="4">
                    <c:v>hod.</c:v>
                  </c:pt>
                  <c:pt idx="5">
                    <c:v>zam.</c:v>
                  </c:pt>
                  <c:pt idx="6">
                    <c:v>hod.</c:v>
                  </c:pt>
                  <c:pt idx="7">
                    <c:v>zam.</c:v>
                  </c:pt>
                </c:lvl>
                <c:lvl>
                  <c:pt idx="0">
                    <c:v>2000-2009</c:v>
                  </c:pt>
                  <c:pt idx="2">
                    <c:v>2010-2015</c:v>
                  </c:pt>
                  <c:pt idx="4">
                    <c:v>2016-2019</c:v>
                  </c:pt>
                  <c:pt idx="6">
                    <c:v>2020-23</c:v>
                  </c:pt>
                </c:lvl>
              </c:multiLvlStrCache>
            </c:multiLvlStrRef>
          </c:cat>
          <c:val>
            <c:numRef>
              <c:f>'G-8'!$C$7:$J$7</c:f>
              <c:numCache>
                <c:formatCode>0.0</c:formatCode>
                <c:ptCount val="8"/>
                <c:pt idx="0">
                  <c:v>3.6081704784113313</c:v>
                </c:pt>
                <c:pt idx="1">
                  <c:v>3.3760063380483403</c:v>
                </c:pt>
                <c:pt idx="2">
                  <c:v>2.9508594542327748</c:v>
                </c:pt>
                <c:pt idx="3">
                  <c:v>2.907541594248007</c:v>
                </c:pt>
                <c:pt idx="4">
                  <c:v>4.612976697654279</c:v>
                </c:pt>
                <c:pt idx="5">
                  <c:v>3.9339168910699485</c:v>
                </c:pt>
                <c:pt idx="6">
                  <c:v>0.69011045399141935</c:v>
                </c:pt>
                <c:pt idx="7">
                  <c:v>0.9921663789274433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8-4823-B417-DC91E2BAD84F}"/>
            </c:ext>
          </c:extLst>
        </c:ser>
        <c:ser>
          <c:idx val="4"/>
          <c:order val="4"/>
          <c:tx>
            <c:strRef>
              <c:f>'G-8'!$B$8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'G-8'!$C$2:$J$3</c:f>
              <c:multiLvlStrCache>
                <c:ptCount val="8"/>
                <c:lvl>
                  <c:pt idx="0">
                    <c:v>hod.</c:v>
                  </c:pt>
                  <c:pt idx="1">
                    <c:v>zam.</c:v>
                  </c:pt>
                  <c:pt idx="2">
                    <c:v>hod.</c:v>
                  </c:pt>
                  <c:pt idx="3">
                    <c:v>zam.</c:v>
                  </c:pt>
                  <c:pt idx="4">
                    <c:v>hod.</c:v>
                  </c:pt>
                  <c:pt idx="5">
                    <c:v>zam.</c:v>
                  </c:pt>
                  <c:pt idx="6">
                    <c:v>hod.</c:v>
                  </c:pt>
                  <c:pt idx="7">
                    <c:v>zam.</c:v>
                  </c:pt>
                </c:lvl>
                <c:lvl>
                  <c:pt idx="0">
                    <c:v>2000-2009</c:v>
                  </c:pt>
                  <c:pt idx="2">
                    <c:v>2010-2015</c:v>
                  </c:pt>
                  <c:pt idx="4">
                    <c:v>2016-2019</c:v>
                  </c:pt>
                  <c:pt idx="6">
                    <c:v>2020-23</c:v>
                  </c:pt>
                </c:lvl>
              </c:multiLvlStrCache>
            </c:multiLvlStrRef>
          </c:cat>
          <c:val>
            <c:numRef>
              <c:f>'G-8'!$C$8:$J$8</c:f>
              <c:numCache>
                <c:formatCode>0.0</c:formatCode>
                <c:ptCount val="8"/>
                <c:pt idx="0">
                  <c:v>4.0715312999709683</c:v>
                </c:pt>
                <c:pt idx="1">
                  <c:v>3.8630179377816289</c:v>
                </c:pt>
                <c:pt idx="2">
                  <c:v>2.9594504178395105</c:v>
                </c:pt>
                <c:pt idx="3">
                  <c:v>2.7209667749661626</c:v>
                </c:pt>
                <c:pt idx="4">
                  <c:v>1.8441994414529042</c:v>
                </c:pt>
                <c:pt idx="5">
                  <c:v>0.93083778017295771</c:v>
                </c:pt>
                <c:pt idx="6">
                  <c:v>2.4348935806967482</c:v>
                </c:pt>
                <c:pt idx="7">
                  <c:v>1.3318106325467518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8-4823-B417-DC91E2BA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579960"/>
        <c:axId val="598577664"/>
      </c:barChart>
      <c:catAx>
        <c:axId val="59857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7664"/>
        <c:crosses val="autoZero"/>
        <c:auto val="1"/>
        <c:lblAlgn val="ctr"/>
        <c:lblOffset val="100"/>
        <c:noMultiLvlLbl val="0"/>
      </c:catAx>
      <c:valAx>
        <c:axId val="59857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sk-SK"/>
          </a:p>
        </c:txPr>
        <c:crossAx val="5985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108079986550769E-2"/>
          <c:y val="0.82080853277959498"/>
          <c:w val="0.92993525809273836"/>
          <c:h val="0.15604330708661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regionMap" uniqueId="{00000000-B11D-42C7-A57E-04C486EC11B3}" formatIdx="1">
          <cx:tx>
            <cx:txData>
              <cx:f/>
              <cx:v>Zmena populácie (2023 vs 2013, %)</cx:v>
            </cx:txData>
          </cx:tx>
          <cx:dataId val="0"/>
          <cx:layoutPr>
            <cx:regionLabelLayout val="none"/>
            <cx:geography cultureLanguage="en-US" cultureRegion="SK" attribution="Powered by Bing">
              <cx:geoCache provider="{E9337A44-BEBE-4D9F-B70C-5C5E7DAFC167}">
                <cx:binary>5H3JcuNKsuWvyHLd0EUAgSHK6tYiAHAQSc2ZyswNjCkxMUdgnr6gF13/8HLRi7eoH2izupu8+V/t
lESKFCmCesVnVrRHsztIVDidceAePsdf7+u/3IezaXpSRyHL/nJf//7BzfP4L7/9lt27s2ianUbe
fcoz/j0/vefRb/z7d+9+9ttDOq085vwmiQj/du9O03xWf/jbX4GaM+Njfj/NPc6uilnaXM+yIsyz
He9tfetk+hB5zPSyPPXuc+n3D5PGn5bTDyczlnt5c9vEs98/rP/Nh5PfXpPa+NiTEDjLiwdYjPVT
TcGirBBFfHxJH05Czpznt5F2qqiKKCEFPb2NFp99Po1g+YK1E/79ZA/eHjmbPjyksyyD7/b43+1E
1r7U7x9uRqIEnK39FrZj28ff84Ll8x13YPNhZcjLaeDBnnkZN57eM/j8q9+MHvfqt3W4/vbXV7+A
3Xv1mxVEX29111sb32AQcpeXs/vFth4GUixpui4j5TWWGtE1XZLh908P0CaIe/HTDeMLmTXInoCE
Z2jtt6+AfFl7XFCe8/Lnf558/fkjCprFBh8CTu2U6CoCOFXy+NLWUdVPkSojjCT89DZZfPYmuHtz
2A3wOqk1OJ9AlneDvL7+uIAe8V8/QP2fDIfDxV4fAmfQxFiSJV2Vt+EsoVOJSLqoqnKnJt6XwW6Y
1yhtoow7dPLa8uMCeVBEM8Z+/udhESYyHLMK0p8Q1tckGRAmoiRKGgLZeVM/78NWN64v324LqF36
ecnCcSF6w7+lU3Y/W2zuoWQWqwrSnhEF5btiPUnSKZpLrITUTpndi7tuYF/IbAG2Q1pf1h4XsJPZ
Q+uF0288PSy45BRkEckyRm+Kq0zUxbFLdhy8e3PYDfA6qS0gd0jv+vrjAvomn6Y/f5z8+c/iGy9/
/W+w6Q/nB5FTOFfBzdGlJ1HF65Isnqq6TiRJB539lm5+F3vdSG+Sez/amzSOC/FLcN7aLADQafPo
BB8Yc4QUIkv4WT3DubuivZF+ijHY3GCRdVrWcz5//bE/o93ob6W4+QB0ecVbyRzXM0DTWcv4QuwO
c2rroiJDzOP59cqjIqcqFokqqjs0+h5MdWO8ILIJq9xxVC9WHheSNzPm3R9UgvVTVdM1RdWew1Ow
basSrJ3KqooUWYPfv6m1u5nqRnLxzTaRlDrO48XK40JyArFOjy029RAySU5FDUIYIHRP5+8rJPVT
IhEE7tPiMzejG3vw1A3kgsgmkHIHkIuVxwXktRdNy8dzC6x/nh9YOGVdliF0td1+Fk9F8I4UiEi+
jem72OtGd5PcFpw7VO8mjeNC/IZ57MAwE5BZVdLEp+N0/TSd+8CKokpY3nGadvPUje0zjU1AcYfg
Pi88LhQnHuSbILVxWI93ngxCWNbRcwhyM0AlIUSwqHUaxHvy1w3rKqEt2HYI6+rq4wJ47MU5n2vm
f55MvKAIf/749WOhJw903uqyooPPu8Ry1XICGxhBEgms5OXbbxlQ7+a0G/TtJDfh7zqTt9M5rgfh
kof5zx/pIbEHx1YWdUgmbI1aInKqEUkmkrYjDr0PV904L6lsgbZDspdLjwvN6+LXHzz6Nkt5cEhE
wXrWkaLJ+BnR9TMYEJVFCGNq0vMRveMo3pfBbnDXKG0BuONYXlt+XCDfprNv3q8fvDwkxODqQiQK
5HIRtlhzdSF5BOgisMG0pf/0lsLej71ugFfobMLblRpcWXxc4NJp+jDzD4stZBqIpOoqfgtbCWIc
orTHYbwXd93QvpDZgmyH4L6sPS5gP83+/GNubo3S/Oc/Dmts6aegeWUsQVDx8QU7uG5syRD5kLVF
hccO9fweJrth3qC2iXZXJHKDxHGBfstj/ucff/59yprDKmtFIViWyLOn9Oo8hpodqLqTiS49Wdc7
IiD7MtgN9hqlTaCljoqdteXHBfIlj9PpwyHxBXtLwRBYxhtpQoAcCnj0RVZ48aGb4co9mOrGdEFk
E86uqMdi5XEh+eufHlTpsunDySDljEeL7T2ER6yfKgRBSFJ9ltn14AdkA3Wo3YFI1w6v6F3sdaO7
SW4T5y79vEnj2BCfpoyXB88bYQhNg5jipbW8eiBDHAxKnucyvHjANuX31z/3YmwflF8I/VfwfVl9
XMj2Z+Hh04EQsZJeaiTXE/qSeEpklUC57HOtO5hhb/lI+zDXDe2SyiauXf7RculxgTpKi/jg+QVZ
kbSlKTWXyVVZhaMYMNXRQpR3gLoPc92gLqlsgtqljJdLjwvUa/7rDyi3OnTjCRRGiqoGpRZPrzVY
QVZBknWFQIR64TK9Jav7sdcN7AqdTWi75HVl8XGBe1N6D+znPw4cjoT4siKu+jcrIguxKghVghIm
z9DvcH/24q4b2hcyW5DtiGe8rD0uYJfF94tT7jBGsgZhZEmDJOBCLNeRhRoOVdNUdfGhm4bTfnx1
Y7pCZwuoHemDlcXHherXkoezg1begN8DTWEKJIPWNDAkDaCnCJoRdtjAezDTjeOCyCaIXcfpYuVx
ITiegTdz4C4E6DAAu1d8SdauCCV4rvOwI+QOuns49+CtG9AFkU1Au2JMi5XHBehNnvI4OHhGAHqB
oCRua0IPTlBVkaA1gbwg/pZ1tBd33aC+kNmEtSvW9LL2uIAdF3/+fcYO3ZwrQy5Wh8aSJ6v3VWQY
6i5UyNRCWPEtPPdiqhvPFzKbeHbp3Ze1x4UnbXKI9C+29hDmECTuoJ1ag2D/kzm0HnAAzasouqrL
O+Dcg6duMBdEtkDZYdwuVh4XkJfz8uP25w+WBQc+SFUJFKskbs3DApyQo9NUND9q568doYa9OewG
d53UJsSdLSBrm3VcQJuz/NBRB5BVRYWZFk+vVwJLTjGAr0Cn1zIo8ZYe7matG9pnGpuYdmng54XH
BSadgrz+N7VyQcQeis11qCd/Au5V8gZ8GUWHakftOZy0Q3LfxWU3xJvk3o/2Jo3jBP7Xf+TetDx8
0B8DsgRp67nYecKO6DqGhN6TqO+B+Z4M7o/6KsH/Ou6rVI4L+T//z/ThsB1foKFlKFJXpO2CDnpA
hyobQL1Tge/BWzfQCyJbwO2wvBYrjwvQ61n58/8dFlEIT0AuVsaLrNz6kQyJAIRUeGk74lD7cNWN
5ZLKFjA7wonLpceF5jIK+umQTtEcUInM8+vbzmKIXUCrEDjBUIP++Nqhl/fkrxvaVUKb6HbldlZX
HxfAl6kH0caHdnpYfDUN5lFBb8gTgCAbr8KNEtQzImmHwO7HVzeuK3Q2Ye10jF4257hQvU3ZwZOx
sqZC1mbRDPQqFQBTAMF6RpC0W0r0W27RHrx1w7ogsgXTjlN1sfK4AL1MZ4duF4CyiPlLU1882RUh
nSth6PBBkvhSAPUWovsw1w3pksompl3h4+XS4wL1K0zZhIGAE55OD96mOW+slmEm55M4voohQ5jq
8fdLaV4o/81c7Dt47Ib4NbFNpLvyP68pHBfgTzMNJ7Ms548lqp9+/nAPXaIKxcUwrwaKZh5fr05e
7VSf5xaUPdq8/gu8dj8AbxHd8iB02NNvUTquB2IYHvyYJkSHgbzq80SiV1EuaDORQeOLynMP2A7L
upu1brifabwf3eeFxwXm0gkYLtTpIRJI4CshSDko6nrwCs5nRKCjU3zXtM+djHXjufoNN0Hd20mC
/TkuZG+CaXjw+nIdhorNhfUNRQ2T5DQdQ1Pf42uHoO7DXDe0SyqbuHYOKFrsznGB+us/puGBvV6Y
DihrMJ73CbN1gYVB6bqGwUnSd1S+AU9//rGbqW4oF0S2IAmRs7XfvhqsvVj5LwO5PjF9ZZq8Qk7n
7cmipmwPDain0KCOJH1huL6KENwAZCcBj6Jid4Hb9k1aW722D79/QPBJa7+CrVn7+9d7Us0e5lV2
GzPjrX+DmfGf0inj5aOJCU15f/7Bi52K/90XAsCgy3l8/dlxXHcu5pVHOtQ8oOeCh1058HfyuR3V
1RH/2wiuofo4erzLndxG5TX8/96XBlx6EC749X8P37OqEwWazLeO65orOKg4g46p7p7VPfnrBnyV
0CbQXSfX6urjAvi2TB9gyPzPf+zWg++UbJgCMi8t0xcdF+uSDfW+igJNyTACd6FONuMFezLWjewq
oU1ku+b6rK4+LmRpClevZHO/8OTAORcRhpbCMMwNswRBbbAiAtZvxff2Zqkb1XVSm7gicfMYXlXw
6+uPDFkoR5vPY3s8l+nsG0T9Dn0wQ1OqCqfvK4jB64c2KQlSpEtf402o383jHphvp7kJflc6hm4n
dFxPwU0Mg38eq5zmIawfJ59m2ULyDhMugKkSMHZgZb7AalQfmuYg3g8FxM/W2S6/8p2Mdj8IW7/6
5mPQFUfYSua4HoIRj2Bi22FnVmswmhHCvtDn+iTl61USUOwE+Vbo4oHSxafX4qnbPMP34q4b7hcy
mxh3xflf1v7LwL7pi2LYMRh5BmmSl1kcK7LyuGMw7V99Y+jOE4s88k58wPLnj91ivH27ttB4tVeL
vxCsrM1nqTNPF6z9Cfipi79Z4eTVrg0K5kzTZtNdHXz8N3BXb4v03puXfs5ObmcxRNoOXLINl2OB
XEDk+/H1KiUCRYAqCA2SXtKgbx2OwOeff38Ho9sxXzVntlJcg/fRYe20drcx9uoR+De/5g4au/jB
Wy9ESQFg0bN4r+dC5v3j+nyQy67ei3246kZ5SWUT2a5QxHLpcaE5arLiPoDc9kqabnHeHMLKmY/D
IzDtHY60xWG2rrkhCgv9qntEz9/NaTfc20luYt8l1dvpHNeDYPKQzSfmFd8OHqoAuX47FjV/QBS4
EPE5z7krCLk/i93Qv6L1fsxfETgusC+h8BfuKj2soKN5GRLckfYk5+s6fN5vNZ93ClGpxYduWrP7
cNWN7JLKJqZdbuty6XGhCfNX2Z9/P7DYzlsuYDiERN4yueedr9CtsSvCuBdf3YiufL/3Y7qy+LhQ
7UMGjR36Fg84iOHOSvwy9H/1MAYvC8q5VUgJPdnfO0IO+zDXDeySyhZY4cPXfvsqAbpcelygnnt5
ujtr/M5EAOhVMK0UcWFfvUoE6DBMnICU4h1B426eupF8prGG2H6XBz9tyHGhCIMYwwNPRnvsPseq
rr01ZVaDARFojvXCjH7L992HuW5Al1Q2Ie2yhpdLjwvUm+k3D6L+C/PkMM4PEiVVk5StoEL+HUa8
Q/Ev2aFo9+GqG80llU00u/za5dLjQnM0+/VHND341QxIhkF3EL19EsJ1ZQtxivldHODI7Kgb2o+v
bkRX6Lwf05XFx4Xq+c8f0bwmuzzoHZLQhyoSiD8pL5eDrppF8LYOE92hiKbTLNqTv254Vwlt4tul
gVdXHxfAZsGm/mPODQYNzR4Oaippp4QoMFhgJUuwCrMG5btQ6wbNjJ0wv4vLbrA3yW1C3lUgs0nj
uIBfFCwLJzzgoXfgvMI8xKjKi/u910MToLZBm0NmaY+7gd/FZTfwm+Q2ge/KsW7SOC7gV+pEhgcu
o5FAmGGA5fNhvY461MDBdWnwPtxb+fjaYYPtz2I35K9obeL9jrqa+X4dL9jQW/DkwhzC0oacOYSj
ZLg8eJtlBmBDkSvSIfr49ParYuXVRN8qQLtZfB/YQOtfAxsIHBfYEwhg3QfNYWHGYIDDPILnbMGr
ygmQaRjnhfGim32HTO/DXDfASyrvh3a59LhAvZy14CUfdMI0FL3pCoabvZ9lk6zPINDmMyZAVe8A
cx+musFcUnk/mMulxwXmqq47rJhCfw04U4tc0Aai0DQCR++ufP7erHXjuk7q/eCurz9ehIdwghzy
xJUgtgWp3edS1Q1VDAeyjBUNinjeilSubmwHc+9DeU7sX8N5TuG4kL45/HRbCYwprEGH18JAXneX
ZaISGMv2PEBzB87drHXD+0zj/ag+L/z3BvNN7lblde2PHosB1wsms8dddGZ8zO+hM4GzlW4+DMPU
MES45Lk8rsIIwS0F7iKFu3SWKK+K60st2tucbAfvZeUa35AU+m9uyPptfVeuilnaXM+yIsyXG2RO
86nFci9v9n53sbevlu5UqE9bNnyAnkUoTYVbqOZXKfy2SulN1Thp/JV5A69IzKZZDjTn6VqYCkPw
XE61eVtIBbHRxzegrnyenp/3JSONwDuMp7n7+wd4DKCZGZL68/vAVQxG14eTjBfPb8HAXBVGL0Ix
DrSfSMqHBadwP3PjcLbcvuefT1gRXXKP5dnvH6Bj4cNJ/PR3c241uOFU1WQNoio63DAB5XvARHw/
vfaYA3+O/pfq24HnqW1peOm3oE2NMP6ikaJXNC1tWm8SMaenpJNAqsyqCCeS0/a5yC0H7pmiYSBY
cI2YKSblKGclDQWtn1RpnxHJgvrQvu/zEc4Dz4hSWsa0VGWfFqzqecQbSKV7HpekoWKRWJLzxU8F
6iXpjY3bG9KEsum1XwIPm7Zz7WNyJ1VVT8sR9dBA84hJUPgRkSl2Akspk8uI2ZMo1Ixc78d4GCk9
pbgR4/tabC2EalpWZ4VcG3Kc93KBnKX+CKWSBabPp1ZULLv5HJPPpXLTht9FlwqxbnliRDmXjVpw
L3iFjTJgtBaFL3Fw1xDHilLT07OhmxOzFowykY08HzntV9S6N7oSXqluTUOJ9e124AmjSmxMP4tp
Hbemp1i+XdyX3nUYTZNoUCT43A5yj3oKzbA9KRvxU22jSZyaEm+pU6RG6WsGUoRJIcl9LyluYUL9
WRycu/C97Oguz5uxFDmwpWpAZRfDdz3PouZLosVnGo8GHpEtIRW/i3bxzXfdG+I3phIiakvtRKz8
b8zORiUO4es22pkfD0s8ybwJK20LqRlFejtQEm4G5RdRlmjuDBR/kuY9kk2d8sIVSjOp7Z5aSIYe
+1NbcIyYXdU8MGJlFBUXdepalZ5SORi69r1UZQNV5des+CgWmOrenZ4wsyA3tt9Xk4AWUmkgLblq
0z7CFnax2Yp3NZZHVeUbCcaUx7nB6rsqsHxtUPLrGL6y4PWI0PPCcy393KJvTuOYpJIHWfkxyyIz
y0Iq4IGsxUOpUIya0Lp5SBWfpllKUzcyJDu8YNXn0uYG8xUzFWuaYrfv1PoVI3EvS8qzsHbvoIHz
0vbGOBwRf+yj61C8Y37+KWnO1HIkBuo4V51PSLuwdd0245aZFdOpUKOhlPCxlqAB0VrqBndRrdDG
KYy6/Oi3yNK9yJCViJJ2EGdqLy81mgV4hJpZEelGpVVGqblXQqrCpRytR6WkHSOeGSVpjQZ91TLg
vW1pzMdOGViZftsmt5INz3nbb7zA1DTf4sF5kMemjYa4CWgd+EYd17QJLrPoS5XfeHlhesWZQAqq
J41RF9+LoDSFyqdOfF7JE6KA7OYiLTPX4K5tuC278ARLCwlFmjDS88yAa04MJY0nKa76qpj2mPyx
LvNhw/EI682515iFG55j9yZoLpLSLESHBunX2NEus9Y+C5yrFivfvfihrjyaZTOmp4Yqaze+EmnU
9h3aknjip/1YxLcVUy4rsTac6KGqQ4eKTToMS2WYe6FVODYNUWu0vmOkEh6Idswp8W3Dl7AlVUEE
n2pTqU2VQZn7LgX+fCO1bUMR7PMoaYekcMaF4n7P3EuOk4K6TWDWEUh35F1mLLNkVt6qKKaJVo4b
5n130/OwlEwpk5Ah88DMnaLHHbuibdFSXjp9Foef4qihvKj7tRQ0NPO8YRxrDXWFqm+LjpHVwaRE
Gc1S6bsbKh8zgSqxxKldDJz2Y86GtV8ZiRt/dXlNfXUq1z5lrk1dV6FSUbo3Th65plapPZvzaaWG
ltIkQS/mzS3H8FnBBHN8DWbjmR1mZtQmQ483BlzOS1WUXUeF2Ks016x8/yp1b2vVORMK0G3yt7LU
DL+NLDn7KDBx3GL/JmmkO8VtzyReOSbK836TctCMsoFC1mOq+LkRAtMuzkSsf3LCC8VPaW7ziZbw
L8zHA0fzaBDdFrJZePnQIcPSCw0t1c9CPTQbLTFUQTM13NKwvWo5aC/dGbhlYaCGmbZX9phbnYdI
Mu3kc+oL53ae9BK7X3lfci73Yu2rj1JDw9G4SEsjjX0ays3UTxOzLIdOpPe01DFCV5+0oIu4XRia
WlE9uiibzODorFEvQv27LY8V55PdWo3wmYv3aqZSPb5k0sdYuozhy/v1oCBf1AYMgsIQ7AsZ3Xle
RKUG9yUQqdzLDMn3Bol4XWnObesXEyfDN3IWWlzOLMxuXHKlFWduCQePklii0E5ZqN5xeF4bwmiW
z1BJzNLTaU2CkUwmKuNmnT+4SUX9HB4pLTVsotFIvM2Z2eIzLhIjQcxQUWVUnkglRbVIpdOSg6LT
3F5ai9QPBjxGhmgHkxrJ08hWrrK6NhoJnuNGoHZy5ya3Qc3gmckoUUtDk+55Mt97M2hbw00/FiQb
JaTCvaJOepEKR4Fe9bNiJhalFSk5RZhRO03ghM96ZdH3YnWkB62Ro4Qy8tkL4MTwBrIjmUI7qOsv
aduafpsZTnVWC3eJjygH4S25SzFX4IhtrEy+LOI+qrmlJT71cd7PWtiIprrSyTe3bM+cCJ0VhTd0
2mLgxhLVKzbOcXRBggdZlMw2a6iqBCaYPDQLhUHkKYZa3ilySKuGGREqb72gMjN5EIaDpmRG6VVG
WvcCnfRbkPOEuRRSjxeoSs8r8a4NMlOq4ITBxLC99AoV0TCMHOrwSVoDKqSx5Ag0TaBZDbnPdGKB
I246Iad1ovTkDFMBdCxy+KAm39uSDUV3VEj8QkCN4cdf/RTUYRh9l+r8LGnDAYaPkRAVonupNFng
WA7jhoaC8yQtKaiXSxw4/QT51wmueoUTWkEWnXusyS3HI/lotTNpzVi853GTeo77bHovf/zbRTxj
8wzvLJ9M47/OTfaX99Z/BKvz2aKfm95rP2yY8AuD9ZWR/mT9v/Hm+yz4uRm7nwW/uJR5wwmYk3iy
4OcFIxAgUUWo64IZrESGFNWzCU9OdR0KviCcPQ936xK8szDhofUfrHcREtlQ9KdC7fyqCQ+X0cDF
xk8dxOBvvMeExyq4husmPBZhtJGCIZIHfoGkwietmvChnPAoCwTJIDwqekGtEarKgUZjIb0G9+Oh
JcVY9JuexrLbxk8MN1AMpa1VKmrRGUH8Vo8DtxfgwGqa8NpOSoWKdTsp2vgaKjwK6giZUcko6yVe
K5gJyUsQl+Bz4/ErIrQziD6dl6o+DhSFJoEMRy38q18EMo1U7TapfZ3mitsvuJ31Y6+VqFQmraFi
r9cminiR+swxHD/STTH8BlINJnjtKJbXgLeg1Rk2PFs6S8U4HGO/va8IN4SGTeoqvlKyoKUp8z4y
5A6LOLwIArvnMPSZAK8o0y7tQsEGScJ8SKJoAOmIGy5lMvVyN6BNXdIs0i8w55Zs+5+iCGRRVL87
LkZGITtqL5Z8GqVhTFsZnwuuPoiEvBc28EaBzVgsehWuGsu2NThnAhvsdxUZTHEq2hASUB3rYKVH
WT+sS+U8lJlmKUor0Chg51DQXZp+ZY99MbptJO281AJsFZnrxVQHnaSIJbLARC/6zIbjJhHDIbPb
jzqpK6gvkLiVkAQOfo7hPIkDg2M7MMow7UMdeL910ETzKopQcUXAEKEky63MAUshDOvAdGETjcy2
ffDQvLanJNIgUNKUogRclMANR6IbnyuVO+Cef19UylkTcgksRlW32oibMhxSvpBfViwg1Gd2QTXe
fGoLL/wScMdSagLGdSRftjqLzxp4INTC6Ult5V6GpPbNrHInuC18mhdFRQuhakwxru5ER7yUwYZV
a3Kd2BLNBFEBxS7181i9SkXZKEhxF7VlalQVtymuU8/QawSnucPGnqhOSCP0kqpxqOSDy4iET00i
OTT0hRnYpg+qXV2Txk4tT3XyEbGb6rwu7GkuBCLFIraEvEpBFhCimZb71LbZKMxS15QrLaQITC1D
wG5hpImgUi+sxokCz3ZNNDg3QhdMMVybXA4/Mp5EwHqAe40S5Vdu2/aqiBhxBGckb30zSvFVJaqm
GOW3iAi3oFlGpe9ZUpoMpQZ8gaTlPTltqB5q/dyW73y3oZEsu2Dpsl6KqnONx3A6ofK8JuE1+C6D
ViiNQLXS6kLI5VsxqHJTd1vwrZRh6JczkUie5TkpeIveONDEj3Flw1w2e1i3zqUnO6OgIKPMkwdg
hAs0aWM4q8Vs0rJmxNxbt/W/hC5JwQZvzhOv+hSDux046RBkEUxVV1CNmhXjqHTv1bgdY0d+4MwO
emKLIuqBrW1qctzC/9mp6RdFXw4T8IJABzmybDl+aghq6Exi0W1N4keaUeVSNQ5Q64PxHZ3VSRgb
rZJdtWICJ6JbNoZSeIQy3blWIsdUJe2b6JeXOrYHoeM7Q12KZlrDYqo2hW7kSXWpEcasstHvZaZc
s1L14GTXHwot/Shq1aSwq89CDf9kYKyITBqX8CSXXKNEbkYi97/qtdevM68niVE9xho3MAl7OHGG
Xhhacq3is5YEF4JmX8UsVk03cS+giuHOxy02eZToVlaTG+iWDvpq4w1ypdYNOxQLs2jBlI2UElwC
DRwORSgoDvKhhGyZhmLeE8Aw9qNCsKpIFS2Mo8woeDzwm3ac6uCzglVlqF75xc/0a7m1LccFFwVV
iAYoM6Gt4LzF0pWbqWM3RRZoXQamGDsHg64yHRUPslAxSts+Z9DH2VME9UyLqm9xJNE0yL4Jnms5
JTziZUD9msnUVnCvRswqcPi5xtK5pnBmFE6i9UG5f80dzQVTOmxpHuGMyowMbZtwmqfCiNQQ9XGD
j4KvgqSEch/kLaMJI9gM4QKvvq8mF7bTfHbAfzNcvT0ndvU1VWTfLHF0yzPwdCPGPoJEfgtkMrIl
J4QIRMFpSqSejfllrVVln+HgNlAF3NOb+lyua53KTXSPQim2SJONCozGpZSDNmbXdi58Fov0ytHI
mSKB8W6DBvGC5qoltpEo6meF5WC2ZZ983p7ppcxooPqJ5RelQHktIhpFlSXidJaErkabyM2op/tS
TwhK6bwqYiP2K2bIOXiyqAaPp2FEA30rgl0OHTq0kRAyEGvHtUoCSypljxJSpVXPhvDSV6ZCfKfI
6mYopzn4eGokmqUKNnxTB7IBoUAI31TcUFn7kQdkhEoxplJEvjQRiOH/ALtvHsiEuhK4j1NUoXIQ
+tOVfS3AtfTWIgu2CI5u0FwGdSWYJQlmlzxvc4c7kJYmIdSwgFCrUKWmw6xv+P8XkxCqX+Z35hAw
JmFcH6RdV01CcZ5Z11W42A5uPBPJe0xCpEDmdt0khM0AAxOGYYKjo8L1LOsmYZm4qaTWOQTMmNj2
XKfRaNhEl7kYWl4MyjPReyG4uFrrpJThYoxEdh0IhZWFjpUHYMd54SjEyEKNlpmKMOOaDzG+a5b4
ZijdtBI3meyayIMgRSWYtg+eoCvQrCloUuZm60Bcqs38c46ZQsEK6TPum01VTVwIaslRfpE6EMCJ
alAZrnwDqnHko9KICtfIeG6JdRaaVeC0ENtLrRBiiiFhN7IcO2AaetdcV+4qVHKDkHCQRKENYbzE
JJ5q2a468NOLhGuhSSL1ssiDQRJ/VTyBQkjvzHPn51dt2qlkctE33Ua5qZXcsushS8AC8Ielm/Ur
paI4qUxN+R7JCW3BtIMBXybzQ7OMM0MWcyNRZavwLyo/7M2D4VEoGS4Pe5WjDD2w89Lmk1ziviY7
41y2LRzDMim4S21kqBC/CrBkunYxVgqIPSRU96Nxy1uwSeKA9QMtn6A8vBaVM5zFgpGHEGMKRi2T
0UBtkxGKEs/I/Co2RA+Mu4JpF8wfucVDmBa3eRsMnPK7pwZGUcufiwrDtwqcEqJ7gUTr2jlrI9fA
GMKiTpjLYO9VoL6RM02YchfGZJA77URTnaHrx1cRCcZBxi4bFo6VxJ0wRT3PCcloAZGHMKqvpRoj
M8jyEZykE5VAnqDIuek76kcngFBVrBTfPT2+wqKXm/8DNNRzbonAPK79PFOYVLAyuGMltzQn8ayG
4MoBmFA19z/nI8pXckvQbwb+zDy7NC+yguTwqhbC0Ma9SCwhSCAtc0tQeg0XLcKIFii2hOQTuMAL
b3wtXAC5y+efV3NLeH5t9SstBDcgk7n6gQQYAf90XQvlvIhlH6eVofrgtMgkJT211GVacD+2xMgL
TbesRMuBvCfVSF0PVAFZsocg4KMz8KigC8uoFK+mmpKNIQrWDpLcUW6rHJJPEmtrwytV32SlWNLC
jStDkCHor1aembnBfSh49ZBAtB/8RXRTlaQ2ajvFELlOuVEr3rkO1+VQ2Zcu7dq5Y5Dh6gmtNKtY
QtUwkXpBntZmpSSCmcqQp0rt4KKKCotLzpmf+pCfEc1QdMcpQ9TX8xHnpKRIzO6QUHyM9FYYOHn5
NXDEq3nyJ8bhgOf5l0IA2cOZwoy4LD4zN/1Suvb3Kq0TisCGVgvwAAs79/oyck1XcjQwULKe5An9
SpCHSl1Tz2EXtesIVJNzyA+wcmDHuTBGpIR8FdGEYRrhnNpCaKqZo9LAZ70wYA+5Wl6LHHRHqMem
z+SrwA4tSND0SoUY8Cx4NGbgqjUiGfsloWJUUbdIRnFUwvUfseEW2YDp/ueQiK6RSD6hHHkXbaAO
sCtAQDG48jC3JD/5mnKGTUcq2chvtYvW08wiBdc0EYFdhTdjUiJop9UNWWNfUxUSa0gJLjjn5f/n
7syWJcW5LP0q/QIyYxBC3AKOz2eeb7AYxSQhJgnx9L086q/KzN+62qxu6yYtLDNPHNwR0t5rfWuT
RmtV9CtkXwR7UAE5dax1/2ZWlhnnJDaytczY0rTZyMZ9V4q8drCRSPzIzEJ3m9/EBTdlu9MualOm
aFa29n74rJdAFx3H3rqgf04ZHd5uTcwWUf++6702q+f1HW7rezihp91M9zIweFNWmrTWcknrsH2m
kQId62Xr7OAowSNAx3jWfnDZRnJHElTUq1judd2OOWHomGw4dAVOwbNQ/McSiQONxnu2GEgObDlN
UXdM/DmX5Xpfw1xIGepzQ/jjtNA4Dxd877Zr4LcZ9lo59tR12stHKeHS+b/bCN1VQuJ7sfZdvlIO
jXBTO0XKgwtwXk0QgFM2s3uvF0kWsm18jCuqU9/Np6keU5StD1TzPqVV16XRMhVQU3/RtY5T1Q53
baUOyhPo9NFGpfWm1GEK564wcrxjcntfxkDsiHC7rl4zryqvUdfeyzjKHHU7HlTXhPA8VKiNQ1Zd
kp6gDXdbNvI11y3c0rLB2dyvAmdN73+yednB6vlee+QBk6DzpXRLjtf7vqNz67JEojfnLVrcus8i
JyFykxDtv6xPYU2+Tx60AOvjoKz4D8hFSxGy6BT4Opd+gDMvaGwacOi5qqMXXuL5MHF4NZVfXj2/
Sa2lT5HvXsagp/uGrG3at/NvqqMLPMuMiYila7d26WojuF92tnlLq8u0eBldoAsEMZSZttb+0cXi
oxTGnMh1xYI82ES9oF2s0ce3Rd3zX0TK/dDrZxsohUap+lgqs+62KhhSN5Y0bZPhsYOjR9cAfvhW
vshluWBhGPxux/YoePkhbM19LfRVVCPuhbiOVZvXTGEBSPxfVUETKHMdbL9OyGsom4vxhgvb6mLW
wReZXmO96tyRwRV2ocNugvA2uAR1Uc1qKMkTDNCNfyeN2VWETxkfvGLrIULFozrElYbygnwkWnT4
VdQv+zTA708WF+50PJKM9nNbJKVMdrqqzFU79cUgHKG2WVSqF+9XiRs8tXNBVdwcxWrtcZrNpQ2S
Dg3OgurR6gca4+c77KJ2sJetXM4kKV/MGgZZOFCbdbZXcHUhnNvYH3Zi4B+bnh6HatHpaOrmEDSd
KPwhOagxkJkjEzZyVuZe2Iu00bbQmr3omTvcx02h5W6X1BMlllBYf2NcfBOtDnZk+fJ53eeVN8LN
QeEozbgPIYCSUj201XK31f0vf1syw4UrKmx+1rP7pqvOcbmy72EIL7GFnvUrMStJq62UmYzlN8+t
2NgRD8c336BIpvGaC9GKu3n1sX/Whua1iuZcQMPJF9HchXMbZLIbdSrCrb6rxKCwAw52P9fBC61V
l9aS/OjsUGWqCy+m1E/1Anggcm98nPYBKw+oAS4jFQT+ChTQmiU/vAZmRDQnQ5aoGkt4jNxusBW8
5f819dk/IKe/N3s+hWz+3xdmf9FQfzMKbj/yL4sgwBjI6Cbq41vFKMjbNL5/WQQMb4i5vb2aRvT2
Bvrbe+b/sgjwYmuOf3eb7v1PygfQUIjeEZUYkC8MW/sfWQT4QRR1/1aKoR/FJWCQJeMRrvGfpdg0
uXbEOWKycpRB9VlWMBShC3nG2xHjb0A2ghHPtkhYXWdjGHU/eVPCfl/8PDZLf7AQSkZYlaWPR6EL
+H4rw+bLGXSApQ2GT2yQOC6kn3wIHGtvspnCbPS2l0hHfSojbOvTquXLRsZo/6cWc2Hc/upm3YA/
aasPG5vt6VZXKW7E5U/95A3tuotHo34E1NVgKlbzps0EZXiIyOOfqkc3cSJSHk9DEcVWHgLPVZkb
2Hiis/o+em8Gn6EVXxBsirqhP2yjHpL2oaJvuizlY7+ZYReF0hw3MaG2sPSnFqF8plO93ltvqZd8
7IP5LtZ+BLbEBE9L3G+PcVOxD+W8VuUYHSv3gUjcQTaWPWIHYsfEsPnUeCNO14jPJx3yLI4Sm6qV
xJm3NPxQ9rRNB92xYhQ3eWjph4O1UfmRmABAEB38zOh8kqvdG2ReC+kaL4UHtN2prXldYk3qlAyi
MzvmVeslHLQ9y8BuRW/aOV+oqMAyTOW+ZF3GpuiH30ZLPlt/fVBxtF5NKNWlbEEulJR0KWCBBx5q
P59Dby08XTaPtk3egrqssnX0+HmREz5Ct3QpE9N06ksUxtqfTkxKnXsj/Uk4PnY9Rjh0mXohEYmu
Cc4M1Pnzuo8jpi5roHUGbU+82w17l2XRiC56Yq9NHX0OnogeyAwagwxxeOlFpfdljbLfcpfAEVET
3Ts1/CgbreDiyhCWxUZOQSXLXTiG/bdFvrFJO5EBPHiUQwP7V/rXdfNuldgMjCaZf+skgOXd6cW/
l65sc8X6+briAndkWKYcwpp33tbIwNSl6L+5UDdOx8hD3Aq1N9syps4J3Jh5nd98wDlvq8E3aFrn
oXLcXiOvAwsUS3E2ahpOqKZNEUQEmmvXZ1o3dSqHwMu4HSha43F2WbAG9lTaPigYyK0vHdphP1Uu
yatRe9etGtZdONfb3vRDsKOOlfdNz4erTjjklnlopMpJs36qYHWHyO+W+17FtEuNW/3czO7dw49k
21oLcZThDGsCvvahdHN86GpfgFuL4vsxWVmfzW3Svym6uawdrYPELt0u2IIqF2sQn5YEEiPRm96N
dV2+Si2wtJvJnQMTDEVLkvHHTFWPUoxt+OJn/xVWwAghuIZmGkdcnWCi+UffG8NCNO2njYEUqVk1
ON8Gbwfx/mlF7NuksIKSn1hG35KGtOm0reAlbI9SdOImbZyaMs/SPptAWO0ruuJPqHGLdWNfG6+a
Zec5kuycJT6elaYqpBmGs4yBm9gITk8UD3JOt421wCdibEUtiVIcfhMIMD0+y7o2Jw/MHKScttkF
tTFnTOiREJ5pM+DDJS+sscM5FCAVvdBHucyJC1JWBuS42ICkQa+Dg0J59a1SG0rGUG1psgoglf6k
i6jqhjMPdPBM6iAAQEkvwdZfUezWnwHjT1PffpJ6Wna6byGzU6IvVSWqI2nF8+Y2t9OM3VdKwvlC
TZZ2eLbTwK4woqxZ8m5qZRoNfM5HFwOLIxZeWN/jDva2vZSBxzNP0Pg7bZ17XacVwIik8bOa/lio
njiXZQk2cbE2HXAiXUYJmZ6pWUg8cNiGe228o2Peg/Cb73UAUIFMOxdD/F7olyAA+2Awsj5ggP3i
YtXDd7zUgPaFrOzFVUt7qAbZAl8iNXkK5na7D7nTqdXhsSV2hzkOkOvNiIJsFnPe1kbvYF6UhdF2
PI5dADplsu+kjZqd58msRlOvvBL2YrfxbBTNAzIsaQQmLQ+D1pyFH6jjwqIqXWYVHJJteqa8vnc+
q7M+AoIzha28W1piHuxSi3evnPVuCcjXNGywAETEHxbZhMXI1K425YeK4uMQ2PkwuiA5WZocGOUn
Lwrm53hrCr9qlz2x8TEGmDQL4p3jBH8qnXCQOQSrc+GGvhCWnNYw+R02zUMUtO0OhmKJ8ld88xKh
dwQWzl1TD/pEWQ17V0ZLOo58+zEbqK58wnPaMD2j8h5SAcTlAvtyhv1Ysggu4YS77/TvMWg/K23E
jhIZvBA1isLrwqydV/urpmJNk9ivDobevMOARJ+o/vll0lW8IwxoGh3o2WjBd31phi4FnpqutYlO
Pc70Y8PjoRBbO1y4Xq6rGx2sowTFgv+Ih6zwWWXbmztVQVa+83nb3C9dC6xomH2oJiY8ug22cVoK
uPPc8G6/GgoIjekKXG/XV78TU5pXtIH60FFr9/EWene97b76Cd6I8ER8ZJMNj6wafxs0rwWHOQmu
Nun5c6tLmim8Giqbhlqc0cKQ/TTH4G+8WABNI2X0NKDlvxPJouEZsjgVs3J7xyv5FM2tt4dVy07L
NoMkxguHimFY9HFDD3NGv+iOpLYiW+00gwhoyKtnKmCPPaBk5xoce/NWo4nxarq9JqJu0PhwPf0C
AInSOoEXnY9wp7MY58T3toziNCYzPSWqh5CqyPzWbMvy0JgaHPDs7E+lQRSmG6Hi3HiwSGXT8h0j
M7Apc4mDLiyoZIdo8byi67zh6M1OF3Gw5LSpniPd05+tpfhicXYfOy+UFxPOBngBXXelB7lqxJcP
P6BjbOeFYNnWxkWHAdVWXpGAH0zHxdcEYMvW/Bjw5Iy29MziNW0pKRgaQwzhAEwdDVnrAeGsl+PQ
qMOYNOcFr7GBi43NG2pVVVRNd40gy9XChafeaMBQbJ3y8EZ3t0t36bmkxTBB9F5WeKmlfnSGxY9L
yWSxStsXTLgfxCPHEoTdNqEBWt2Dm8/1LFK/h0ammzxuxOfaTiHQg/7q1eqOixWAA3HnOSJN1mMh
75dofPfb7Qq1DJyZhDzijVPq7Jht45yVcv6WtC7I4OORfTBJ/N1DFnsdeA96hHihcsySAfaS/Kj8
m6PXYBHjGSlqoBw5GZdkX3GxW1r7fSBfs1YVxEng2VeOoywPt1HCsXRPzkVPvBwLtuKbXCc/LLqG
XpqlfW1BsxdVYuSOxyi9RH/mrtP7Wt0nrhqzfov2k3ANmFU5Zs0EWnx2nsyVMD9HH1x+aGe4AQTO
Nxz21IU8FzEKcVi37ZEL/qM3yVvETi5YrhL1dworodkRTz6NJcP1m3MI0s7M+I7Lmyngxdhkqhhn
Y+eLVIdVkOqkBHJM6z0V/ktL4oPfRBqo3eTuywqMol3PazUDGnSS7QCVvs003LXe8hWq/rmfu59m
FL/LdthZrzlUkJlSja56rFGtuNaFeRjVj2Vpl2zTUl6Ix3QRGlTAi1kuzgGz9z15oiIoqoXRFB1/
vZssiuwONz5lbcSfE9xrtAUm0yCfCmHeq1CTVPv+8LY5UZiqvhORwGEZ1Fncc4bT+V/AhtPDm4iD
U7PmZsV++ofdWEUDjEQc54X2J39o1nuyCfv+n8hFor/feAuzKSLTG1tB8CRzFDp6wm1al8M4Di86
qoOdP3OV3hjEtemaOxWp8UR8FR1cJQAgY9UlH3pQYzpJEvzutib66tYyXXuS3RgIlP24qXDEBgg0
ENSCrFs1JDo/QZOxViD5aQ0kWLAKu388/jJhshViGbqsH7DKA0qLcIjBtAKUQPGmyJ0da53PzP+O
T3fqCLlKM7M8ZpO590zLX2fObljU6gGoj0oURRvfAXsZsxZ/bT7yMQLIu0zvfjPZLE7MvfQXv6i2
rt+beSBnEo1eFm+JvA4JjCDeIkmBwkXvgz7ud7N+cuGKy06w0fE8ArY7QecEIVIBcv1m5i7tEp5b
3MLNY+7CrYanOIMVC+76sj7peuh5KlR9mni9d6b5dOPc3zdzFEC8M6dW3XYmZ9qitfAxLb+rMW/g
PFEzFNU4+FfUJCyNLFgJFa4F6/qri5ev1jOsoCDepgRq3Apb4Giabj5Mm22Oy8AfcAQEKdnK82zn
ftf1w/pOS3C3ZrC/1NKsaHsEUKK5PBkLa0KOxKYWiiBK/nHd91V4rerpaR66pkA7yfA4a4rnpP7o
gPzPm5zghbKxvDfezD4mNwl06Qn2NkInyHHz9w4JnYyHAp+rC+MiYaKY1v4FuY035QH06xL22/jJ
c9C3TzgNc1XXUBVJfORsAy8RMO+1wzpPF0nxHHfOZaWVOHRpUqabxXXqZAxTO2+P0to2jVX3LYAa
hm3MkbxtGAoIPtc7D/DeD3jie4V2fq6bLgOSv/dUeVKYFZMTH1uY4BrUaqTlO4LHuxgvR4LcHeVR
uyCGQDg21iZ+C3wBIyKJTm3Ps6FLLlUAI3JJwvWoffDp8YZNdavIk3Gs2m1RdO04ANtgKfOJVCx1
XVTv5jL+LLH6cNaw7jr2zO1MHfyYg+UNhdH9Ir3yId62xyCqz5GinzAnQJ4oVD8yCnIkNUpUJY2/
r3zvnbYxTzuqUJfzoNwNI0COduzf+mRb0rWqvGvIapGi4O32KDn1L0Q33GkKAWfXdHFo6DqJJj9a
fi6Nz7GKEbMQ6ZR0/OgUaT56zudrFE/LPh46IVKzIYPQaBd/U3IL9iOjoP5k13anoJHlB9lM+L45
oMwRQ4KobhAEEFVkYa6Cf+lDhLBcJZPjOG76NVjwjJVyChHiYGsLiDFGgenMzUBqXA1TSEbvknQ3
iDupP6pmhjqwYZdOwVQwiX86d8eG0KHaBm/DBvq1rJM8iqaXp6EPoqzVPMiNQ2msCBg8LgKRBVXc
X0hN6VEtM+D9uY8fAw/CsNf23hG7Xv0Cw7gp0OGRu2RzOHXjOR7SqKTT3RwGqkm5R75ZpJ8elzlR
2Uzn6DeR6PnazfnXpEnWl2ES6uCJDnkHsJMKsimYaxM1w3ttVu8we1t7xMNo7vFABTTzWImyDuih
BYwpy2c/KkmIfMzU75hWw5MdQXUtE/PQeSEIElVBg1U2kac+GbYzRyuQ/clzjFpFwLrpirOl5IXw
Sm/Pm4nkM2j1Ivbjpky13qrHJOhQOI6w25PV788dmdZsCif2fdRhfPaXKTnhW6ybrIpjldHJ4Jdu
Ex5EE4bIrAwbjvFVwc/Yae5AfxGuV9zjYC1sEo7FsFh+btuVe5k0dkJVE9cg6NZ4yeao9e95pYed
iTkhKXJc5tzVEUNEQXrXUQD9cCbq8nhoB8Rs4A6M0p+OgVqRIajByXIaNK+MwvuHiPe4xu5bRCAD
9jQm+yGpxmNUijDvklBktsJ21Q6K3m4h3UWJh8qvz5lY8iGUV4kKJa89aHXlduyBh5l5ywKJ9p5t
RSsNLrZ6wUsqQWG1Va7Xxf8ZLTHCH9QmOYmjW0pu4IdIa72v1OIdMQUq/FTDkgEw7TJPySklIkRV
CVGNPKgJwbuMrrI6EW+qDyOhyQ9gGPqQLCP5rhcH06MPlj0bK13tZuQyX9tGsmd/CmEEwFQ4qdis
qVIifNo8SEoG8kxm11E8EHBlGY57kvuSj4chXs3D6tvhkQY6fsf20r0nJqpfRFXGd563VvsbUPxU
LgKbQOcTSJgY1Hzcar97UwO7CyC/4xJWZbdc2tI+tx1FSYc3zpAE9VWwgvWtG3nnrzp8D6MKohUf
ZAWTl6L96svGO1I1+PdrSG28o8IByeiXEfkcSpp9HLv+QXhr/0Qh2UATiLrlE1QwgadZR+LD4twS
oGWhIFSsidos4sTzoTEhkLELGVjYLmzY/x7t/x+hdED0f1Py2Z/cLweg8N9bAH+fPvQfb2H4wpjD
vwbn/I3QuP1F/yI0kOSNbm9LwUTK2Oc3Xf6/0r+g9TEwJQK9BQfA/wehEcDUo1gG0Ov/DdDAKeKD
qLjNhqbgxP8ngEZIb6r/P8O/cRzDgsAbeyIIyX/CwX8L/+oJMd644QbF60jzBtQi1HyzPv+HJcCx
7++Sch1fO4nsturh6vZ16B2s8sun0Z9HGHz/MgkSH9LRYmGnr6F5G22JBV6xnubehgc5Xprtu1qB
/jbjnNuJf2fLgA5agHRGyi1fLVLCiCCiCBkanpe6io5/HIWNO5otWL2p8h1PrfyTVSpi0T3UgVDZ
GC+k6DW726TL/st0aIMQtSZ9+uM7DKN4RZLaFULYZ10K1N7mVPr0x1zTK7ywY3ljRKKA2SNyAT+g
qOdNoGRubkRJLBATaG6UiQwXACQ38oSxjb60NxqFR9MFJAniXxykirsxKw0xPQo3f6e6YT3YNkTc
4Ma4+Dfaxdy4l/hGwGxVBxamtz3Y7Zv/Ft6sOOQNAS7c7Dn/ZtTVbfzD3qy76Wbi4UZeQrh6kzfv
k8Z/czR4a6rpqeH0sq4g55qQfIuw1aQLHEJvhHcwt7NKq5t9qG5GIqLYQWbgLdpEo5S42Y3bzXhc
bhZkdTMj9c2WbKVaENiAVenfTEs562/1zcZcjQ/9/GZt0pvJyW92p3GQtOB/+hw+6M0QjSYDMK3/
1cEpFUQ9bBQIIno9RhHvvlmqwc1cFear+mO2RiAnnEve9FS/eDcEwQuiO6bK6lFwcxAcmsncZAJE
BTERjI3qy0zbwdhqyfskNmcr1Ges+2fqXL/Tt+hfqyB/zkmNw9TfEgihzEsHqN+XiXU/sax12kMm
ziibXkoVZ6xXdwvyMnHwq1IzuhxwOKbfBzZG8Dd0aVj6+8hV142Nr061J+N3c95rcldtuCUBPfoD
qj+mj8T30a7yVC0j9OryOA46jWqV42ne+425pXkvYgJYM0MnojyjI2Im4UqGrCZTtEM5TzJNlke3
TU+oifKxVKAHt+ktisbpnrJRfFTgehbh1kNIllZnDe/9y7Y4BErHergKv7vXfXTim2lIFkv2GigE
3qKmOiz9Bho7TB5mh7WlWhVkZekCVMY8uJMEVwqSLMg8o1YAPtVxxPGUbZCnnsSMyEhDpgOwHKAY
3blWQ3c3QPaZe0jPLgrPDaSqOkqGogtn5IYmoFJmmM4qCrOkSmRuOwpXAMdMUPMYfqLpQaDKl7kv
vXT2piVt6wQ1CPLdggC6aoZLDNckExTOkYXU6YEv0dLf0jiRp7ZMEmQuAYJ2uMZ0aOrj5BNWsLpp
H2TUnDqx7mufHdHtlUVdyhRlRIXqjFy5m3kaN66CqFq5DPNUjmSRh8bGB8wpKIKSoMTtdhvIz7Hv
ToZEb2Vgd6xq90r8SDoYGhzBKBh+V0OgbTk/nfEYAc/PO7YgxqAOouSPZd/+jNm4pTAtqksteZTP
pt5F2LkurajrBUUeQ/milIWRYT/iVnaHIGz6OR3wbWehbR75xJFRn2U8XKfJ25rMg3cCtSCpe0Dl
Qz3hNzMObxOpgWZG4N+HHxgRvRycTKoQ+l65R6MTdgj6jF7uBYMpSvI1Svd99hTLmoEP98mIywD2
oJDq6i52Sr4YweNekQo4atKFVzohz4QSWiChBXLjfw0h8I8q4R9FgheB3Pb/v5jAy3++SuP/PP0S
GO3y//75v0oDODu31B5FCcDAfP9VG/y3k0EQK/QTePl4JPFuwuA2m+uvySAUtUYM2pJRGBA47f8H
9Ca/fbB/Kw7+jgzgF+K//6048CGZtsukb5QlvNxyREiqV/MBpkNVuJqsuc9KUvi+94JxA23mO+Rl
ZcNgwNfdu++XU+EsoMvaeQI02YahE4DfHzcIBzczb84NGhKM/wDeh7AVZk0AjvJ1BZ8SVnTd+CzV
FvtnmOjc4vW+O9luz6UR08HvmlcXuncpZJSVYT3m3YqV22wOBgH8T4yOwBgQjMMwpD2PgT3WE0ZP
xGH5PrrljvgYfzHaZt11spP3wYxMEQxVP8OcBZ0mtMn9YS1G3rt0CywGAVTlJ8Sg8+pVu2CYo9x1
vN4NA+qNcYoL5IUxggGUZU5X71fds0sI1wEBG0gGcfm5SGSpSYBMU9Kv60mWZkM7wH/dLiva+JOK
6FPtAcs0UhYNbPo0tN0Pf7x5NMknGAd0CfTBrdPjbOWd8jHioLp9/YTD1TIvQ2evjY7sQ+DL5Ip0
9ZMMbgmv7Wu1OGTIina13R5ZB4UQ9hrO+oFgoymjt8arP9reKkjySP81bvgWLuybLyrM8NiW16Ab
vsLSkOc+Ge/ANzww3t0jqDLkJVx0HXPYZIHdD/X8fRRgxEs4I8mQnIxDUTiK5OJPqCwc3T5cUD13
jO49F8oM9t9VjMEpSNQ12STS6VDYE5vRYfpKrL0P2YCGZcHsAaoKEW82jbvpfmPr2YFY3Jx57/u6
qEh5jbXeSRJiqEVQfvd6nA9zB8dCmVMM1wWhT2TxAMe+J2Dp0nXr7OvEYSP6avm14plMeRnAuDPb
T9yFRy80U9oNVu/HxTxhsX2OmCSS6smBmkCnyrfljm/qI8aEGgyIiRBQh/OULfFnUuF6Qjrg+97K
dGk0sugV33cwNcFkD6nc4PZPzTEQ5uRKCxDUlndD0p1bBX3aj7EWW0CPOca3AOYffQlnzMvLlZxi
c8sGbKB9y2Q66QoVTQBiVXmsBq1CyqwzAElqMCmmDe/ViAkqJpz2KoRP0ormCCcJClSLGMesHqOQ
P/UMOabFny61q/xscBV6Xs4Aq+GEGHCpVayLJglPniYDwqlmV3OHq1n7I7BqsyPx9MCFN6dougsb
Ipjht/bYBu23MVwufeSZPSTYc1sjRrutMHDnWgKf0duT8eVBIA7aTsBDARPsghlTLtB6gj7UFBZK
KX6vCshvG0Dpwcf+5RHqgezt8gVtga5lk7clZsks4RyABw9hbYz6niGq5zv5UhNESXj4MtPmYSCV
2C86zsEJv/oWojnWzK6GEYYhIN431fpj0Y5buwOiQ1PcKVQ2k8L0imBfe3zvM/0Ybz2qC2w6yxID
wZ3stZ0GuEVx72ejayhwVmiVgTJ3qoUUaQn9XjXmaWzrD9K2b2U/AG4Q0fQNbOhlCT1zd1PdfB/h
C6rDAxLmOhvHOsQuOV08JtSuF4h4Kh9+ExtiGE/oqOAq3q3ArJE+WV70Ej+pMoHaGtVvVFUoGTV8
B+aiHMAnyi17W+KNvgPaIA43/U7xxWXAjx3GPEz7suo+1yh+9YhBMxKijVLJePoj6gE+uC4xTP4/
wt5Gbe6bsks1D+9W4enDXwJfEJXvMiHw4KgE2RU6sFY3DBQmwQLeEtRCcB0XGGJh71OwWvSWQA5H
PFXQ/zrTXJYmulTJ4H+MG/u/5J3ZbuTWkkW/iAZnHr4mkzlnKjVL9UJoKPFwnse/6W/pH+vFcpeH
64uGL7ofGrgvdhlGqVRK8pyI2HuvwAqt3BLgPf8YCaZx0ewbW7+PkA2E2gGNUX0nMR7SqV6LKCgP
I571ZVpohsF3uulp3wfEzH+MDTOMW6HqEJEbmoveW8kZxtCwUgbzHvhOuvoxTCTgizsicUIvWXy5
bud+iJLRZzeSTUiK7HNu5kst7W2t1ntTJbyk8J56gXSCdQdfZeh5tJbZY2iXxRaxx8UWwAAysY3G
kxjMVz+mkKU17vUxa651V24KO5teIsbmyMLOwU25Jnprvi/yNHuFA1R6PVQnTgAVI3Cuo9+YNaYp
3CIxpqfNj6HlmM5YnsvhwxHgKsjpkpDKRig2qrOuO0S8SauDXduGtz/mmb+DbXQxZZ7W41vGql4s
OBsVbtUWr9gjT162+o1cU7TOrRPUCZmsn9POssQHULeawa3IyFM6uJStAUaGzadp2CXJYJIZupNY
KykUgFvgZmSunH6yZhKB2CqKX8eiBLor7KwSo315+2M8amRRvjFyVLG2Gq+lljSrXum+cKk9IVA3
HpiYKsyPc8KUzKhec9t8ntvyu8yy0Q/LpPMadAlj7u5CbDk/QC9DkCKCDcF1SnEBLm2JXoAe0Me7
BdVCiJVhGJ++bt4MRlh43aT3fqkHX3WjRViBy/MwZKclmzZrDTaVYRHc7hI9O6ZJe8jG+KwM8qOX
E0yhXzEqVaK8LQgVW6lujGnYtHPrkFBnvq7Oyi3ZxI7AGMCwFBIQIgI4tJcmbgg7/MCfhHkMWSc6
RbKlQdGPjk34pYiDR2NhN5VZebsQTQKJcGOpWBWq4cMi82CQlV5RFYEGi9/mvGQW8iudJJXlHfWg
C5xJPv1kkMTwVeCP5CI5LuwRJYvPkbDJ7eXbBTkSDThE1M56XvAiSjc+LWiRSXB1Y7Qmf2wmxSo2
5EkayvknBE4yxOjw9Hs/0G9WJ3EQSf0m1/EcBRYAAoal2dpQu3nd1NM+xiXVSk2cCGuQVZmU24QL
BrqB/fWT1tbznC+INlczjgubLSiCzwXKxkuwNcFEtE60+0lis53y8yeFrZjmp0Irnyd8G/TRiHmB
QVDWMuY111W+WSBqtlFeMnrahZ6GyJ9xSPY5NDSQYYMuw/UPNpoixMoV8j0qneakmwSlRyZPJzmO
z7ORw8dx2pawOkiNKdngqr2qQjk6asyTP2m+yZAdrxBYClMP16oZH5yoPio2gYpG9dLYYF4fYnKM
tiE4tHR2/KJIzxCacGejlWJ5QVkvMnfDRI3sQRnvmjF8csz6XU2QWrQR57gxPo1T/JVrys4dIlA7
TkV+ez40Q3aM7NImAsnxJ7PWN5SJQ9RSPFEnrzgTtklPuhKDGCVfKLda2D6ITHmWkfXNUOvzbIbZ
Zmo1axsPGcddqse7tmN4hATu67Kptm7qXEs3eZdJvyVbE6wNIQ5KA3EHE/QHisLW1bhVy1xbm1rx
2BbKC95gXKvkQ8Y6fxlgVKxIsUNhIjLila6BlV1D4u8+3UbdSRVYl0ZMsC9q5SBC7tSeM9VrdPee
HhvTp9gRLbs3x6Hyijxmuh2RyLEj+5a/1EXDT+rbYb+vMkS7uiGYgTPNG6rmRVmKuSS6cRTsYOmg
LUiLeEFubFyLMEgXJSOYMHsV84L0JdfrpFZro+72y4HS2YGv2iOzRGQ5yu5ua8g0X4MNlJ5qMRUc
UMrTZm7IpxqnwZ2fOpidh7AGatT2jnsOYi04OGrPNeTcdX02olQYx9GczxgTYCiK+doVuvpQpNWe
cfy9NTieW8t+JbPPUbhIZekHks8FBa5dGSr6Yg/UYU4Fl09Il+XGgmqnHC6TjDy8VZ+NmeKBiBNz
JZuGjL3xhl7b70ZdHu1RDKta7VZBrus3Uzvta5OMR0TCx4F7iPmK+VbwQAVIEDU5UH02Z2Nu3uMC
uICD3TclA8oFpPlwLY+ZxeTAcJ71vojWVQYg4P94JPAn+NA5+qgR7r7aP1OIfuUO/cYo+v8FJbLo
1f+evLD+3vZvf5od/CpQLF/ht+TnEvwkO0BmXIVB9EcmEVF43XSZDxhEL80/MInEL0syHoC7iYZG
SgAR5PfhgSH4fQ6ukOX/aP9SAJ3l0H8ZHrDFAUFB13W+mL38SX8cHpAu7IHG9bM3JsODlhX0M+bG
nhoHIkztaXP2qJin3LavZRuT3XY2Sr9BsC8suDb3ivJqB9e42OcwbQBvSDP1qqr08jLeTNpWz+yT
iZvU7jR/HvWVowXbpmDOFW+DJuI/7U0eN1/m1Pm1jfcw4p4Xx7KMrl3+OaY33JaARFNkzheLw9xK
N4QCuaN2UIIuRXcXyciXtq/FqJUq1EfHX8LpgXUiAXuny32GaWCuVoYCqcbukCt3JR6lpha3hfYU
lY3fh1l1V/dPeTrdTo0JbQIjo0MlpKd7R9yFylNZcB3RRKVH6aZfWjxusqBYm2nIiWW/mTWTvlAH
v1qGzSG14hTrG9ORrntJLWdLx72Kef0r5SLkCJnyYbI73wqyS1gkW05hkIjxNtGuvMP71GCaUr33
WrvPuGIID8Lq5LAt07XVWU8E0FZz+4KY4tcgVvpgQ4t4iSAOuqWIVqayxvDxFsengnQmU1q/N3uv
wgyZTdrGmPNzEpuezVnM7L0lG9qFt20MMdLdDArG0qOh3acG82hr24qblnzHkpEUIR+qTnGdkv+q
Z2OtQc9o5WMy29sem1do4UzeD1hG9bY6lTTgbuklGMKKoMT+3DDwGfZTzISGfkyh5XdnKhcgVdH3
AYNC5uB7xwFcGRbkFNx6lvkRZUz3DcGVhD2wDZ8TZgC6eKhqwzfit7qZPA0H9XLMRlhF8HdJczVE
u0lkYO8GcK7BfZAtWLlDIlB+cey4pXosq/41ZFoPGY+ILG0c0jQHJoUy4296P75os5ZpvJs63cPQ
AQSy5Z7Fw0Yit6HF/J4x6iFhuqrt0WuV/pQmnS9CHkqjPSp6djbN+WIv/sdQKY4UMo8yETvVNrZV
RxiQ1nA1F/bOGBLqt/mYqthKO2Pn5hgD6E2sqPbqfDzm2GTIsGVmR2Ci9cYJY7jVwAoa12F0Lfs+
2piVfTbM5F5Ls8sgoiMch23vSj+e4QsFyUom2ok+6kPvpn05x34ZNz68k2qXdcCuuGWLelxZDZhe
eQjBIsVJ4HVB4S+zDmb+eok25gC9y4tNa94k5feAUGqVBasagkHx6DLxDuIPBywTbAOitSsteKWZ
OqBrrC18lekjPcS9gaGjwEGlz+Jp5Ne2sQGjV/abqlQOnbVNQmVdhOmXM55DkfhqaxBU5ZFv641L
4GnuXnSmIDlKhWwJ3oZS3HdKtDMrh2ZQ95rurIzVmpTic81oJpzJ66AHwJLq+tvAeBCQbmRinW1G
OnkZXBLCTUJH34xPY/RaNxlzPqdpGAjeypEAckvqRUmwo0C0BIqjvrdB9TaZ6SnNx/XcBJCPxb7O
k089fR36ZheLeqsqTykFYQD1CNNBhrebRnPUXtnpvZrDyTNS0lizxqBgunH7adPhyyyqr3rMLoxK
eGibfR8WJyuODmOn7w1D7EI7xCBaHIYcClqn7kIYYZ3rrq2xPBBFuVTTDGKRp7uaOX67jSjGgxOX
H1VrX2TcbJr5WzGVHj36xip7v0AMMd3+mqTBUYlV+Kzh3tCqNysqX1UT06O01ig6xzGwt5BSTlo4
3dnKW6XkeEWyeb2QgFv+JvNUPDp1QIplxmTi9Ouxc29y82CX+qnsAt+d5dngE1Sq5pIADhnavW3o
KzdgjKLr2J263Ae9t08zjIBG/6h1BXY5QlLjLkTFHbPkDf3u2LvG1sK+toiVzGWvzVDQPjsr/r3R
3dee1xqC0Lmqgy89jfaMgBnyWZeSOdCUqx6t6LbWm0MOhjbU0WbhoeGJX5l8BkEjVhE/yNjI9k03
bjSxOGkr4NHM3phJQ/F5Uql+CyC8GnneJj7EKemNGf85vNJ0TtZoPSvVkoi/OqNr2KzuXYBnxqAB
b6qrxSFp1dPOji9Z8451yJ/d5yZR1+CzhoDYdz6T2gAPa5UrVVzdYT6M4U0eQvuw600Wi7Oj2KeZ
B2x6TnrgL6nNSN18mwp+RnJX0rnU6rQptHitio8syL/yzNn3hXukit6PTuOhu7/LDsqpVt3GsG9J
+8bFE07/abqmtF1CJqdYhweWKQeNPHhqVcRRjNrGDcAAa3I+0n7nWBuMlqu0vo1sQJf6FlfSikMo
hcg3ZX6MBZEzyFMkU2SuBBHhw2VEkFvfo1bbN8P4TbEMMrc4ijy9FpekTDf1JNaTdC8lH6sNGKHO
7rVqvhBMwZw41xdVkKkVUJw00G/rMcX5HM3VbVMYDNLk0dAdrp0lR6snERTB/jm1DCb8kwGtonk3
HIzVBk625MWxeYmjatvX1r1VQlUdydzyb+buh7npTmmGsFjbb2Vl32BmbpnkajYdYJcZfOv5ycm5
aqS6JmVJv0oqOgh2sbE1psoPxFPcJkwAd0FoeZnyaDCDMHhAIpJ/FobN+NKFoSfp8pIYQkI4v6fT
e58e6ObXvUjOcXhQtfZu1DCWSihbaLF4BYS1n8pbbg/HeO2sR9sxHgdb3qZMxy3qKjJvSYCZm6SO
EBi55lR/xQn2NBtYo2hksI96zKh3uqkfaxUsX23yhDSrLGYoAQ1zK0P9MDjGepScNVF9Y0r303TM
p2z5zumKXZ6f2rl3MSa2/asCtE7QjGIRnZgyIcsTOn6arMeMG6OvX0S1VcxXC0PwHMSeq7456pWh
QuO+GM6lmx4beG2wFypGBHE3bZCY/RT3YGRTzYBejyGyxnguCv0VStw6Z/RCA/RIgopzHkiQpZ9s
SOVj962Q0P+orNpUX5fKfBsMxCrqbo3uiieOA0MUD5kkiaTwRkt6qDwhRSA8Dhy8QcYFdt1aY2wu
q+LZqNS1jZWhrew9bjMAdSaXBBdRaolXew53JbYtU+t3uBkYbnZ3Rp3ujWR8wyC6MuLofhqCCiAh
njrBPCpzmCguZpl3xwl3qQ3iPsT0MsIdz+sbpm1+HuL7d5INHVijz37QM4SmSA2i0i/U6Gq2FZBM
Yxdg/B8dxW9jrJBR7zX5MRenIQSFMNtEAkrU68BzKJP7igp0enQ5EaL+Ilz9W4sM1zoj8IIez8n8
EMzPDFM9HHR7U+vu/o/bvT/BZv9fNXK2+j9qwH/0iZ2/f85R+vZe1B/f/9rP/fhCvwXINbLjQMFM
U1tWwfNH/GoUY/00rB4LRhwWLfLgGq3U7wFyllLjt9Q0YapCX76vn/0cZCCAtBa7JVzbEEsD9i+I
wbSI/9jP0Usy4uJb04UQNJB/7ufCIq46rNeQ/EA4lzG7TRQTwovmFYSyi31SEabB45plB6sjMlvu
VLlY0lcyLg5181oo477Gojsp9h4fNz7bExPs+4EDJRupFBr0Y0icxA4hTbKCQD2N8nGMjurEHWKY
zVaQD00RezrA4dFdL5y1YmYfIQpMjw7iOjFCZnY1iuZdr0ig9XF70zicmFF+FUo14jLH8qlM6Yci
MJRRw9uj9TKRu25ld9CYnsQ9htUIS7q2zWl1AMqfpdQe6qG6NHOvsLehekuMaIeEe6A4J445fI69
PIYgzEMkDwkmNEji+9TkauyqXcVRZXJ/lkhrpaN4dioJdacHbdA3ZdXd1sG7NJG9yR7P/bip0CWa
hNUDunIwBMCaKn0sMd+kSXDC/LM17fxWptELUsi1pSIgVhxshdX7geZsYKp4k6VALQHpopraq9VH
L0XlAh6kVU0q9lO4x6TNNnV+G0HoZAR26xilH1eQPjTXb8zBx4F3JGF+kml3VtMj3iBPT6+9fcdO
uHW1AFNKmNfJY4Unh4EluEtnr+pHfJWeBYJR6Q5GoWwcJbwZbeb3YgEBITzz2xzpMU494ERCzRbZ
B7Zfv9ZC6PPhOS8+IlD43O5+aYlNb1gfVcSqgphq1G6pKqr+QacBzyr7SbXBcluzrxdiC8bqqDQY
EsqI68pd51Z1ZzrOoRoiSCWBF+n8GXP/GY72UzQ/FE7ZrHKMcOoyKHbkiSSZDxJuO8PpCQOYAnPP
DB/BkmUaXlrJwxzTc5BNUafqEivppVCU+yGG7G6LTTHQRtT5V5J3YOCcW6X4CurtDI2GjFDfmEBM
+cBgEZHNdc5u+tgo0UGp9b3Upn2RRGsahbWmaLtAOCEUyuIh1KZrTRYELxhVzqhsLa171EL+giYU
tUSE7MKovL7pNyLqz0mBsxibZFlmFzWymW1OsTfPwd2MmZRtEo1fOv0hqsatNKaDzn1ZqF+1aCiW
HV+2xkmCeyevfjHUxl+o6LS9A+pz7AF2uMm1Yl8FN1Z/EycDOOFq18fmlZzdSlokyVuNCGpte1aZ
+QMXkZJs0traIK7vlfIlMXTB6hCTKIv2lHbQfbg+ZcSJYTwLRT/knYQ8lDpnzZTlmnojItjWu8w1
ckT/vvSKrPSxtqzpfgyCcig5aUUTlEuIPnkgPvtxAB+ABpQTWAhgDmYkqkNqOvyKlcq71yjHYMp9
h6UiRIMk+0n64i0IUXyfsYUeDQ4HQvV+CHW1q2iFsuwd4+kpcLLPOIWBgIanhC9zJGn20rUAxRBP
qSeYjaRYV+fOuJ/j8qspH2rVAeW373V8DnODtx10P4tINLW6Mc3HqbMAqoKZBgvYVfy0LiK5kfoD
BB2vIa6kklcbEAEauvxDYh/U6lWIB7P2CZ+uJtUbwndrCrzcvTRsCJn6F7M4BzoYVjQ9+3206UND
Ph2BLUx9UiJkymvF+MVJ5bnRPttuN+PWnNu3wGDpBhqpUy4lCdFA9A4Zarez1h/6iG0ewErbcD+r
BQ2PtlvAribIa61SnkLCQkkzvNUl7Xtk+kEHpnTIvEGPvqF5ul6c1dtmTO9VBhs2oaURWJQCNgFW
MOEG8wFwFBsFCqQMgY9C3GiRfg4Rfaj7LhMjLxEmJ61+k5F6beNhH0O3dticUaYftjZs9c6muLwr
HLFxdfdEvccbnT9B4ForPd5Bh7baqrdT91Iq+YWGb9s29VmfTwMpyDy3HpI0WfexnlJuOaukkN6S
dnGHu5gnr5vanWsVe7fMCNpStOtsbrGSd0NhDhGmtUYI1L5XbI2i7zzmih+NwUsypStXq+8ipdtT
K51I+IE2oCptbGo/4zFuTT/GjqQWvZ9k2ZsbinUDxwqLLz1vcBSkI+0gvdaO3P3bFFOWYD7996bi
xyL7z/+o8+KvhdSPL/Kbq44GdqHxM3h2CJhRqfzmuHdUqG7sEFdNwvkO1dLPQgrwIahC21FZlGca
i0v/Zx31vwLx6AsX9h9Mdfh+bNXSVP6J+5/v4Y9z8d85PDHh4tgJ3KciGCukvixyL2aJy0MGiv7Q
D1l9ggderqbAzm+qMLa9RAfnWWWC4NliyMR6Ed4QNtKg8mDXjBbjprNYOEO8njap76gjRx0sNs9k
MXx2i/WT3VDvXfemLZbQdjGHZj98onlK3i5bvKP2YiNtF0Opkk+XJZ61l2PuPs0/fKfCwAGC44+r
ov7hTB2LsTq7P/yqJs5VJFEsrD/crGIxtgqnfRlMNmzAFSIhi2rcrezFCmv1sQ/y31qbi002L1h2
peCcJZl72yoFTpjuPGhsh8Jh27oqLhu5sRG/9ZirOljGT+a7gzPXxaE74NRVjJgTlONjTHxtcfIG
2SZanL1JujNw+rKeYASFS8/kTtiAS9M9OwXorBiHcLRYhUkU7kHDboMiOtgRTiKKDWzF5D8zjUZS
bxn4JgLnAyykQ7XYkTV8yWIxKIdyphDDsty0JOICaC6WSjmJq7lb7M1SxYEe43g2Zs7RAOoG2bEi
JpfWtO061jJGQsGwdWV8srkE4Uim+mZMaVN73b4zSvNW79lDJBKSq21oXsaEuWw55gcH5OrKyunu
GkuccA88ijo6aA4yXzb2CNtO99m4zXTXGyXs8ml6m4Ba7IyoYL9V+JlLgld21FaX2RHBRi3HhnmR
Xvlm2aOh6MV75oD9lu6La4qH1Jrf2kq/tRWXmY5IAHXLS9uwL61m/DUr7rvI8c7PCR51yQkd6Dy+
hfYxR6EfDOUZZSPGgVOw0qFIv1kJP3uzdYtjEeqnNoco7qK0qiOzhzwID9poO/4IGHcTlDOZLZOw
E+EukqlqrR2sEgd0Z3aCbNQSe+qIqz03FTYIOKIHWbEIQ2dTBWlIFa9+NdQnuy0ZjpDjhNki2Q7W
JDx4SyyqLrgle7Y9QLuMXCZNVRzcZPFiDBjpdw4xC1k2tdkiC/w75qXMv52XupJT4ez+Jyf38jV+
kzTZd0iLiXPZpg12aXT/++R2f7GECj8WwZN/OvqfmNoonBz0qgqE27ZNYlQ/j24YuJyxlgrR1uS0
1f4lhhqGoH88uk2wuNwR3BAm34LJt/fHozuzGzQ8yURYSnwjDvR3PJdVCiQRPQkcwY2hsDmEbGg6
h7AcrPmSjcYpdShHyil4tIvom43fAJD9Wpt6pkr3anM/Wd9pFHxrUnVPq2MW/TDvU1J1o/fV3aAl
z81cbwoG6QX7A1fSMK5t496Fwv2oEusIfGlV2MKTjbUebfuo6eH3spn3Y2RtldK4N6rgW5kpiERs
1BqV6NKr8zWtxMkxi69oeI8MhL5A16m7UN3icxHOfjbNrF5riXUYhfk9JBI1ZsRGUhMjpcZfrlG3
afbex24ByJFlb1eDr5+ks28a0f2yac00SD8p+SGojEdtdgA+xJ5JHj/NHvU6vXGH4pAZAZR/kynl
BAxNnsEJ3Fm5/l3PEvCSnfRBmXpqggNCII1VCBZM1zTjm1K32MLT9A7jGvwdeZ9ZTK6XoE8+aG9m
7L7N0j3E5FEd65wFjg8cfYUZrXQJgFTsVqprr4Sa0ipokJ600RTCmwkzlBP5IGlYQTXmvii+Yp2d
dBw8Uis8oVMSDkZ/DQfV4+JkyqpsltD/FIT7JoasKzYx1qm8wMMyieZBFQSZbeUuDtprBFQbvpiK
aBGcCdT6ZaujQo2nuRePgY3eh+EkmcObIX8lz7ER8QKZbfU1JY6XFtwfTTKu5ADIxNzlmKiM4G5K
B6/DnTENGG2CL4xeu9p57+jLUszdpJo3HbQ+FhR8Od1DBu8FoFugvJLNW4EK24T2oRkzKBo9kjFT
6mo9uDTYQrtpYpiuEZsyTeySSdicJT+rMsbCFT0vnmG9LU9lbvuRnHeKoKuHdAxblZokYovm5E8S
EKrSZPDWqFSEKXfAAK5dH02gL6tPGHDHSR8f3GZXW8uGTBZw2cONUx1YqLFyrUM6z6x4qDo+6g6/
HKAyMoAOFqrypqnGByPvwKMnRJnI1hsMCQC23LFlZYvEzuQDQJGT+RldHwvAxp0rmrPV6E9qN70V
jp57SqMsoIaqecukjWICNTPEUZThb8Qo/K2TA2YZfR+Boe11tmcmbNiq8u3ynkMpyNh/Vo5oTSxu
y0R2W+rTJkKt61Ht9Pm1QsPrBnc/oeklaHsjGl/DxKhB86sX8Q8W8cptkQNDdMEiuUXFxvnYxjxa
0WtvH12GYgkQtQJVERfz3q2Ms4Pa2NUPbX+bs3JsRokEkcKBw54N59lRS1Ssc2ZoXkhWokfFVEJx
r8GLBg1twlwMSE2/AHDlBcAYSdss4MhJVFGBOMoKwxSttLe2lNKHgo1OcPKNTVuBxEZbHWI2CfFr
K87vLfOhRYBR03Um04MavLbISx0qbT5AavuQKP9F8Vg5N9GA+J0hRFm4km5AQ24SFN+OtzNBqQvS
I3s2fQNUiskWSCEP7TRuSjQAESXHjLoiWuTkCl3ZnSLfQGeezfYjRHfOWz7s3vIH9Gg7a7ZmKY8q
OvWscuKMpDjjMtoo8iqIksLMWHMMrnV07k4H7t+wRQZDwtwfbdTwAVU8QB0PUMkz1PIZ1dxEPVdR
0eUip+PdPSejvk0NGxJS8mjWOWhXBHjTHS9OFB0DGxObiw6rpac8UfcwH9e1tsvB8SUWe1PH5twQ
4F1F8mrH021JqjElRGM2zbdm1o/uDPcMQlVMYeQ+Ntq87dLSD7VLl1n7MlUvgBtPLZAzHWoM+iPi
mIZXkz1HREkDFUSKbc2HORCebYUbIFaUhvGupyQyqupmMajXcXnNtOzJGSxkAFToQPA8EkGVV0dl
5QnAgGelOUAdeQuE8qLzhNfabWWdOIMsVsY4/BmNc9O4N12ivutxuVXCLzk7Xsl5UczmZjGZVRVb
B8b6KOjUK3YWKQXiLGJlbER72xLrynY7TCacX8vERUbIsDmVV1JuEzM8DdZixEySfc4wYYXWdOtS
sgrykguXxDIOeE4GEkYNY0fFluckYq1UmV7m4iWMew6vkRdJPndT/qRYFnPL2J8bkCL1/Fy65hXc
F4b6cNl0e5VkdBt2JGU9IAIjXC8QajYnYD60bhp1WjlojVbGwJOdxy0jOaltO6wtM0COMMyenWB4
nDO42XHVbtTRuTNSsEDgLlsdZGNjeUasHf59mvnFbPb3mvnrW82c7T//I2+Sf6KMIHX8VhaKX0wX
EQMNw3Bolixa6v8uC8UvukpuzV16emsp/n5v6MUvDsRd1XUMWm1qNYq138vC/0VMztT/idNtmSqw
i1vVdcJ8/9DR/x6Ti+d7MwbFCZOpi86qq/oNoApNT05urB6X6FwSOo8ZK0uttlq3orqakIZ0Ek9C
pe1atk/h98DjP38uoTqT6Wvr5PsMxmVtnUThMPSNX4OFXpQ2o7k2J9ZqwlXvod8mrG5dYndhr6Ow
Khq8w3Sds0fZmEK5Gpxi1WBeTYH7stqFSVkl/SyuqR/EnWVl7K2LlSsGJlZX7+3YXuW9cRsBIiy2
Xc1MrWc1kYv2L7pj0BvYyfuHOEE6N2fnSABGsvEP8bYwsOzFLLrkhccc/cK7vTE5KF0nYB2gqewU
YwZF0h+q6JBF7SoxjmwS2zKA+BrUjOuV4zCQa9bM0NCRoX+oS3nQpqegAwnO3D4MH3IVmmNZbXNK
sqlrMLYGbz2TRy6Trlqo//bBCA+V9hpS7GksDnWHcYVOxlbneMfRsrWSlG51euxI+wxK8k1kLKka
mSTq064VH9BOTrYD1T/emSTanEn6dTJue61A00LLKNpqO0q2BOAsK1GM2TL80ggos/aCStH4nvg0
U1IR7WSsKj750qy9tqMuSBO24aJ/8AHgkX8aUAgiVT9FZLEVqZ3KYN7GFEUaXjTV+dbX8ZGelDC7
smZYcFLC7jpK07cdbBPKfnaXYMyHUVTXscX1bmlQPgCgR8lDhc8ZyPlaRXYCWeYpmA9oksnOa+sB
FaBoWY0Wn6LUXUfK41yepkZnmHkXiXdQdT256GZba3tXften+5b9fLNRbAnNvA9RtVeCbzFO8IIi
mPjYNzGDBGMXt2orN3PPOVrY9XPGwFSZjFc45UccNjcwMdpVyEfAcsJ7peNirG0QXzpD7DoAOxod
wdD77YRyv5gm0sgz8gmrmAMRDJ4UUjpwhk55A1W8nuviNYCmQPW3m8edHuIKaCtv4LpWhpFHm10e
6An44delLCl/kAVbJj+NMbwGhDVdNll0kXGflzACSBck6iUmrRG2Own0qIxWUQD3ybT2Wk0EQ3uu
KVVmgAY0Ne20VVNrW7gsGTgGWkRcbuUMi4J+ckNgU+iYGmlFdLHyw1Z2KJh+63R+ZF2j+pDRMJbT
bQ4KIJ02LXoOmwuPmDZgYG3YgeZZFSi8ga3PuX1l9ReLSthhsGirG7c3P2LektqcvsdLTjbESVjg
xGYQ1iAMMofDny1dL7RTNmNE80VG+DZlcYlpCOLW2LB1gq1HW8ppv5UBhocIUUfFWI8tHVPeAAH8
r9Z0u5t9O72t3H1M/bKY1KuBupXpjmZxUmSfQRSsWn0fDjpK5G1iJRunf3BDrGp/NK+X/SywWyyw
0WdFwq7Sm/TMOf+cDurGUApIor862VMF0YRNBlCDutLZt+6y2v0YpA8poiFsIS9cNlk673EenTJX
86P5xgrdt8XyrqKzucq447ohkZIQWhmPpsP3ZLPFrWOLN054k8S/FcjPxQzPIOkcA6tY6Ynxo3CD
T8FZtJhJJyIR0152pzIND1kr/J9eeeAfmzqy15OreaNjreCXwSJ0YRyqhzLN2GlcEtaAWsgEC3nR
T43ioI/KnTnfCQIHlNS/uuobNhzy4oCcXGclD2l2EoSztJr0sjVuFqd9YgHBKA32AxLusC/wNu4U
imgJ4hFG16pkGaYmP1GHt6n+aRG6G7D8/vvUH4IS4O/VH/d5lP8zi/3yFX6zZFg2gX/1L0x/Xf+F
aRIYHss1GTEZFtXFTyXB/YUBFmt4KVXQIPBr/LHwQGPg6tZY9EbRgsXjX7Bk/Bd755IcuXKm2a3I
eg4Z4AAcwKAnEYgngwwG3+QERjJJvB+ON7CHWkQvoJdQPamqffVBSvfq6paqrdRmNWn1SJJZZWZl
MgJw///vOwdY47+bR5H6tyRHJTBBrvd7pL9oDMyEg2LBqgffU2tfyW7sYCVS04n68PlXKnGV2mjQ
GW6yMTUGAuJQ5HwjGylf8aaugu71N6TiKYqYsNfp90Irpl6LxHMCahmJ+plb9dMgaKDX9ozqyEle
9OCG9JK8ThZqsV0CqFPVoABszJAk1dTtflKL86B6mCNc9+Wi9alrrgKTij5/BRfPmddtC9BtmUOh
qxKjw8iV/KYO7hF3bDcTn9QuDvnvnauH1ZF02etE1CnvkmekQNyMh/C6ZBzuZ2V/9hZ6Gma8LWr2
s5eYr5ZmiIvm4RgviLRvf8KOi5jYxU/QsYjjEn93QYVWtc1jXESF3w8uiI1m3mbQaLoSfnM2Nd9u
Pp+SyHuyOE+wrknu4hrSn1sRGY7yA7LUw8RWdJ8Z7X6u5VUozWQbLpTBoa/OZWO+Z0VzPY72FhUz
FleqZKnsjv0Sxhf0iOpK7vISLKRu3XV1tTGsgbxo5n3NQt7kLht7Nc9vypNXaaDfGTJ1/GaJVCoe
JSmMy4F9swP1O1oQfdlITaKbuM7GQUYVy2HKnbJBFyl5UUiAt1Q3nqCeQQVPhhX4Y6rWMd5KaCe8
moIs2zXsOWqBWy8jbEBPY+BSPqM9MpSvlVpBu7R6C6kKrNyaWn0sQJIyEuGgRaBvqqAr6FiVZujz
S11s8ieAogkflJnBv70cihrW3NzLQx8UM8qm1D1OU/TY0dnelE26i5rqUAD5XOWgfR3IsaPC6tUa
900wf0ZRl2+rmWGKsySeaVoRkE6zjeWMrwkPdTBWKIvdQK2EGdV+jTJgW8TRPhojPl8z//qNDuFG
nwX3VRY/WqBdprAI1lWkrizGqmyDyMcRyYJlRJx5uYUGsf2d9OUhs1m3T6S+i+x2iMc36Fbce9Ot
5nCsz+mvDyHL42lkPphr1LcokNtXfVReM6nkym4GFurbxuALJa97SFLrOo8AMoVy1XTTzuVYwGHr
0xs4VLYm4ziWVv0qnEjTYu1bg4UiR2pmzJmtLNoog9RKZnnQ9dzjwEnB7AWL/zBizxRunao9e8bM
HcDOuIaIDfV6P4bnxQFJL9Zz3zzOrXmvDdk65Cz7j/MSWRYP/7mXyNPXv/6v9F/++Q80L/7lf/7b
//gb643l9/p1vWGznrB0Slsu0VkaVr/cY8nqAYBDLG857K4NXhm/vE1YYYB6MTye/qZr0QX+7dtE
t01JkUsXqP5YWf8dLxPrb8BePN0h1MUl2rEogv3uFptGfTO2Xo2Vom1uNJZdzGfzD8UqHZ+KAbNJ
g7bWK45pkgHmLLL6KhI4HwOiq9QfOPf0igjODCvJpShhuNxeatLwKY3hQfUsB8onu2b2bX/UvXFw
JB32wfwuo+jFHB1qvDAZYEGMnguSiVJQQjmTC3DT198uJBniOevRAn2lY413rHXV2QcAEYcwJJOh
KfOMDnpf8IgCA+NsbV5DqzYgODNwWdCFt7dzm2Swus0s8ufC4MbqhG8jybaIN0Vh5pvOiK66FDtS
yNiLipDS+4faER8lz8JeegQJWSksEpckuK3b8Dqrh8/Y7Rha1vgGg0XogrKMgWqqb106DCqan+2u
eUlz9OiS5iUyiEwm+4Lboz0He2E3GxuHvN0km77Rz53GfyqaTbCvDRAMeGZ2rjseVMbFEMmzk0/0
KOLNlJT7tNI5bhYJFtXoNcqjb5Fqd05B9chsuldDENUK22GjiFQpp+IxZfme277ptDsCYW9Dw2VE
kNyavc4ulafePPJ8UNY18M2T7YgzEONdF3rZ0UI6FbChYPhqPEQBhNJZ1Q+hZIhIjuVUmIm7Ta3s
TAXJ9MsY8VwwjHIXC14JwVLhdnGig+AySybAI+oFDeO8nj0YTXPJKglI0GKyJqf0Lmq7dGN58482
pPdca2zq454jg5vcpKl5P6qElX9zV+r6ZeihdOsyv+aW3u2BiX807B9U5zy3YTX5hMReUwry6yFX
L3nfXCFYeBvokFGtL7buqLibc2bIg4alWIFMbCQhBCjXV4nGMXz0Yjzf+T6ivhTa0blqxhfNpAVY
xlyIaAImcFiH5jEvwsOkjRHpoWwCXcgMBbk640X08quiJlFEgNomSB2IpXgWXGRs+GHDM1uC7dHN
8NB5ZMDwrbyDEsJQ0BbcWmhH9nbI/6AblkpGE/oA3RCkSSOvqA1vleAcQBeNEbg0rrMUwoMwmZiy
diA5bxTeekqTa2T1iE5ScV2SqV0lWBTCKf+yTPE5yhQeHzETv7a/0wGXWmvQxzN4MVLM4+Awa+w3
i2ghHYo36v9+Hue7AewxUB/xbIBjXIUNe6coOyQuOBl0OaLFfNe7JLuqveM1cl0bw33bh3D3BvlJ
8vMlzRauehG/Dg3ivMiOX1OdEtnIL04E5XTG9xeWfcBaNPIULZP5xJtwdFLojmztoSpqRrtaiw7D
LG7mcDxnptolYX9dJ/nZc78rU+27fN6KUaDp6D90l3txZAOinuz4LvGwlujGj7mfunWxvOYbshkj
HJ21Yao3p+Pt3tLnitg+g5MKr7ua9UmfcZ0MROGuks64avvytZstDkPGi0ua058qWvOAd28zVJKg
kR+gwJ/5KABYyTH/th6wWPuHMuPLvBAy6T1gRjG9s+SYt+QfxaoQ1Z3e6ifX6SEWzO/OzHkl13g0
jlxaheiwBkUDE//5wHnjg+D4AdU9oCjbYsGzeC6nxXipFGdGqu6XCBlmygdQSWiLChx+WjU08BZz
5gzDOUKlmaX5wXXZ4WLS6tZeG24J3iAZ9OKzWkycAiVnMjmEHY13PBQnVczsUIpA7SY0nvBKcGLl
xRUDP8s3UH3GZrFRIr5gB2FGIvelHZ6VrbkIDYkiUkk/Lr6tGl5MSvepG0dwDPAmSr7XnbGTubiz
fzq0sPkpdzwNikdAxGhpplFoW/Xzr2YuhauHyHh/z3cipQDK/33nMt8ZAuYDKiR0N2ecg1LhG+it
ppo0USSoF845MB4tcK5CToS7sTU+ZrNyd9QZrXVbzIgimer7ZbsgeQsCz1HGP+s/zDlI6v/pc9Bq
av/1n/7Gbfrnb/FrLk9y6CHYYXAMYmTPdfbXMb7p8OFnVk/ow1kkxr8cf4DdkZZyHCIfFiekhZD3
yxSfezaTfy7AhslC3TPdv+v8I/lDfpfLIyrCHZF0B38g4ai/DnfEY1wEE2AH6M+E8Of8pdAMXxSs
zAYAdeZXyHdItx66SR5I9j+GLbYTDz0OsPHtaAc7i3qZlj8Urto7xbwdSgKsC5lfENnrvJdYdfcB
5su5PHQB9zDoU2o+GwrtCWH3AH6TJrkWE9hK1s10BJS95kbB4F5tODSgvtukzXiwADiV9Hb7QDAC
/WERdE8JvAfhfWWo7YQyc3S53KQDPYunaFDHQmCb7YkUZDD+XfUQ873sp08mBzsmSqu5NnHKzLyr
qTPW+tYeSV204nFgxDWEo1928tpWr4EwT6mVHLTB2/aO8TJNxMtoc+GeWaNTa2eCFWGzQqW+bYvo
WOaSWW64sb7i4Xm+6TkvEp1Apr4zu/TcFOGWRMqaN5HvBnR7CzbGIcsEhzKJpVm3RN/okOhP+M0Q
eCIhpjaB9WoOy/PIK8cSTGOrzt07VeB77E2S5a+IoyXPdpyhNwvG1ZS7qWXGjXkl46w4uofINTZ5
QzN/AiCcgp2vXizELCLMCDy8jtlDncgrkb8zF9iwhToNLOanIN8PfQpDquaBjDc0B63mQorq4QQO
gkNDsIMVwjGxe9XHhNzjBD8w3CcQRzmnrtK+OU1M+mbEE8Zg76y6PjB85LH1xUnyOAEjCmMdpKer
7mcMFUZFbY9+ftpbgOcFEK3sqkjuwpLUsmyvOB676wxZ8uDeBxi1NKiK/CltzYo47PC+J48x58HA
MpjDR9vABUKrwWMZ34ui3kzqREkuItKNu5DO3ppiLb+WjEvtbrMRxEdWnxWTHhnw79fjmnLNdene
5TlM8r5n5r9AVWh6F5u0v2/bS16/VK227mX8SdYmFLt2CA599634IoQaM40Ju1AMxKVsTlH/KIM7
23Q2LtfX9Dpfpr9Ybznj8cZWIe5ZOqh6fEmRzCkp9jIEByv3BDq2oZmwlSKsbuBlANowpPs5eTAZ
kneJvrMd6xZTNK2ciZ8HMUrOQVlz6u3ierJ4fc4tcYhM2SjBnnRtujUj5Vf1sZP2s+p35sD70qWG
2nBC1qNrVe69hgol0YFUfgfE5mPRb7WF4RWCenV1WtPuRjWXYuqvTdbXWPnW+jBt6vCtdLKNHIbn
xuYDQwoX2+K9RCxbP4/zWXDLoDMZV3C5hqZax67ADFz4ZTmeq2JZBVTHweR6wRqdOA4tgDT8jKxr
VUFCY9/dt4iB3dz3+uFkFTUtXCxM5GRL+wu3wn50G0QD/V2lNX7ZTDdJ3x3CgjUVRYIsuuj8V9rH
N+bgrkrtEWzdre6lmzY0eYQgS0h1oEkqWOXOoo8DU12gBDZd9kYhsALOKik4vNTuH1oiaDzIV2kT
AvBxdyPcvGigdMjvptMUNDTHD0fzzuIDMwURMxRTLN3oTds012DIdi0fzL5lthFJMq5klJjRq8m5
BoEflPlzPbFvMoSPQmpNYGNHFkmBSGrJt01+j0rarj8XS1ahDyehuZsmvRvAs+l0IAO0J2aUvGPA
8JnOQkkK8ROSE8rwSAdIrOsHBPJrN9+ltQIWMVO4jtaAR1azAzmsgRzmrDywglPefTEx3Sa5fggK
65TT2QlVQ1I6QkocXFy+RllNY0lBAv1KqFFbrDjgFDYRpp/uJkIfmtPl8sTaQzi0VHLr7mCpdqMl
X4NkHRhoB1oJNlnU4lYz5G1GjhdD1OKeWCVutK/pQMhpPgae4BHbkFj4kaGySxdgYjtgURi9VSXU
uci7dZzdBXge1lZonWgWsQ4sDlpeHek17RXsRU/v1m7mbDMtX4e0VPDDbTTiZHn5BkOMeVN0wJVH
pjsOQCiUfm4tfiTgQMxf/2EOQmhaf/5dARCFX6X/3r7/WR1w855//ff/9tu+520df/Xxj/lvnIV+
/i6/noXc/4D8y8CHWQ9WouWoJBns/+Uw5P4ROR/RWCY+HjNNjyPKL4chF/sw2Vjnz1Mi++9KuppL
o/R3hyE6CjQ9bdguS6zhd4ch6LxDlaUsTv8Lebx90viT6qPd/2fx/uOxeCsD73BhHv5rcbzBOH5a
FVWWMB6a9RhqHGG04ltL0TxbUbhxzbTbx4P+ilcHsJu2t2vtTWnqFaUDcxNHJeSHOV55MXYsI520
UwYiDT6xcfEaDrn2ZD4PvfGUpy6e5VY/6oP22rtsV6bifiKEhqhBt27anBNr0WQXCh0Hur7kfUTz
1ncpiM3MQNCkrJfKwJPl6acyFndm0cM10RAL1CXTRPKwai2n4lSyv9h0cjyLqfs0BKkVF6Vs6lrP
XgluI9M7xdt5eE0NcXDIkZM5Fu4alstzBWhqFY1yrzMUWVVsCmi+MA/QrAWUWbLc12yWTVI/4qsD
VKNxXdeH5i3pgA6wE3oLigSwbPfaW+be1epzPMPKa9xBwguE0+Hlsa8BeF5RdeS0YGPJHGW8qmox
+WMPYkfPNoXR4z2yw0fOL7cs2MgpmtNrHuNFtdS1hjWKfZa1n2eGK2lLWAVwb08pinxEd2t46UlH
+rFptSqF2DptMmPaKaczfdHHIZ2iuGfM0fhe3h0xKq3axIPfqMu9AuaxloVaNlaQM7TsaiLc0yXd
bZrmr3ao4LCkGqGa6ZFRLzwKFmfMQx+KiB+aie850B3yw9l9bfUUAWmv2ol4nY2MqU5Fy2oXj92J
BnHvx2Sfisq4Rdbpe7DDrtuWf2eD7FTm6Ge31T7/I+r5P9CLljfNf27z8m//HL/Xfyjef/xhT5G8
zP/G6sXmN/vz+5YFi8mSBBKCFOZSJPnN7AH4PuwEaeomq36PqcQvwwcihMwDJEg845df9Jf3LbNY
A4aebfHKNe2/C5aHReDfv29Nb/lzTCYZWIF+977t0jCj068gynvXcvQ57W0yUrnVBGbB5GqbwRcB
AaosZ8OwnE6xBJBrHdvE3ucsSlt6pT0MsSqbTuOiSB+ZzFZ89gp9W0dkdvNnFdbnFOhQxB2msr9H
SU1LB7zH9NLiU5oL/hTuw0X94JaM2pnIJQIkEAUXz0soS0OXRA3TwwKz5pLpW7WNyCcB/vxs09fW
oAscA+kGcWCBlJdDsKnHkj16TTemOAN1wIpHQ31bDcnWK1/dhuH53D3lIHAsWKexh1+8XpG5oEkX
n2uTIZ9iUugafsMsVjY/gJ4H+lmC6GMuH4MCUkB7AtJaXnffBj1Pl2edJA3c9TVDkabl1LvsSOz+
qkEOWDiSfgGIifgxnZwVM8CzJn6Q5l2LLtx2otxogdxqxWVkM1RajHjqmx6an819P2ISw1Blikbi
5/UhCkgku91u2f2HOmAm1RzoYJ51d3r2IA9NsbgYGbIbHrSWlW57DtJu+lWMxr7hvua061JdIpVu
DTPdy2rYp1P9jQH50RgJUKt4W7EvMEqo0FoOfBl8gk3uivu4zeimDft95X4s1Q0EO9eOIe/T+cMb
a/oVxjYNAt9p+qeJLbdn+nSZ7rJavxqS7qOqptM063Culuz6WeSYUEvnFu/qzeh267xhOSX4mfbu
4oz2E8lkvhzeudz7lYv2umUibyBkxsZW3ufCYBlHm2Sy7Y2r7KPtoQCV8rmYvW0JkLxl+1IVF72C
1RBn33UD/RGrYyzB8TWfOB1X2ZhSJAi9lXS/jdLeFcVDwt/XJvk4UMVj0YSOnAc40xDVZmv0Q9ds
/ygIvI9obrOYfnyb7AR7JUcWD3Fb82aP5EUBURoIkBC499Mq53r+EGTJPTGGHy2ID1qae/aOxzYL
brWyIEa42DqXnC0vkVVAGFL3Mr+ueA3qHt5Mj924d+u17VpHeEk6nXkcZLvaMLYjPdiSKzXUN6nd
sDglpfUj5Mnf0excZu4ZV9i5eZ7zt6afQNK1OzGlm4X5ww0VFTWzp+pDR889zwXWhNGP9eldWeTl
8/moWTuKvetyzK4JyixmYBWIg9WUJ8NsaMuMR3fY8YbdNFp/SWtxmiMomAMg5p6PXrDs/kD6ZPR9
yRD4VexuHdmeDHlVQ3inW7kSDCjsNrseLP2BJwXMCNiKTGfUnRvfdvG7W7xo9FMMukAhso3wvhdL
7RJhwuNUncrqzSpfkoifI2M1SjKUYOPoegiwVgzelcgSPjWvfC1hRfumnB6DINsMeeNXFiF/+ZlZ
xJR+HgBucQfcsNrZd+ZNZm5iMJAGuJChuGvLnSUGMrzJeWTxhbRybUE/Kxz92OBrqhCmOxq23Lje
lK39UJvuFujlCcQB5wnvyM3qidrQNGdbAwqV6knIduVLPZW7xuNnbqV8mo9mpt0kKWOo+iXAgkSl
5CtM9DtSzCcdpETAzMvDPWVV8zmhn1cEJK8z+whOdwMMHFL8KbaNE3au1aCDQBgZUzqGuKum8JBy
Sc9LlNyECzVl7OLEPogMPJRsH0PzW+uKe1cr12VmIGu09iqiY+TYIXJF41bGzW40SDPnFme8HGIJ
Do6mPrZ8OnNMI7aKOScRADegStlXLU/pbCZvXPOX7dg+quK+kMkhYcnojt/CNha/2rasi5018SXS
upNw4rWAcjM27tG2Cekk0VdZX+eW+NIAMciXwbzRRuNcptl958znshgOESUcM/2KcaGkmjyjpVoZ
w3sUnOih30idV0D3NqlqH6d8O0HwK6z1UTZsA5QqVs+/RF08RRxxc7aoXZ/euEVyrRJxT/f8aia1
mwm0bJF536bdTs2EOmFVU3haNjgSuh5c7RqKng5t2TSbm4ZqTzg9FwsQ0uo1nqrGfU9UBkHvvZ6E
0PWNxyFp2UP3kv3swvXs9m5SHOKlUBzceM5JUbET/N0n+4ytdSuae1agnxrCk7LWFwbRsWMxlr3L
ssJBW+2r/q7jvVkkNW6DITu38bStukOqkf5KtCvXXichjrZ4ugpEdMKjRT/NNzsArqF6npv3AlCs
MniXhOY6ceLdWCB6QdWc52zGP8eSCerF6x4VOFmKgHTBNECX8OVLsbfavSTbJWx25MNE9Hy47YCa
axUKFcJAEZh2/W7Sw6e2PoztTreGa3e5+ORwCZeeu8y1k5NrD5pjsI5I7hCIrAcC1dLa126+Bta7
yzUiS1ksF7rN1jU6NqrmmebaGgr3V6qq69kbN14VQhtgGGUlxZqPWUD7giEuRhhlPAomgI2OO0bp
H73O7N50ViyWr0I4HLHEHUeOFUa97i0SUxDp/28ee//qoPono5Txfzr0/skj9Yfy+w8cebPfZ1Z/
/Q3+dNAV+h/1pTqt65IskbQlk52/LNmE4HRpLQHUpRHzl4Ou98fl5AlKWgjzp3Lyt4Mlh1/wfxcy
ItjH3+yvB0tsAIkZma6DEJN14HIQ/o1SatBJ4auomolW6KxUnMcAGlFCG7NPKz+CvIrz8NvIiusg
oyjm1g6FCLwreY8sx1MAAFw3ZFM07CYxETjtjrQS6E5w3+3tVxnOPpGGHR61FBg0BuWiuOSS8fms
Sk4kaFzzxtjXZrLJHdosRbYr2/5mwNBLCiTbGU2wd/rxFHsOZNT8FojWk+OJiSeZiV/NMF9aaI7a
Yr4txJNZaptJsx8DLqz67H72g0Va28OwPvN40Cl9exWk4rjWo0OTC7/OOeZYHmEeeQFMEIPlIz4P
6IyX/72o63yLWEXf4hJ4x7fVw9dSZJim8q13eYm5Aob/EoWV7vTYjtkmjJphletkEjprPJt98B0A
aU6MkaPz6BUUXzBp9cVArYXDls9soCagqWPqFjujzbg3m3UEGETQDtLFQRsDpL7h2PIWoyKiGvNF
RA2eJnTgdZfA9hregBkaRvbRhpQdgq576mcd2Z6ZO36Scs7MTI68I6rqVTq03bmqwh9DPtwQMZzX
cZH0KzVBT8sJWcgmfzMoQF+BT61WaW4jbU8rc22XAUn9BCnAXHHMdiQvs94o+PkZbbxtepN6tHM3
LMpeyGWPgqkG/RM2fJqZLS5IiqjJGBpsSgbvNRyF2qqSdMsgAliNUAw3ltvc6l16pPpk8aGQDUvW
5tN2KVI5CyhI0dFs7fxHOw4P6Qw1TgTGyP8znDk1L0PKEW4Tg+iEzDk08Hm69wb8EvgGz7ZXX5mF
zP1yhofRQIiEZxcc02TCidHryTapEWOUiHlWEFOetYmiQz9rGp6IUPrCUw/owwqcp/ODtOKz6NzY
j52Cn64L8U5VhFUm7ijwoJJ0w4vrbJfVmRYqTDttEPuKJuI+6+0HFYQPVkUW3FBEPHvOUwkknJtY
V3BJBnZhCuXqyh0AT5dcaHKWhSkpcpIjHtzLHlqqaWMDUM2TLNpVbcuXAqdEkk4X9ngrKYjbDq3G
wrW9aK320jjVHSXbVd6bpzHvOPoJ8F0TjLdxhJEwjTeZ1ICHWunD5Az9roPRpzzCghqbV+wtHjaZ
/IOv92PRlA0fZTbotpuwGB7eAJffaE2ccUfTX0zRnHNXuju+itjk0eOQjTZ3tRc46KnTR5xVq67W
rrSAg7tVeIcRdu2qsUmCjJ5H9Fs6b107OlRZacziTr0Bd/bC0XDThdDiJad2xUfOsrpTEEcslpqP
JaSjTe2H0drHkujmtpbhOQ0lC1Rr31S0sUuvuOlLtCFGKzZxIwnE6ZfKNrntNn4TtqR8o/hWkN7r
S3nnxP2rGacsO/nJpNOMhFzth7RuONiGEBMGXQO07R1zvaWJGlvgUtpDunxxdD39DtQ8rfKMuo3w
us4ftcZdqxKCr0Oivx29e2TR7ia1OBbyaXnOOm4lIpF+4ASXPkrOBJCs48S1w4uCS0k12wbBnpfD
eDK4kzd2snOt7I3X8tXAIsxBodIEFOTbpUamTS99MLwYzgCAp3tkmvLDGXgkWoV9N0zup2a2xUbP
4rORJqHvTnxdQhe8l8kODCD3cx/JNfqVL/KP9r6d3ecijE4ycp6DpPhs0mI/muVXJN1bKSxrayoH
PBuoNuwa5DN1jiVx4xU7lesXUSVUsaTxkWR6vRolm3ZtTD9dPVi0fPzY8rfK1QcaEeJLwlDazO1i
4gm6C0v2cysYhjSVl3NdcQWOGW5CYad/O2myBN1md2O30aOddPda5lg3Eoac3evaKrKcN4cw1npu
A76ixgXi74vj9WdgPnxhxPiuKfUjmrNyl7bjqyEr5ausvJ4kEHhXAUGbMVsl5VTcDEXEen2MyXAa
iD8YPh8mc6SoTF+c1p43euvahWbQNlzXPmRkXDliuAwmgwTN5irK4rGhtjkkx9DS/cUcu4xVmdcS
ImVrTOVg6qlHggiX4DoqrlGXZqpoBujwIBiccOOOr3qMqZnwblMUI0XNnKU21l5Tr0Wk7cKg2uFq
4SqQrnuLiKnMUKAQsuekvUqSxyKsDpmkRKA7XNQH8ofcqSCmjZsomrdz9I3b6roQ5taY4hsoA0dC
/LupB9Bdg+NLWtB3aOKOZZ1skCEna6G7R9STXDOtg7TSyzxrhxRYCLy4m5g12VVjEY1os/phzvRr
04x8W/bQrec7YV+NP4CioF01cPCmhHQLc9zK5R/e6d6sTFGSpKBqOO19AYt6NYnyoewZq/OLoHqM
n2NUmauuQBfYzJCeOuXeYkwXTLzbm6BLIIZXcbuuRyvwBbL7tU1JtW9i6iJZfBtHkcc/eFgx5mKK
IGoEW4EDyJBk/7pygOWT5p1CysCtyhK23dgoZhhWP0EGZW6EK1UFD2WhHjOd6UvPUSe0xFaX8AEm
Q8bbeOYB0nvNk74ALm1NO1alfEvVmLKyZlqmtJ7e6kT7NUqQJg0trQGzIYTUKy4E7YdqQ5IhUZn7
TZ+82XY5+F7U7GKru4+xH6cT3NTMk9/CwMUpjQWEZM88E3jKTVw5PFn4leAv6+quBQaT71xdGBA9
yAhbDsj4/AoLAr1ikgXreeDq5VnWjzQQ6SofODVETf9O+cTkGAQcoiVJ6ESS2VAfblOsaBt9mR4t
PaV5aolBC3dnyK6AqRydlRltipSAkWYw+giBiICR1C+jlXu3+czfP43js+3we2eSMJPNCyHtKt/O
LYD6hKTX1CqPoat9QMj+0XnmeKgM5k/DxNsrKRxSrpF2xxgq4lpnX2euA26mC/wGvi2zVTvetIHz
GhidsRr1gP9VAP8qy+HBo/O8FmUL2kJ8tqJ7SvX2PGmRfuXK6s6Z54uw4yu7sF5FoiwfBe8+juWj
Y5CKUN67u5SBkAfeCk+b/MjQnyFwu6vMYpyQzeM1H61preqB9/Y0PyIUXpfevPDSrK0KzPc6ga0W
uvaTKdl4qDB8MWpIblHzks1u9TXDh1ibMy1NZUEXmuEb7fSBSEnrAIvl/HaXONPzrPTBx/gHlkM4
tV8hLjm0LZ+RWc0fHGBQJPKXHdoFKBsm2Todywd2WExQXOMeHtCDUzOfdHqH9zkXR6BZ35BRKRzB
MarhYyZ4CmlTYdqrOeE3th5wzKHh5OThwG6l7HaV63ZbUYyLmGQNeOvHDHOH/nWc7Qt9vC2a+M7U
kvo6pSAge6LsWdu+2kxV3LnlnDL1F6eTYtN2w6VKrIsynWtd1neUXSADsTiHtSbJqU8NSWWbad0o
ynIbcyzlFOPceapSK+JSfKyn8SjmAlucG9xGcYgkwQUiwTG3dl6HzrloJFkpjRKxLihF5YG4hTGz
h/+2zjMN7ut4bbQGtglpm49mDUdJpbq1TrF/aiZVKs4eFBycPYacXWix0IqL+jEOKK2DHtX9qTci
n9h5vNZhx/igb0JSf0lGE5mBAuk+9Z0gkKzHon33Fqfk3OVPDL0X/sVdWYuPnIHnz1RPuvgo1QL+
GB3uSsliq2zQVv6a3JGL0VKX1eWXyM6A8tKMcF/iDWfPufgw8xQzZh6M71GNK5OA3yYC+7my0Wgu
yZpq8WpWMrolRhMtvk0d8eYviZl+MXK2ZitYKmLpLGN8nT8DMcnStcfk2aH0/Jl4aXMvYLIbfmsl
XY+fgRZRgIBuaYAnix30t9GVkUeuPy0mUZia4apALmpNbQ8voAXoEb9Hojvwj19vnL7e8tKnri+7
28DEVcotDoYtRUBEd5t58ZmiqDyGCE7J4in2DDPMd2grlNjXU+DqpOAbZEScgzNd3tmsamvEqXIk
P5SgUnWmZaliNjuHH9WKve2Z+h9jvtjZm6mEpj5N8WEZk6nF0howqdOZXJ+LwuRQqnmoj1C6unTW
gsXyqsc23/4iNpYOmcblMr0ykcKOix3WgI7AouKQzUsC3eaSEU2bBk/pkpE/DYtjtq7aN7vtYpKY
r3YOhYc2Cm/8BgKVh6JW74abqk29oyIyRZKR3agsXhVa21Tht51N5GgS5a2dix/O4sBtjZC1UDh+
1WylV8OMKTfSRx47GBHoEbAT6rnA9agDEM/t58W0y4XqI1vcuxIJGypaKM7xls/M86RKPmjoZip1
Hmom+WLR+HY08xavb6R3ZxvRr813saqsQ1RlewMRMO7YY4AYOG3mnNydtaOxfY8x7UVvQOIXlXNK
KgXFSDHWnSoEtFF2y4v5f5N3JjuyW+l2fhXDcwrsNznwJILRtxmZkd2EONkc9uRm37yNh/cVDHhU
8Hv5oyypdO+Vjaqpa1ZQ4aR0Ihnc/17/Wt/66Ckghg7bLFoH79rsdbTmkuJAXOk3Petze7FGjXFB
nbEVpAhZFBxHFB37No3HatzQVUAJsqQMuSkBZ7VVa3p2QYmPEQ8PPtXJfW86uEf7d3o0fpC+vGlz
y3Ikrf5q0xTjTN3ToDj0aIRr0vpMEVQ0D1Q1d1Q2x8aE7daiNi4tQj5gONLLrOxPUVq6izGgEqFE
su5V8QQRg17EWDlOctqPQp6aSFu7o/XTwgRMEPBjLJXHTK13lp091BLvbeY0F59VJiQHpPcEDf7/
TykNCes7byIi+V//7b/OeWwydOTg/sENMgLmd57/7d/+Lz/kN0FN/wVdDFIkmT0S1sjYvwtqOlh+
k+Qd3EHhuKo9a1m/b45duDTEgP8Ky+/84hgsmx1DnXk1/LF/xrbuCPU/CWpcomYYoeqg0tE0+e8F
tbQya+6D1AYzRDSgB0ztXUGhp+6k+EEsWi7M3sje0hFGYD+6J+D29gAEqwYLT2eWjIJlTLerpV37
VF+2VryzmY113KZp5Cxj/VrSw1oG0zrU/e0IlaWMIEKEjRdWj8L8VlOWwEE1NzdtHPbCVlt4fg8k
FfV3suhiJ274M5thamOz7JLiWKkWwzOX42igs3DwCPFAkM52ZNbYpnKAuO91D5/cL69dGD3rgk0W
9Tz69EogZgFrblpaIy2+gBJMjO9lRhtvnJ+6Ljw2igagTWzyX1O3PszWSkJo1+5aAa0uCCluS0j6
0SOmvI2d7o3clfwQJJ6DSJeoEDN8OgtaKn0edCU44NTnnFjMyWOjWqsqDJ/tnEuhy2pn5OznW5pn
6rkxEncOcFwCgtPNJvCbipuaaAdVxybeLJ2KQiNKXqeXojcOBfliNVF2VXQyBoUFamKucspdZUH3
kmbscqElS9+24K+zgSXYgpKxUoZpHxf2SRXdtXXHR2Eom3qONGfcab1pjjm7qYIMT/K5NvBOs6vM
xoLSt+goijDlQHobXfhl1cwp42+AjVx3lBc/s+diWJStdVTx4lWmne20Vzl+ZD112G4OGoZQwexS
GjSQ9uxds28cvweJiMnaBHItm+1yJYdLSDrTtsJty+7Dgr0FtUiFTRy/h35LtPNHwuK4nPIWp7G6
awPCBiELbcBrbA9msGDX0+nL+GVOjPsDEssYaStddT8MZt95Y59CMTejkRWM/iAzi5tqtzMBreEM
2UQ0p0XKOek4UScXa09IWcTW5wpSauFZz0ZOQO0hLwLQ8LbnSvRCg9+byvMTQ29Juu+soYKIjj2z
JuPnYx4KsoVGC0KfPiF9Zrm5FRTDUPUVDuIiJi/h+qKx3xvTCJxufQ8yG9pb+NRWPwUZiIlaBJFE
T2HtP7Rx8Q3ebkFJsuM7FKfJY97+nMLqs6ndO2G7VUa+fsozZid+486Lo498oqTgODlLJq9EAXiA
6WlTZ692m15nrhOegkOjs5DK6QY2zkEjnjRk1y7XqqVPnnBKtv1sb6vGtR3S7GXSYzwlAOxr46ZU
BR9R8y1A6iaVv2kTfWXXxnbIymsNwifxIRtVLik9NEvtE9uDpxGQA3fKrl1DPqhaBGNUNb1+daqf
8TQtTetpKNkvhXcMWoN96Tp9Q9oRNjFFTCAKclZhkSg+ClPufbtfw/VfDVGLVyte2t1A/SmXMHZK
TaEuC368C1JS5OWuiMCn05Zg9ulVB/TsVvtAHkxWimlfLkSDvFv+IP6wCEz7lhODyyexIRS3dPGH
lXHEpQsLHenVINExU7eerKnqEN3WMHZOd3dhDeY9UZMQyA4Fuv59UBrgNPlDT7tIbyhbIo/banrG
DXtKIfuI6cyMYdZ0C9X91tXUK1DPY99UB/T8pUzEc4vZuwXARKsxSi0ij6Ys58tVHyMFu8raZrhQ
ZM97iswlXbRd91GU7cNQauvYivczlk6jnWeeUYEELCnpWpex3FoBb4UgfJzN3AhjHuAqAr0K/p/2
K9VrEIftXq25bM7ASSmVlaIVCK+YHzLnxHi4dppN1hv7hIqTgQiR7Ot96SIRxcZrRxVKFc1+wOjT
VoExqnNnbZOkVwcTIBvUizH3qZgUq0xOcg152VfIcj4BjSyuP+ePKjceRh1XXvbkjOFFmxtbxujg
qk88gMfRPCLonUkWrXpKXlLKXjperWWrPWbxcXSbZdTzvqMapu97et1fmzHbV2QIkZIMK9/a7VZ3
dyrVMupAEXCxk90zd4qlWRoHrclYx4z4BsOtgKvv4oPS0+DYgZVwuvkzc7wUDr9WQECCy08QGZ/U
vaMHHPW4WZfw+6WuHEaK5fhm3ubdkh05r27sr4Kc5rTpzBXzMZzrAMy5GMBOPtq5KEClMYDgO3VK
BeFPuG40CljOzbDxfdAzYMaCT459Al4qjjjjaWAbZEzHtq5OIT0FFOGdS+cVy9emRUUjHLVoiV3U
tBu4tBz4unuUtB4I/SEDEi9mwmL66ZAKSGhIIDS+i2hM0Cv6BZLjRI9CTp9CYPlrnX6Flp4FObhA
OiQFd5SJ0MNQJnSnFy00yXw7xuFSG2vOtvyxa+tN3FLkMNDoUPTZElfCu0HTQw2pPKX5QePB6ClP
1tL5pVceMkwSvdDImIaekjh34IhUVPXHxnrVuedIq0XcpLAPxWjTj/4Dexm2VtxOpLEbuNs2OK3K
Ys4nPwRJiVlp9PCOrUZoA+bEhN/X+KW2Puwsu+kxWl7AWCyjzllE0b2w3EXdCQ+q8EWRxTlsI2+o
v2r0pthNQHnlNyhaZ73kVzOEXpGeeD6Xbg49WSKhM2MH9ZtbBTeSo29TTjbd2HFXoid8UKZVqBrH
VkRPtdsvIwsLwUx7K1WswZS4Q1GH0TQtclrvLM0CGD5DK9EbqJ/zyqTYTWO19f2CxhEq/wCyCb3+
CNL6p+LWq9yfzkH81rUIZH0DfubSYpttIAeM+n1sXup8S9JqCjENb5JO++bIX/juZhjkrSapkkXK
KqQim8TxHJfnMKPPtalYNT5V+WPL9VCdBewv9HZ6LxdUcgBjYZPV8lovhk1T5Z5fy4XuP1jmS6Da
6wlDHQFIr88JI6c5//tCfyI9Q6wxKl6ybbnuadlQ1Y3fU2h/ysv6ChRnYQzFWlTYh5Loo0BwmXyF
MrWXcD6AjEuV7AGahPUWWXV+AkruXazOigE1lUgcbyuWps9oyFeDK3IA8TrEo5XXCh7mZGNLcNV4
ph06iaRiHN1a5UqU56/NFOAInBZuZz/lgDelO8IDQBMigayw3BItIGUIBum46SxuU/Eip6ekc73W
onvFGnlEwkc53IM+vuZTMKNXtuPUL0Ntl0fji9NTdeJrxPomyjV7dguKysdAUxGEUdZBCWHx2Bbr
ujY3KSfTpJkPUjkHUYRdYvIsl7hV5Jwm3j9JUW8whT+is4BXaZcy0NcpY2wVlu+9MNcObzfpXEk3
MQTxF083+G9mCtBS+A2O64rBuTtZYpcU8hBT/SZq7u6SvD1Ndasq5Ch0Y56u/qtiI9Sk18L5NIiE
GpQYDQrI1R9kKpty4hgWC9Wwvgd2gwVGGFSQAHN0CKWih7+ByuAhdnuaHj6XigJHwFjXhrXGAcqe
g3Cba7NWqG4Oi0kPTvIBaWy27lz0fmY6x8yYdKVWAJslJ2zYVWfJL8AfkgewhgcGmyUpcsS1emVn
E7N9QpPWvFOxVi7FwZYZglJ5x/m3N6kvpev4HLX9Y2AxAFIQD+f7h3C1hUg7jwuHzPbURiwcfhMF
5WB2nD1YjLyVom7LrtgHfUltj77XjE2R9Swc2p+d3+yqwV4VU4nPKF0bWLNSLjk+Juw55hTR54uS
lh6JzdOq40j9+q9zdbbxPv9j5uvbd/e3//H5Vxmn+Wf8dnNWf8FnTScdVFSL665Khuo3K4r7C8V0
rA24rwpyTv++oNyBtqY7xu9+7D9bUfBI443+/cqt/VM3Z2Br/8mKotOOTpedpYJpM/+j53osbdsf
HW3JhprMrap6qkANVWLQCWNvaIyh2dYY/Y2A55eYXHhyebeozCSYwKUJhLNM3bXkwsUFdewp+oiB
r4vkURLqYDod3zslprFC72/BhDl3ClmrT+jHD/DL1m7mXHQ/3TiVs2/r5tmd8R92f3RBqzSsCaq5
MV0Y+w4CvVf0OubE/KfJH0jwFPdmifPT/RIyv/lEVgZu1FU6gE4zKNmI0Q7THkNpWx9ExuUwrLYF
kJ426rZWk+9HIqm+tB+NBh7XoHoVBaSwTJc2bwkrM25R9tYOBbUBr5CKllZdkii3buy5Mi0HQEVu
h2Q4dTR2a+GzZffMHKStZH9PecPpT6a/tGxlU+iHTj9parCOQgeA5CoqXyGWK/XRKo6Beg61Ffhq
tXRoiB3pdyEFE3lotzuS/pgsXxKY5gEe0by7Ky3JT0M2K9cyTuyGDqP5SFniXcbkzi3jXTFGjwRr
lQd3KwpfNJquqmxiN+YPklq7PoV20xVrP0WVd2c0u0X4/DnpX6hbWXApc1hy9emhqbYEJiGMJiMT
RMEe+lypD9XwQ+bffvNGvpwTG8k9DNEXg/sQaY+YMJd15a4yXl16TEWBDO5lhM3XDDbUAtyC0vY0
ydoG4ejSOixG2d742O3zcBPBBs4de9Um3wP2dCW2+Aj2uAo0ytUa4xptMTItJHckw6hZmCBZupju
j0FVkXn5RIChCi4mvsNMN/dwNQx1Me6C2BCXqbL4MdaSuD9/B3+jx91javaHJgs2OQe8FfvPPupr
qcl1B15l0RffxtAiM3Bq8lh6CiAohWGLjcIybaqLqm3tJljxlLJimln9KUt10PWjcWxGfTO3Dufx
w0BZg1M0W2PQTtIfV02D0ApD3DMw+FMk5w0qnpI63PnluCZQz/JXP6tFvhAxZtLJUegyD9aD0a6q
PN9HaFZDaVvrycyD+XLL1QqzR9Bv0yE+GcXTSCWCm92FjlcxitiRhQcaYwxFPrjpOiUSz0/acwI9
2cR4urK7GPoVF9DPzvrUgn6l/MonoqMonPY6Gd7BWrWqvRqdaq848qvRdZy15cfUTNFiGKqLcHqq
cBI4x+1VYYtkTtPCjHZNnsAA5xVRNi/+pMQLTdZccSuSEBST46WqJ+vmCO0tNP0Pp2AJ7LIEHqP6
jT4htri1e+wysQkqhAdWXYy7qRebkLMcle1VUBeXYAy+K5BUArphDaMQZ86LnZPhVW2PvrIzNqHn
jNoKlOHSTRC1WCCm6jKqAy9LXyLfWlBEtMyt8J44fU7AOl5rdUmxc+QcHaDHepA8hHKme4WEtYdj
Vyp892AjLZRpuAql21SCrgEHW4hFw8nIXcyWTrITUYnxuTUONfufSIuoHTL3ZnSNnZLGnYkuwHEJ
oJJt9cOYWU8NN+1VwVQiC8ynPbhiF3J0MfAyS7JuP++d0jTfTZOzsxQPyCGYmnTl9AFZgv4QNOY6
nI2DebSRirV3fZDwIOzEoqicpQ+mc1moctsW0ymTt2E0IfdSW6flW23KwCjYPQZw3OeYZRT1UbjT
S65a3xJRB8VHR6sASShCahIAGlkNHXd0hCvjlloMFPyGEgva2F1czXYLK5naiDh7nqrnElN7rNB2
F1EeSktnP2pYB+1jW5UerQsbVRtf62r47JnkB2MdKfmPUnAqBAn1gzyaZ/ZlrWmdiG7gRyPaTcdx
ZFd7u8HibzGsE9ToZbRpfLkchAQ1wV2oOZVwO2Qe3vlLQfyJayQ6M98kM4Bpsj5St3rt4mTHVX9X
OrgzaqplyL0Bc6yoOMlpVa4GeXFVaM982hwdpmcYBSYga4/BbmOnKmsm39GgVfPsN7zEF53u7BLp
HJA9V47dHElaXQelv0xs0IZMQUQM94EFUWmMjia0fdEwwfJ6VQgV1U12NTE5J665HRgzlbY4mFXs
WeQoM/DN7pTCwSY+cOeynVQdiI8jv8CDHnUbR6JOcpHwnXxnAKkqu5pnvtvEQMq76iscrCW+5RXp
l94+hA3KYDWt6YRfhN2TEmU0D8T5C969lcYAnYMSof4h8H17YdWhXBoF4z4vzruVRkd1HOjjBqTB
BStJaOPW3WfLpXvSkfFW0UCE2LyYRirtowHHZ7i3LH5jGg96hWJrxRhYnXLFY7wo9GJkt0TipHdm
NnJ9UF1YwIr7AEyUHKq9qWigCMoCLTfduTx2utjXBvRv4pZ0eXIOPYWS108m3jV7HU+5Z2QvOa8A
3bBAJ2DqQ96bRPVQo8j1MEcon3HvhhVsSxAOQ/4o1dZLiuTR7UYYxtGLxUsYLvtesbu1GpjPZUS/
BBDxDtz2zGkTNZgTIMbemGFeDZ4cPGuUiE/4jxQFPoZ0bg3tYQuz6WHJ6Dx8AFLd5wpjJXv3rW9U
jECUq1kj1zb6492CTt347MQu0QtQUHjVsMmxblu0zUbw2A6meVFsDDL5rlM3GUWnPPm2kS7bqqKQ
B0U4XvoRFsKWTq6tGM52t2/MVxdPZj7Q1uYugmk7DE8ZHvMaJZ8g8SpGkaF9Zq2Hq8BuT6ULL24y
lvkovZSjdFKiR3I925itSGf2V3h1VwpuTiQuHoZWEkJTT9zJMF9EIOuhqYKeK2npRAbLomHdGHBw
uDPz8mZD+yLkHc/xmi0Ph0C8HUv9h8DCb8SfMq3vrZV6mjiSRF3qmbkOpoMToZCSyiKMuDXKaZE1
bGbTjnJMlqj4bb8g4m/cLl2NCT8RhUx3eNqmr86ttiOUz6gOiS3cI724uUN8ViqBf5pJNdsTK/Ak
HSuqUJfKSELF/xHH6PrpKDyJSw/USK6/BOiu1vDo6zz18GWm8ioduqN0CLHZfnQpvyxVUCY/JZuC
ckzWJuD8GFKJsCwspoVXVw8xQDrFL5cUv+oNvLFrhqylgQApSvjDXXU3EmrF/Sh67gADD4jJ02Ad
+uFnQr+HaFj45/V3Ja6yD9ZlxzOQ6Ce1y9c2/p4+8B+M+YyP0WhbxgUtQdW35UELGcw1cNxj1W9D
u39Ou+m1cWfjscSiYvyMy8TT2mIneNMIhZ1rCHl1uBLy/vV+ngdIrVa11orhnqmPSkbyrg9I9ylX
LexOJBgxa53pWt8WBOG6EujZcNbcZtfGNozCd7b2BYhLPgOxKPOCNY3p9cVri6xMPmlLGsNz+uSg
DTBuqQ1pnHA1CHfBOexEwQW75wEgG7P4KjZCviDMVQWCodHUH8PQ3UttPMiGL1j0OSb5aqLe3RDY
MklaojbwcnPifWq8Ke7zZD0Y8QtQlKXVviv85i2iHCZmmxgpI1yP9SYMsetEmwpiSG+sfo1ajcd6
AuuY7VWR8d7iReNMb5RBDOuauOa/0M33/5nA+DPfY1F9T39ZQGrzI/64+FISZ0IHtrmrkMKA2frH
xRf3tKlzTzEJW/Cy+fvKGLiHCX+V+JI9/x/gzP4E97DZQVtIHY7J6hii+D9Bev0LuMdMYePebdqO
yd5am1fKf8pgTF1R9hMpkmVgmpyLAouYjR4sBriA2HX4DmAMi7Kc0UiOQKJkBXfbp8yzbVCeMpfL
l5/mX35u7c2YqH+X8dTRyMSGTmcMimL/VR8jHPPR8JlNIfTuoDtACGcmt+Sjm3eYToneR2r7HRkI
sDqbwmiKPUrmSCxkEaVGmnatJuske2hZInVXeLU/WG0TFA64b9cML9mgMO3yNgRyYO5Kw885FGBK
FExFrlKDn2Zy8rG5u034JRJrEzgmxpU26ff8C5HGY+0VxqzqdW3/RW58YcGCuHYVGiunIDVPu6KK
znpAwN9mVuznBXU88VGpTJNQql96JsyUysluOOXz3Dk4eJwzcsxlT1+CO3eFzFNqaDyYI01IRhAc
57xVnPqMjt0+n8debR6AlcR/mwLHZpNozqfaMOGRdG9BbB3yqMUfxNG8q7p6Wklmi42Dg3bur8eR
xkaW17GKl4Z/W5q3NIsYavKAAgmv3UrtVeCjeqNQQK3tlJNNDeiiN42nCBgTQbvZf3uGQ3T1Sest
41I4SyNz3/QO7VUm7gGMHaiovlhWofmB69JY9jYtLJGdzZoBzREQg6kzJ3C/aaWevfsulp91O3DI
jzZAKJxdxwkcPlsF4RymnFSNDpl7niFI08wZhdH0H8MCWDB9nEh/g75V6g5jANGGiohDlfrUOs2p
hzHTAV/OSQg7iVnfzukI2wkukrhE0NaMhgQosjlJ0c+ZCtHxHLJEfeGwZf2oFJMXx228TsIm83Ri
GTC6aERVDNcz58yGTXgjJsThz2mOkliHmPMdyZz0yNBiAlC3ZE5QiiHHUlLFfswq26eWoEhFYMSZ
Nz3EcijCcOpPtSRVQkTQZIOc7AMUYGCgUN0lzxo4j8oLkC3X4JHdN9D1jNghR3U80axTz0kWY860
JGV9Zx0DVyMWt0Tqa0NC5JrGGSMi6doyJLnwIht79rKTA7Gc7IxTU0fe8g1bhDJzDqMTv7d9T9YG
EypMzhadHY+/FDxxXcc9xqpCuOIaN2uMJc9QiodN7OQntwTI69oY33P7p8P92aj77pMSoYAZRb7b
tjvvYYebGhnbvpwgacXcnFEMhsm9ZSGr+0YBglyVOzMyn+FzrE1FeeV2IlYyoDYRKi5GK34VFbfI
FhyAZxtBuobeehFm/K2G7lqJRmrb51kO2uoaK0j76Pop0yCLiVDFgwcXLhuK7ZTp4GoLe6dwR1xI
N8VgJToGUJvYgaQdmQtWjS3CdiA2FagGmAWg1Ye7NAaJptNKo+vF1gihblWWsVV64kW5wgmJN9aV
w9aunJ+qPj41BliSMdMe0yKbcEISTnMq8MK+zfK8/BhCdLbEVg6s3PkayeJaC3wi8Yx6Y6OULIax
gcPKunr+r6X7CJddkrBNd0OLa1F1C4JAPeouBZr/QgfyP8wBORfd3/7tv5y+KVf+lQby/Lf/Hv4l
DWQmfv6fA1pzfiH9xxGMmuzaiMAc3b8d0IIkpKnyjwz1N3fWH54uDmhsVgRHDNMQeL3+jgLBG48H
TIDlEhSA/VPoLZrw/qMsbczHvGUyIlAvIn79//90OhdDrVoRJm1mcRaP5IlGqh+14RVHq5c76boj
c7Jqm0Pj9hc7hPZvE9xwNM5b3crvRp15QxNSJpb9dPWDLnjK1RDlDJ9zQwNCnW2lm3wwKm4KVAu6
ETWUCn2YkUJLDWVSQ3LJJt3DsLlWypcoDx5ylS+EDwUpex34ovUsx3ySvHA/4oRUZfMmYRu4hNTh
YIscw0SGJwsF1oB4XFlkmadFFd7SAnuPEjPt9gco0DvII7daD2ggy18jGCZt2Z+zFqdu0N4qknu2
xc6KpI7MwplgscSpNJ/wm0CDYNF+hfnJbJvF6JIxx2zR1SRYCt5EfA41rhmnQ6AUyGbIVAVNWRUh
+jZxccdUnkFTRO3D3xsMOA6dvVJgCwyQwLG+rdxh2GiVuweYeq3Q981+P0QfGTbNCJZIpfbbqMKD
EKMVt82eWktMx9PgKSAvPMUIfFBHxsqI9XPc2MR01INmQk7uawxFevCEuZ0MTg0jkfcSUTM1bgFx
4onK7QcWKZs0h1fxoWJVCoibFNhaDSw7EbcaO93lrqfiL+EmO7pc4vwnmdSYf/0DHhycU60Xj59u
/K5y+qtkSHDWYoca7W3iqLcoYcPbYOpW6m2X+1vNqDau/aBI90GzrvZEG5vjJ48VNAG3vjZCuzgQ
KwAtezm7S9loO8ypXldq58HABpSy303PvUR78k8WMh+graE8yeIYx+MqSd2lxYxl+Sdu/fhCDqNF
J2zrdY21sKwffYIehdIqR3ip6Z3xaBXx71aHlUHoSAlqT9G30mpuomWmrH4yHR0rGrsmrjDl2oSa
ruPU1cEo8rrWQ67NCSlSGz8BwIt+Al7YOpALJmgbFTSXeASKvse4RnIdLgDGCpjnXuQkS7sH8lE8
B/QMJ93dMbp1pZzUxvzOe2+MYTkoB8PqdnVzBMm4APS0Sh39Xa3HNTxr1AfnPMCDqmrMQ5nmGUDA
Kp58ITBKYJFJ7epoVfHVieqTTqtk3ZxzqS4yae84JWi/JGKBNNxwDtvIMHVNwC/3FZoHaF/RO2wI
pH6Mqj3FCralFl46X+RqkvZJjuisot+qkdi7aTjNwZ3HCEeVKmtscm7OlTaDT8uiY0zG1acu7mqE
j5yWX6S0JtPWETfD8Ex6kzEyNjA/Gg/Ed7nkEnQZ6VkrsteAJ78kntuOxMcs/ujs+GnA8lrGS17B
boWFsDKCMQRTLu9GjNLPU0QlEQgWmviMwd1FZvKoy/6TDOCqgrCS+3IxtNzPh5i20vZLTEBk2l5c
BW2bi6H+GRPFKofwUqEKTKH5iPdEh1dhymXTBA+OijOiIYuWT8ZqoEY2sUgiYx3C1IInFAN2E3Do
R+nKUozZk7HrBqIKSvoViH4ZUE/IFvkpqjZ8f04uyZLI4mIPlfYxc3iHOl89g6ltfdIr+dNRuYH4
ey2wrnH1rs89SR0C4sUIH9s8PqNcGc54HgrzkIb1LjPuNim10uyB/MqT7ehL0dAE1hNzRKqy6XyZ
8ovpMAfUs5ysgqJhoB1PJqXQTHF61np9+1NNpiU+NWK2e/oQeJE/1urbkFx72mebJsL6ynaGTGjP
UQA/Q8SYY2FrTBvDRxbzHxvnqW/5h8VxAm7j1OmlzN+nGORvX1HwgAGpQM+tXOe9FeFDoJFvpjhO
Hb+rxGSbiXBZ2+RCtzrFGSqA3WjSVo1zH3gX6Vgcm+HFEbhguIJhej36g7br6fVL+c+hCAtXlLjU
dvA8JTZYlIMc91XTPVvZS6TdBvtgpIeWUKNhXJMhfKnKbp+5cq30zkNphpsuQLWJLY+953KKXmnA
uBgS0yjCYFfMi6YvfDdai74r5M43t/RALxoOOzW6+wBoC11ZklDL/ZcwPYd06kXrlDdGX9xyVq7J
SsQvRJ24mxKrQFlME/2Q5y8GLpKB2upqE4rioeE7Z2PycuNNNjwS9UB3ep7aGQR4t+ziRjXR1m0/
Rb3rHJa0FYXm7UWLjhSwLQtAA6AxhIx/jKq2LEt3nXIhVtrLIH5QemHGpzbYqgj1cfdmlgVAlnFr
IaJmOGFU89iaxAp2+Sj29PpkcznFoXaDDwI5J5NtspUOXu76NxKk61YvrV1Si9eBl0ZmOICTIF71
zWstnXs4DC+ZMJ4LaNYYcuHDas2wTQPSbjyO3OdQ9hg7rgKIAcURkFVuUuzTjgsKN55wInJGuqYl
1mfbzdLkwkLwDRbRW6a9c8aS1YeGA6LAU814X7BMkOl7G5VLpNx1C9Kj5BvODWxRGTfXp1QAOap8
o1GbawLP/SRWOsd62m6lkQH/TOpNX6ionTq4sLfapI6ve9f17BCHtECW9VZgNI0L6UXca2nGxoHN
RrhhL9/434X2XjEfjKk8873hzTNkmLP6W9mjIgT6KaQsJQeaRiP7+1xw4osSKPC0J6RxsFHyE1Ic
lpAbk2Ca69bIcnBicpywY4egOKorui1+1AxhjYIjUNwcdcKKDfC82flJx0hjbLB4raMs2cCBX43B
WnKi6izeNT+8a3SvLrWgeXIy5QWQzbuhVqfJjJ7/dWZ8E13sH7Ob/K//+aPKiy76S8fJ/GP+mOud
eaSnLEBn4FSNP7IaTPymoD9Y1dgoE5iYp+rfsxrOL7Zh4CXXdQfv3q8xjr+P9obqOowiyHiMyob5
zwhvQp8dJUUKxj2f8ykobgQ/5l4ji0uCIIrBf96fhbchJKcL/GQAOmE/SpE/dVJuJ2boGY4mQsrz
suClxc3kFo25MAcgd4H8pJnuaMpnM/8k7UCguVrKethMnXsvonFnQYqzKmrktO/KWFM9ouP4mGTz
rWrtLvapSK/NS+5oT0zGFznFry57lkHvCDCR4GjzTRQq34pZLvCScMQZh5h1vhmXTywrV7ObMch2
pca3pslguFUnJ1Q/ck7NmH0Ud4IYSYY3ri44vxWVP11xAc8kXtMCUQByiAqLLz6WNdriaBpLeN+L
VsWJqxUcREW8NDEchBrwb7LAupfj3otnuAlaVuUCZGkeB45mPXrRaT51OLCQtH4mAr8kR6HUg6MI
Mn8x4BXJcUIWdXbMbGrmx/6JBeNiNq6b+FgcjvA48AlXdVsz5d3dA4FH6WyFcfIhddSO85am+i4c
STTQVqCUgadFBT7w4t5EP6rifczCp1BszAiO4BiuTe2VE3APRGyYU6r5rTcPddpTdV+ReaUEb4I1
JXlvcUVpcL87EJ802OJVma7SRuwLQ3nOgxpUKCg2+lhG+6ul1L0ILW/e7OG08/Qackt1wsZ48IuB
EmA8Q71KD6h9ZpnlRWO/r8pyR5gQx887yQXgeLw0HbHTiNgjza1rl11BzzBEO4vrXpwho1bxQ5D1
bxz2A3XKYpVSQvoVmO23qVt4LeFhN4h/TmWOtVP3MqYF25Rk141NUyueCIqDxBWCrX3RlpuAWlbZ
X10yGm0Brou8z2TOk7vF0k/ZF/Hk5YWzteucaxY5zIlt0cwK0S6lni1V3EBN7HhCFTRX0DeRpafC
P7r6sR3wfK4DHkiGscwnGJDOuA/eysMZfo/oviyqIpJyYnR5i9lIhhkDOfF159OcOb9dvolVCmoF
XJgvc2j4sMatEaerRLvbtCHgXdJZ/rrAwcScBFTDS+i/+pF8DEo06hkXhK8LqZuHugeUUX3CwSWr
E3ud+TL5oOHn60d2c5OMbAAbvNr2wN9FOte06Q131LkH6RBWmGRympbh1Rdg5pqzkm4tMruKKZCJ
ONTHk9WD0BvXeLmgy+M4Ev+bvDNJktzKsuxWagMIwUf3gan2var1zQRibmaOvsdHt4LaRm0kJ1W5
rzxghDCCzEgRclAjzih00lxNFQq8f9+95xoMuuus5wABOnOCcafrDy4l9ZP/UmvfU8fujxBP85lk
ZxtHCU+qaO4Na4oNC7QFG+fDBBtU8uUASgNEQ6MYEY0RjVO42WmmpmSwRcdmlU/niOe1mFlcevic
caCPHco1MKwLFR0la9WeEJcJyqvV1ZMJ2quqxBOK7UIzSe1U8t4GAcYCjsl44r0nqZUCCUNK/x7J
WnbAw/Sw3yHhz2T9TT7TxQzVb2f4CXpahxieY34d+/Q+cInCAieTQMpKYGXUse29mV4mwJi12baM
9xNos0mHZn8uwZ3FWrLzJSZnMGg0aYxLX1vP1Ze92JUoIv2Gl88lhMTmrat0b8snwuKiY9j4Cvxs
CUMEK/xnAoKNj6IWENnqStu50wdMuxdLNQcZ9Ss/3GdNfCJ1dMxN9yRxUwF5g6NP/8ueoNPGAAFX
zCy4DijcnPoCESdBxTnTRxcBh6MZuNbPgV+DGERCbR5SEW4m+wr9g+4XyUByMiFigKPzwNI5ApP0
BByCKWSYuXW9ILrGuWZoi4eZrlACuLNn0J2pMUXSy5qF4RXqHa4h2AcxFZQ2d5yY/ou6M5LjXEjX
jLOJhkaZetJfByQRmMwxE1oY6w9OnOPBt4EulHCy/I2fJftQ0t3aOgE0pnyTB+SsWLq+gHN8yhyr
3qXJ9MCZfcNdSyNviyFXxWeAj1ci3JR2f2c2w1e+akftSG3FxH1wGMatGYLf069jewan+20WKXch
79ZVN6NDi1bt+4DQ3cOjbKm+oMQEwXtceUl1NecgSYt3vVbUBlqnvJ43/reYNGEr7irchzblBY24
q2PvlmYRClBODohW+5LknObYgF6j5tb7rIXGkkyc1m9HPb/S7cwCGeNHbQkyvCzQB4vEDJHwenw0
+D4HynwfSkxfsDYVq7HBGPYiAHBibfPufgLKpymgg85PsyWcVA+HlLtfFAiSduLZYaQExQN74D6v
f2aEfkyQlErhB7JQtXjkKbo2nTmmMIeAJ1F/mPBi1qrXtlnN4RlUUs72IHcvgb6JCX0YwzKb2lWb
1UeX24fFDqE3JpitG/Z4XFBEyIK3gONw33+VGKd5WgdGy71qLXTOGD9Cbdw2OOWwDmV6uHGGdeY2
mxJWb2ahoE0/W16HyWMwJRU6ADyxBo1H4s6muttzX7vyS/Ave9wEOWIbyQfTo92j07Y2h67C5KRg
bnsOyHk+7DKiPEz78xHF8FhaVyDXFSJgxoiS2PXJwGPTjqJdpaQxF/pQPrYdDzEvPdO4vtKDbYex
PC7SRSPve2net/IYUi1c9T1H4ehimSwH3beRbZ8DRj3m/S8dTrri3vHRh7DGZvoNwBdVGq9u+pSZ
X0PLySDq1hmcgADiZzNS5Yd4EU5ttgHw9hZVYqmn71wcZ2TfreLr2FXPg30JyIMqlnyUv946DxvI
2UfbSjWP+jZ9owUci8a7Nt/ayTPMMtpr+h0+o6NtKpZbkmNQGB8UJFQxetdWC4i/l5A7o507modo
TLj9qMVofmuV/hABVG+rM0ivDzMxM0ApBVpW+W0Exk0Gd8nQLMIEbs6InZX1aF/swqQ9Zcq9F1W3
Sowa0g95z57GGiwgbv+mF2TvrZrNRjIiykj1kfTYeIP2qSmNd6cLN0qnD8hNTkmQnTVHFBi8wovp
aSvMUQvcFi3Xfw/2w6trAlq3gNXUOH7GnX/Sgpoqm1vifiAXu+GVvTHHf5B6DuFBoOt/nQPOHNb+
Ywec++I//+M///dH9+8c9fNP+fv5Brijy0kFjwA7iL8bAf6xt+BPhIuhgMyh7tm/d9R7HDwM/vg3
SwuLEjapW7P7XeBH+DMnmxl3/ruTjWU4tJ5TF2JZ1vxPvz3ZtKwcNNHmxtKk8GAVIR1SXH1NBFgz
EYI4DRTM3aYtP32MUUe/4lqMB+t7dKgv4MDsJREZ9LzPzvRAE/KL059NOKJ+clQnEh8cUMRfhBo4
JiTZ0oowpdY5hrnsqtLxgIubBUc5bUaMcQGPBwwO8GFy8E92MhwkvgI2xloKshfNd3LrO8tHUvLG
Rr47CtUlRQU12CZiO9d+TrbSV6mf72sqNTkRAXCIfK2ltSe/wOdZZX7xFJXlk+YjhXhxVaESEWwO
gVYyIKS7WNOjN05lK21qH0A7ClTv8aXuXjqLGjTyZ5Sra8fBnuYy7pZpR4p8g8LrnMqMrgMArIhQ
06PV2kSRjafGJ/2cFZSPGYbuLpOYo5WccmSLmtuJ7lB8ZjbTLtJMday8HmZ8So9hy3pjFQniPmxh
LgBqGjp4bWOdwHaappZqtCT6thtghNLFC1m28cEGzHgMc27egQdyXkANYSliHtKSqHZvY4eNAu+j
nEBZIQLikIyC5wFzvuMRB+p9DjKWm2897IpuAHqny9k2xP2wkW35yNmbeT3J52Ggq1EG6RjljqWt
RYUsnvXxunRBeRde/2QVbJoxab0a/vAovfJBZBmp0bCkDCpxzhH7hJgq+VSqfWY1ckU4mxa1sV87
I9m4iMwYPm7u+WFRQTunowLoceg5xO051wFTeRiG6IAP7zzE4a616QbDsw5LCcqBq35GBKISM0c7
GjY1L26XqAlaolm+glQFwQXMq7fas6VnA8iznuiIzoAly8eY69u1aB+uDPeaFcmlrLNLEc+FxhoG
Msv8kIH/pYc4ItjQe1VwjPiJYOrie19x0Gk4S09V4s/4yB+hk//k22QfnIb43ID1dmmN5ZXu+Tdd
edtWDivDMr9KpOSqK0nopy+GGteGk7Nio11v6IuNpQwgu3O7XKqabkvx7o7iPIzWPA4ACkC/JhdG
BndoCtha2NvoVV+1/BbS9Dim8HGsRQ55Z8Cm6HURz51U4afJ711rwCVZc8Tr43sdlKpXJpTNieIx
qdNDa5OKbEsKomO8tmH1OMXjhmvhNJnul3DLe1wbGDYnDOO20IjKZ5pD0IDfUJtNKFlm3jj3XbDN
MEZX534Qj4DGCo5i2lnkZDoCk4GQCdNeY2nDONGUyV0yW1+K2QQTNxmFZ/hi2tkgQ7URVpnZzA5h
/KPyWiCsmLBOOub3KW2cddSX+rJ2rM+EnliMRujy/UCsvHVktter1qW1paJaDIf3QzNkeODZ1/QN
Z0aNj9mbzf5TC8OugHTtABnEBdIjNmje1uZ3Xxv03Wle9zq1Pb4Y8gc4Z5Y1eYTe6350ekL7QD8x
+6Zmv8ggs4Xsri62XR/6+TDlsK60neQ1LqxbBQIOU5G/BrZGAmXmutVaDj2NIQoSJHyMdGEXw630
wk8WxME6mjrwlIV4ayp+eJNzT6sc7YzF6MQeZ7apztBpBhhXJFfs79omX2fh1uelc0hkEeBVby15
FZOSu01MIgQWufMjKwSHrHpCmE37HzZ2Gz8wjh5ZmalpQYPMwRZIgVm08+asTdiXxVziDbC3IaRf
TuNKE5iR7JyIn6aiJ0NOwzKZBKM1vcuLkYP5X2d6sP/w9PBYlMX/+w/6V/ORUeH3QJz55/yqj+IG
nGcEvAq2o9sMBL/6Hlyqxmj8Mk365qnJ/Fd9VMKENiTfDNpW9Tkn90991JrHEc8EZ/MLA+fPTBG2
he3id/qo1GfPpDQdSBK8yt9OEWmo+bo+gaMxM32tuVjhE+M5H9k0NvdQljceXQPYFnOgVdN4cwmN
bN1quJNTfSja8uwS2/AbqkjAr9HBDgYsrogD9dZTWAyPudfdVVqKHlpt/GkOOyMAZlKwCxgfzSi/
lOg7RmX98PrhACYa+20tPivX200jTLmhOHSN/txY1sKnb2CZ9+qgQR/1TXg4dEJ6XrDrOOREvkeK
xd6Wjb21S/OuIugID09n0R1f8CL/0AXAijqmEN30fmBVODChb4haffQV25qO3goOG75B0YaCg1C1
e73Djo6Nm2rMpRf+UgZziEhhGAHMLWzqGEaXTUTjqqk2tY/oE+e7vCXIyxQvzNMEPUnnJpya41xY
UaMHAC0zV0nPHdJX9dnE3+744ZfNOX00wqNH+zSAzwN8xbvIhOUVJieNB4OvDTsBlV/E9EszClTF
le/xOsmjU9j+CFmQjw538JDnS/oYYPSgSLMr5b7l9ducJEr9OrDWSTp1sbTiNFeAwsB78fX4HEQK
2I7xUvbZzqtNd2HNHB0wxos0GS42LStu9+gCUQ7Tu4KJyvb3RuOxCv0ybO1WcoqtZ+WyZj6KJMv0
Ay9dKgyTabWHyCgeO3e6VWHVr4KRolMANUVms5A0Hqop3obQ/JpW8ptsO2TKbrIQRtFtx0sUcRE2
0XRB2qRSJVw1DeCh1qFdnBI/mMJkJ2AYdgUJSWv8Tsp0Gxv9hmvwu4AIgYN2F+XOymrFqcMP0frD
nRk5hziF4Np0V0Hm3MLmHpr8AIMA/wBZfxlCnq0VesjYEczAEfzhseckMbsdGs6WoC83nQPnkvWm
RbGkGSR7m2OlYSavAx0SEfk7OKHLzr/LySYMuf6pxvricryOQuvmQycREB3UbLiNCH1UA+NxQXQs
SIgA+Kte/yzmolFNZ6FHrLLfV+NLABxTbSeJT/0qSAmZdX9GmF3V2GNwIb7EfnMm23+0s24Nz+d+
IlRuT/25Grl+BWCSFhOG2Q8XwKl8qwX6EGHTtk0fNbAsveq2YQyoKIu9B3ZkKEFPHfzjWIL0vPMV
efbmzdYOfXvNqGT1Z1Zz3G1aHEV6Fnx5AckTgxBpVjJGYJ/t8+DTVPEejMcXNR3sGdxVjzEoZJZT
GIUCDEMDxiFLwmKkJ1Z9BW5LrEXb+piMOsxGYtIOAcvFiqBXN5SbIroHqIxRiouXEXTfY1pqDG3l
BvV9jZmpwNRkjekx4SWZaFNYntjK7qrZAzXVO9petk7O6mFcZjhA0mxbtW+AeJZN8uahvHZYqnr0
Szd7bedBEKBRiPHKr16KtuaoLlbhkKzDhDDJfI/LrsRVVkaKz7Rft7g6Cyxdrr8NLW3bYvQSoViY
s/PLN442RjC8E2uDa0hgEGs6rVhwxdaIDKzxMZF17VH6g1xLGMNypjxxlKHFvTrNeTFwWnl5V1Vw
aKbwCDyPTN6bbaSPhCX8U6rdIHDAJ92OkiK5nPBkPc9ILBTGfSlbeBFjgExkPOp1cV+RMfaSD5lW
T66vPYRzV70xwKPyfIQiDBpo8hJlMZI/qHaeGeU7s/DPsqLtHVXO63d0cNN/gomid14EwQsnxRhC
NqanjMcefbSwt8RgXi24y2Xf3lisO9990CTnswAGSFUQZQm4ABlLSnivEeiQJiB+OWrvjkSU7fSj
KnBmTdoqbk9+hZk1eI30D9smDYsRWg1HRWGWj5m16vBZtMUOhzjv88QQG5es7E3CV3FJ09WI+ctl
PMo2Eem+6aENyR4T+vLHax/lVHxXazni2pXs0kocZYOWLiUCezna2zHRNlptHQvXPVSmtYOqeQ07
E9x4+uLWwS7RCZPNhEcnvbNi9+JrNXc0qvUWrDk5govzUHJOLsmLuGIkagqoRKinon3BXntI+g9L
8X23i6tVFHIXZfKs+9yfnXabzvHbdN9x3k0hSxIjXjK6VSurUiEjKrv7YTK4gDG0Jkm6S/hotBKD
tzPuG2oW4ky9dhjilaVfPOCfmmHe+ugti6P3zN3lSQIk3f0ZscqL7BLalHHys8cxB5A5x2Iqgnta
tlPCK3neOuQpo0tdmWfbaS5yQF3Sq25TMBq0+XjOAWI4I2+e1f2czP45g/5thUzs0p1iUoz3nQ3D
KeNUSeIPE8IMVsqBSr/9dQZMyZD3x+Spffo/SFP8hF9HS1sn6QLRARnIAPj662iJ2ZZTv+PpNN5a
wtF/0zsiLJsBEhnqvwtUsBkYAXFfuRYZFPlnRktcuv99tMS9Kw1KR2zdIWTz29GyiKIAd0YHXtl6
jUdFDYJq39jMfhBJXBkwDXwaQEfNeGukPRsvk3Va9j+KztmysNFYBYX+nux9WdTPXuKtu7q60yGj
BZ2kJsl7VipZe6D7iIkwJoTHqsq2kMQXTcglj99ojOggpe1Jp2tcymxttTsGxqUbcC9pKE7IuJUi
YWhqM/bRnRxOGpc7T8eyifcGSNi2Szd6KJdmI0j8xs3dYA9rjtZLM/ows2LDyRhija+tQF1cRqWu
YRCs+mrYhyY2Xttcs9BCbOZmG/rlpU3ztfQYscpwuGtCJ4CFCJAsyJwL/uFr0aarVOg3TTcOSq0r
U52UYHjLNiG7Yzcrjql8tIa3Ei+YPVHdZbc8UvhCFwQRWVtz031T0V2jDQDjlW3vwhxkWX+2+uLD
adNtOFC6Gvibhi5PIJAMbA4Gvk8xBjP07IhXD5PUTw9+gFPh6HEXJTZl34dc7g8bPTl2TrnNgV9g
q5KN3FHhNUCc0VqyDmSvwKJ7S0ml1dWwm3t39A9DkgH8L54SJ9zpIHd5bEBfIGTQ9MPAaopKc477
LZWGhjaw2qFbL7Iek849FV4Yr6MOpEytrvTWQLEungwAupF5svV0ZZc0JQ3dYoS0GM7EYwxqwBFC
9wlI/F0N89lrtc2Yf5ResBmh1rRFjoEteQ9gO0XOS53uTVft7YY5LYKJSd5kLEHrDYzqacKv36wb
+63Dr8zYAqWHR8LAaTqrk11cEiRmP6bTWwOz+Fp535O0b0yIqyamM2DFyA19Ry112W0AB21FZB70
qnhxLQYu31txFlnX4DvcwCDtjJGVZQJTfyHmOpW8PRezJ5Xe86dZ5QhINdbuTkb6mzNWW8uiSGc6
6JpcN0FDlISpmXp4uhKhG7J39EEHYYs51CFp5Sq6tFx9A5MMiee9tMvTQCA9De4sbKJJnNO/VS+m
5AXNrfNfxhpdQLd3fnCbsb64hlPvIWEFDkyxbFdlPLdgvFYuuoNZ81cZxrsVBw8xZ7KZRJL43R0l
DuSagktuBAdT5Z+4VcEkZcu81Y5k2Un4evCYGeJVbJ8qLOLrvNK13TBOX5NZvMRIJ5R+drDPA0r+
kKSklbOqP3S4EqyapjJnQvbSG5ZrG9y8a5aCnS9X1mhtlfeZegx0kdgPQj0bdP4MZvtU+0hjhoFN
ONsNqt1k3VEfjn74wzOak0cgyWk+ODEy2nGaxWEJDM7J1HZs71JtxwbIS80Hh7Vx1+F6JHTGZZSC
iRiL6eqjUk/mGxIYS7wxeSy9i+aVDX4Y/S4L2QRxWQ500DgGX9/h00/dFw0l9+QYOTD5d59WxZqx
JdIxpOxcdRiy6dQ5+Z3DDkrjbw1KnBp8UQ23xZVeNN8FFSENjYJt5OwV4mkYf1rMhRmwCj9pNin/
PzY7XIbtbsCJUiXoyPwqgKOK4G5Av6X6geYQ0sW9yRHpwiW7xFLNnC1XzXhvgVKFL2DEVCCn/nsh
1WeZAP7UwmtkPVlBNXsbl3ZECQ/dZApnbARvY3KY43NSw3F+qxmFHZbdGuWDhKdNRAB7DE+axPEr
vOm+SqhyaXy6fYY7La+yZdYXxpI6kjO372taj+1KT/oLR4xVrLNZAPbppkTWaTz55F2+zYRMh4N6
ZI6bmgHfz4jScXry+Jmm/RCJJx/pjtbmQxWm6yjUTzW37rHPDuao3RqPmBbmEiojF6OF/GA434r0
XxxHtPL1mzhz94q/oapOcAjK6eQV5VKzv4wAKJD7XQHriUa5U733ICO190HipIAAaA9d+myJdWTF
VUJGzJEmNla6c8ltUxXTI0NPtFOPmjhUFYtVLpcgdg6E9DaNyjepZr/ULUba2RFjpszU7XRXp0cj
KdeYcNcOjVESAl/nWutIB0jbutvSFjAPHEWXaNXfRISnuy+OLgXNcl5zuDic87fEqz6CVHEwmU5/
ndnL+cPiHjCRj65J/u//+V8PEFLbf7chnH/YrxvCWZFDqBO6IVkW/jqFeX/Dj4h+J03TnjW73wp8
jmdLqRvOLLzNy7t/CnzCsIRJVvjvuac/lTxmD/n7KcwyLF2YNpZKHaOlhf74rwbIsalV7yvQNLkW
sW1j8+T6xQ10yFsRZGqdO8GbMZlnA5duTkVrxbl07YK+Usq5R7v61iBjLZWRWnvcC7u+p4IbNv5W
6TwIfT1ZB735Zsnxq6uQjkTGKTyFrs8dyibf0UfrQuhfahSvhVNx7Kg+C71eOiYY/UZTtDLh7cuN
r76p7icvGBdKUCRLwwkmlDK7ol6cMiMhJdJ3wJpoIaqgVuZ0WzaN37Fij28UNGRl+Egc4qE2yWBk
dI5H9Z1bICZQnLYkiINigLJYheZz5lKcWWK7HE92XN9pdJ16w7RjLu1x0nkAuCvz0Ju424xGkutK
th1ZUif3ry5MG0+EV+rXM1Cx3q6TYI8cnBW1w/OhyqOb4snG7YAMSsfv3mjdTnMK7NGFvosbewWZ
7UGO/ZthU9br4QRlsKGbiz6kZYjiiSWx2xZ4/5UZf5tW9dXonF5bIS5J3gLE8Iz7JtHYL3qAmSGF
NmncrJwQ9lhj6x+plqcn/LknyzZvFZApvH/ZTiYB8tpEnrvGCF+IcePxOjX9mQZQrHx8SEaztfF1
5KGibli8GANNkyOFL6XP6Dh0UNCEcrc0YM2YK2PrxdHTKCbzxvoTFhcZlqEyijl2sSUWR7ZCkQ8R
tKbZzUHN7lLZHrXAD9d9w2qizFW3UTI7oZMfyJneBwSCS4iGCGa8h8RGjo3N6BFO72Zu00Fg74kS
xsuGvQ6mmIRfQwsSiqC7dzE3OfBBkVswyp+inKOquoL9CjZuKkBls6RZxe5EpS3MhcZlFuOPNmIm
Muh4DxcNwIa2aTa9cgielxUSqXXsO4W6CCWCCPx9OUh1AcT91IXds9/TguL54M6gRIQW2B2LKmzL
G49dM1uFYn69oO3ebb8BmET7VVGW+zGybl2WrqxgJK9bWM2LNcM2nAzb5Jhglk/SK1+CbyNt1aKV
2pWmRthEbnlxVPEoydwQd4WSBBSEHD58YN3fu4ZF1RrY16QnZW3J9mE+ABRhwtAHpaTWgWfSynLK
bQkbFMhJmsMWsWCfYLKJl71pI5gQr+AAQgoHhkqmIwym+YuR6O96xCIxMoxz62Kw1Mp0bXLnm5Wr
Eas0ATInj751TG+CN5OQ4Bvz9MqH4uVEHoNoXhQ0sdBTF6X+tuv7jxQfV5y0x6nEoabbyXtkiacc
H3DvuKDyCLvwVSHcHZBjyUcOhFEQbJw45LKa8To6Covlcn7S0vGsVWDFQPOkmrwq0LMs5nH7kEux
IfwISD8pxJ8B8k88I4CsnOEmFckx0+NmL+AGFR4Vdl2WdajlwUtS+meDeLIZYgIGRWTNTCKSlaiM
rO2LrL2SLTTXtmU+1bhXJ6CuDtu22E9A4ZKFsSeq7HC2jdbRjoq9D0wpKBiLSl0/pxCXehyPwomJ
21kprsJscBcCrs0atmfAsQOLbzOjnhLPhdaNtste4l6bi8idpAMmP1MX2Cj+6CJWCjOPAZzZORQC
ypfUMP2w8Juz9Svp+DCNFaVpEDRE/ObOnAdbzx+SmfyQg4BQIZPx1KrPrEGDxCf/ak0+u4GZHAEd
IGQpCU3CF5xThJF9+abxYGgE1+XMnihqbHUzjcJAGwfEP37AovPxUcKvIh2zN31sJpyptaUTK062
c/dzQ+5eV817wyxGiszHFlaTcunSgf2m+cRB09iyo202ACNgH9sxzZWSoTIOJz5T+W0HRChTQ+Mo
bk3eSbA/l515MWKdhOQcDAH5PXeFiUNRMtf2LQtmzhs3PWmfqYVZd2EYrrMUrk9YertSt/zN4DaP
mSKqiOZ9V6XapvQpcHG5vCNAj0sC6e+SYwaLmYxzXTqCUkCy86O0Bt9E1MoWvNOKvYCYXNTvYFaT
zWjPQgWOWAxCOQyre1Wy1u4gMtAufC0rrH+sYPRJ7kJ2v8vAAOM0BQ/gtokO6cWe58k5Rqyo0lHs
smDcjo5LILXErRH4eydPQqoE7Jch6/ZF1T1aiZ1wocTDAXbPNvddoBueYKG+Snsw5n536GeyUBin
xrrS0fTsEGU7r36wQ/mMB1HRdVbca2nSw8YUZKJYvWtmczbL8AvDMlVfKYTgImYVNAQzyYmbbdv6
qzJtD2Xrvxt9e1DhbEtLvUtYWTzWfB1alxPlh8QZBWD/dm9ZOVwG0tIWW6aMu42ok24ZdkSRc5u6
c9l8FYj1LJoCnlo+DTajvWwySJV1PD5F5k/WKzRVTJjw6755ohfiNTOavRaGd7gEOR9k/f00ExSq
tjOWFhevMQN+B4PbnF5ZyJKptU5xOCyjobt1bvdqFWCr42Tz15mBvT+sP/674mPnl7aX+Wf8Q4H0
/kZ9sWfNqiFGuF/SN/9YbhP+IeXvwliUji2Ycf+53Pb+Zjo41qTDPXr+X5Et/zn7evyZJEYk5C/+
uT+lQP5SxPLb8A93NCZs9uRCt0wcd7+Zfe0B3yc5u3FZ///qb8rMvTF4wSIh3L707ZbVkjxZtIuY
AaHQfmoOsddrAMjar1CRIo9C467OnKdU4yHsljN8h/GG5q76R2XQt0SV9KZysMWNtsBK7RrsZLqs
ZqKqom2iA2qRbf1s9vmBxBWsUudUlPpHXgU+I6K/sfI4A8Wt4y0a0lOH4w1U+vDTpvZ9E2rhk9Sr
5gih55pGZKQz/sIMlxeIVapMEpleVd3OQ8c5UFTba6lxAnxAX4TEgNzY+EaMhGS2EKRUVPzg985K
5c6rCckeXqoHSMcLsH07mr5nXDgp2+We6YP2rfFLV4IRZjDEJXMmnbYP7gHRVD+AcGENEjY4oLXg
xQglrMzS2owRpV9oQQ4+a2jUYKyZH3tGDd6pJ2kBDbAH4PC1pEzSbk2WXHZxj90L8crzg104jNoy
oACUuaL+TMLooc3j9WC4UDQVcHfDJQoxpTQVJJQgaBGRBWV/mI1z0wduMK0fPhtEQFZuqD1VM03T
9o65VZ3TAr+epj4Hj30SriIaVDImPBbj596zbrLtBkBq43NP6xbHMcbToruv3O6pH9M3Dc6dazeP
Ay8L9qpY8rGANUOSyNqfHm3VMqs6Vp0l8gZPK55GLzXEomXOnq/WKSOOx/JMjnWuwBkWJhpHqH1S
5rNOkxC65RS/YDe86a5/8OV0wx96P5bWLq/CdZgnX1lj73MVo14iWQcsitdG1jzrLKJ1LfpmV2Ut
qM220UhcniE1PZVxzc62IUS9oAS42VXhtB8FEerJS2Kce8kegh2cVJ3rx6v2g0q3OVilsYE2Y4/Z
nWlIh4ORvG89nHvRYICdD8Ev6O2DMQ2EVGD7FD1Hvsy7CD0hD2/LfKP5s+QmWH3pNq3LSVA8cwgy
2DUzVfdh/hmMEcgGRgrbKq5iCHZjmZwbvdjK0l1rRvosNZgBnuXYK98X17KgnxKmIwEUsa1B5wL8
YQPp02lq9XS9aY6+nU2HhQ2LEy9FMtTHgaW7xKEK4YKjV9ey0HJHinOll1KW1KSLAMRerKMaQ7Xj
w/L8m1l05CryGrMKZN7RNvaxG1/0sjgGlXjOc3uP2LtTU7hL2ac6KKy16xxx172R5bgo8oFp4L9Y
YLCy2nygomjZp/Z9V/rLgBWxYBbBA6JDE5zD+6Apo45otgvhdaE8jw5X2p1FBdamx2cRhLUEWCqe
U5u5CBcAR+f81YePT4roQHLgI4MQSj7FrokEzDQ7krlI1ySJGSDZ0hc00wztU+G1CTZKwo+6K34M
bvXwi7exyMLnBts7NF6zrvdhbm05xH3FXXNKI0ztkRcJOo/sAnmvvqCeptxSSDyB7Fm3nniraj0g
VU/sRYRQK/m2dlSGFNJbS+YvKASrvtRfBaPSsodOjKZ9rfMoQjSYj2kZUmUJyHCjZUO9MDoMPhqZ
s1Cibwo+jHFh3I3ei/lNpeo6z+Dqsx8lIb03DXtt6NNOSfEqWL1gWXRzIlS8jYn+1GLoIVJ2KcL6
ru/VfeFWj5THLupOX8YMQVUT3aCkQsrsoKrYN2qH8T8ovPteZR/pJ8H9WqmHTOeDsjRFwsd6F4Hx
lGcWUbk2PjpU/PXgojYBPtvI1Tb0S3psHhQQir9ur+JfZzCbZ5c/thg+1qqM8n+nSc4/49fBDFch
kh/iH/ZBgPu/ipLu36RHCTjFepiGSG7/y2DGzGbpuABZ2Vme8XtR0maOQ6906RCwvT+XyrYoKPid
65AMBN8BlsIzrFHwwv9VlMTcmoySb+ES5y1dbWCFMatW2NlieVHC2gXlV+W9EdilYXNVkpbVsPbK
kMWY0bGwqm8xBBCCpJiUPe0iI3fnV/6upR2cKlziXP0PrdR2lSDX2tfHVsmVMgweaOHO8h4ae4TP
cxo4sAVB9VjJ7GEMZ58R+xDqMjw8VvTjwLxeRNgEHc07K3c88oxdmiJ/nHqqYARsFSO+y1PnRQvH
k8HeJkW4rCG+w2bwxcGpyo2uj9uYciZXlAetkRiJVbN3ovYZaDUlcHIxqrloCGZB3VT7riHVULIT
nVvL4/wSueXB+Ug9cYmaZcWitY7lpg0pprK/LMz2DYOZjuFqqogpMudRf7MwmulMLxX+EWNfkccr
3ZbiOLB1BBhC67kIgRJSw2Q4Buu+aEWDOYUiatnXI1w4Ze6diV47JMlFaRGh04dFazxIdpmJ/t3Z
xdZKwm3NpJmwjQW2k0GjgS/sTA9OYW0noV1hl/BRwo6k3bkuXWwg8UbzsFT7T1kO03C01tyGVx4x
Qmfg5prW56B5GKmFJ6K/CNu3QYu2kodnOiTkt7BHpz/9XCzDsdwXs9mRTS+UlVXscHYvMbgcE6t7
MGnjdttsMZA2H/gvEB2A6qgF6dsVrCW/ucdeuKTREsYu1QAWrEKsZ7Mf0ye8gl1oVaFcwWT3rdf/
Iu88kmxHz2s7FcXrgwFvXkivcXCA4/1J20Gkhfcec9AcpIZmIs7rLRTJW4ZSRFW7GGyQvLxZmSfx
4//M3msPEjKmQbLDCj5eAbsppVjgn5w28xD1o68FWySmwf8uo3aVju8mRk/wRNgkFkXLVD1x6+Q8
aR9BjgK8fVOaJxWkeyV8SBZklOYURwy867vcWSe4Xu9UYWlEksVgV6229JOnQV+puWMgCYxkBlKd
LXegZmeHomLDD9IBHhb8mH48PgYopnDsYvaRHlUFqguRr9M8hDDlc43gNLOUGd0JLw8ezxjU23Aw
P2CWObp5SKZs79c1GPcHQflO9adpZm/Xr8jQGJ/Xa8/89ojg6dvJJin1kCpQ1f3hNOUK1oNhWec3
WdypeevWU30m5K4RidZeTsSkVWFyEjL8uQo8eMp/P3yo86ssHbxxC/vZJHzNuuW6ukC1lxZHKCSa
ueqwDlVrndjaEsTIpeh2DdOBcMUzuc4mprXUuPIZw6JYuzOKCqzQwih4xE6ZeE0JyI1cjXJtIF1T
Dp9BR2ma5ZZ0USTh1OGhDuhzzF0TCRDPCh7HILW9BogQvqYYBYRUPOnV2+zSaHRowgKIsROogYXS
rAwqLLmrWKOCrHYj6yQ26UbLus8EAYWs4g5V413sBddKIqpCtbxVjCN51ETYYxw8uJIJJLeasARc
IZkZHkbJP1TwhFTPG+1CfYnyyomtnqmI8VYZDGKUfp1j0MUD7kM/ZC9axgLhDpXJ03vTW3Pu7Nwi
uqTVm1pqtjbzyHqMo3n8EGjEFrbVqkACMCfQEXK+bnwBUaGrWghlNH9nFbrbRNK6tyCMIh2EHecR
3iebAODrh0Ftr3H1JuokQxnrohKAW2Juxzpbw0n4sp66RrAT6AsDWwhjDM8yZRN5FK7WUusS0xcf
0/ycWs9Ifu2Yg0ZYK3ltPbXb0dAec+GbhO020JdoIRlPDXaZgNmfM/vqYDnCFk2k8KQITz6OFPMy
YBEra2yTGbrTniOCnDcait1gaNti/GzE5MHqZajNvJyp3lPglnlXv8tF/elV8V1qumUHzNoMrA2h
4cuiGoiQ8YdbRqCpF3SvKmqQUm/HRRNIr5igDzy7a1nXb1aDSMLQqGV5ovZo29wwv1vxccQSuzDI
BQwrehfYFbGq35qWDcF9mKPsURPXSkmU8MaPyUcFHi4lAGU98pTTAp3dOWG2LgxwxUUV/Hrn1v34
rCsgz4GuK7DVJRPvBmaNuJvxFZDsG175dfuS9taVi24Ts0fI6D1iWFem0a/MKl1WxdzJQeDkly6b
vKBBMHh6bTcEbCleCCRb56Hr70KLd7R6owd+YmR9LHtzQ6BdputgkZjsG40tDXRyGfyIaq/7dMuM
PUMyMPNpxgDpTqQDwyBuKwZnANlKf6JRgNwxDDzXs+Nddk1EQh3pJ1MH+VTJHtClHbWiPHWCim6y
ehoUEcFTuEl4qfpQfSrv2Bjhum6rhwYQQALBc4SRX+HGj6x9yK8LwWHgkZSCnSuCbIU3PnnoDBHg
f/ytioWT+dM7yu+tgixcRqKFogtHNidNyDcMI9ZE7Kwihp6W5gg5WTYtManauGmL2pGLY2BuJ64y
SwwulDy2KjJCtfq3GoBvhLu+bo2PglTDGosS/8BFjfw9TvrLZME6HFApBDGCSlyJPqqfRLHrcviY
9ZykLSDPWgSUN75orHITK4MsrKz0rZ3Fr4KwH9TRIZHVjrKPfvpAvk5ugIkVuSeXrAflpy3HnrzY
0KJLfMwMt5DmRIHnoordAiaYJPV7xfRcNs4LMSJW1Z/DMcxE5KW6rTPVsvV6RWASX7FaaTViBe2S
KZi861S5RAHZNYLkGIhzBDoxiRViJHi7kcWCgSpnhqXkb4q0EvVXmbjcfvwwsg4kvApKv92o7WEY
hC3lF+/yciGOzZYItzegmgvUI/jFD3lEEin2yFHcCuVes74yc9fNFqUaMziLrnBcDdptCB8LlFjt
ixjvA3nfZ4e0oqfreBpgIhuNjnErWcLbdVQKupB3TgPBQAmgvQqhq8JN83E9aOC0gnZ6n2Kg1GG0
s+jKUpM8TUs++Ua6C8lGl8rYDXgA1JZfUVySikrlQ52Xcy1OsvrFuEsIyZJgc+2HuN0kiVBJQu08
nIU4Iyk/pZ8CcGTizsKQO0osdpr3lgOD6SdrvvPbRcdiqGqhTlaBcNEsqjcCg6TG/EyDnvqvYRQh
2znye+IsWPZQoyTyS188/Qn6H1oKlS5ABgpLZSepyqxQ+J2dUP7X/ww/vv5lQ9vzw4H1P369vys1
pL8AQAAsZaimpJOE9sOLRa64BMNKY15taLqiGr/qiliqcpR09LT/1BUZksqrQQRF+1Mc+R8ZVxNa
8NuuiA+CAS+yXYbmoqj9RjAr903nS1Gg2S3XcdmCxCvMxy7VjsoUn9AGviol2JUkeGUQuit4Q3DF
rNVu3CJKcAUZXiixlpXLgVhOYeTM0Tp0BRttpGjCAUg9LpC84ZUfSLOWythIi3QMY8DR4UMhpQ9I
jpbN6BH9MwM2JfFdz94nEZaE6mIAApiohrdUGR2P0t0UPnPJXCVEEKMO/9bGbuuBhmbItIXtQmKQ
1tko0RdeZm0qEVpHdS9TuFtorabYibTDnE1TxGR1U5p7NcFOybSRp9gWeXu1areUcuvSi3sTyGKA
d7JkTJUnlVuaj6gKnUgEY2pYGfFoD618LvXpEpbrDN0+Hkg7F1TkkgOTRXaQaQapoadHLHGYIHVg
HdVM75IkbaryiQCmPCT1KaL88WdU1dInfqMb6mOSqptcZE4ug34wt9W8cDrM2bagb9xxTtYS7XaM
cHSQbrwZ9HoTy1B7k32hD0s93frQnHBVe3m4V5S3gQ1nRbJqgk18rqr80tH7t6wdFrFgrkTtLPvz
whg/bHELJ3KpoqUit4+jMpHmbSw8lHXJhNgzzETXH5IX0ajvHgG45Ekx8ErJPCltD6tVVkhvpYIj
h0H4rHxIDN+VKyBnRD5W42EOubXqbWIYrwEwWilXN31W3kIiKHV0KNXQU0fzm0bQzaieoJUh2EsV
QociAqE+UQYoVMzXktR7FvSkklqbND0VuF1b1qzFQ1Zgi8NB1AXfItvwNNR3LZAMpfrCvGwuzKmA
RbhOZRTNfnYvlc8u/7Ykksx7eKvVQUw1d04wUWj5suGh7XCaDLnTM5q2RLLLNRKGc+PSk6duTcgn
zgLy3ighxk51o2AE/4JONZXXWUqieXWX40Me7JVec5Cq3CNk1VogQ4WtnHro5hms6/kZLH3LicH3
6ihK0MlS8YuXqfhuoXI2qugoVn+tiRCk+FwSDYD4ouZ0MbvOheaSgsRn724Pfb1v0S8MGVeNJxG1
0K0Z+LkNLUCLlb5CG4pBaq0O2To1+Cz10BGBnkjttR7fPXN0enzZHheoJcQ7P5Bn+fXKGCCjgaqk
1XgxDSRKmZE9wH8EdIv+wTxG2lfbntvEd6uwRGzK0DpWUHqjwJyjYxVtz7hZFrMly/thYnMUYfQQ
/JXhfba+8Rww5BDlTZffko5iicoNfkrFB7kNg3apIzQf5C2kMrc0tmlwxTyjiaCEdhNTc6Bef4Kr
S/rbPvT3X1j79r///Sv7+vjlffWLL/JjdmfNmj0GZJry07Dtx+xu3pwq9K6wFrlzMBX9vFQ1/6IR
7Gno2D5glRAx8sulKl8IzT4bV0MzYJL8oVvK+GdbB8wRXeK7mAeJcNh/PbvzQ0kdjEYAhsSkAWzN
tA8CzAhibjjhUDfIQ8wtjzR7ObbJiCr6XSHVWz3Fyi9W6mdWAgIq9HM2tBaKA3ARltfvFLF5M/Xs
rnnphz5v/OgagYUL0sYKCnKqquFdnFf/GBz6q4oaIAoZv3G5oTF8rlELmLNsQA5xm4FPJwFNfKhm
ZUGOxAAB46Gf2Hz1Pi57DxmCIJggTSNWTnrOwmPWKvSIFrBPuRoihlhoNyS5c45nfYM+Kx2k3kxt
3ReO3ayCUJBDlMgiGrlFHiGgx0Uv4c3KCTBn63jWUqhVAhEeeUXVtwdp1ltkkbJm+A92ACkGhLgS
+EH8gT/tvRBJVy510U2ySnaGWcmBo2tL3iEjt2GZz3IPUclX7SwA0WYpCBuQeyL1mwiNiKWU4ImE
8EjeaAWYGOSJ3A1fmYz1H4/XVgcw6afGR5tjUhD1mNVhV14jf3KLihtK743UtXjN+Aj0ZVLAeoZA
M8uBldkUkjVRMRf1qlZHEeM96sSE10ANfPwcy3RgNhOIzAzFlASLJm7o+i1wBWlAoLiIJi6bjFPZ
zO5S4ulCjQ1RopyjOSm8YAnaIW0jwr0jfQIj25gToJcd+cUuRH6+haiGqDTR+JvNoCG1QgiW1MiM
Bk6lazXJlW4K+qOgvLWpDzOR4Anby4iIEkzhOR47WuNADB1dnT8Dtf4IwtgjeZ4XYT1zSrqkgK5f
vhAMc8+lKnAbKsZ5iUO3xKh20HrCpMKdkBAn1grdXm7VJ7Ox7iORnyW4YT8hMi6rloJQ3pnlYCBg
3TsCj1gC/4i5EszbLGAP1cRlLraPZ85cTHZoSXybbpi4tqepdfvGu00dYh3DqJcTPTp4lJmNguxM
JLacCJ1Rf2enmFPrFfMEq10KFgolrxI3eq/cg0L4TL2McVrffCu6MPBp+cwdDOM+Df6G9BZ8sgqW
ffMjlsRkIUfhI2uDu9pk1iqQp/DQpxg5415/s4rxIBJs71vJt0wiyg5cW0a2Y3XPre6LuwfUMgql
KxSLdpHGIEGg7ji6HwCErstHK43eOAf3MWBsq37kRYjsPmZAH9XfXhPvp8Ra1Ub1KXdw9oqywFCq
7n1QZUnmb2a9z3ywtMRwemRVniLu83p4FtTgRCWIvzJdhyzdmbzwSFocim4gAGYkL9NOB/rAhrhE
YyhXDVQBN1f07TD4rzJQ+C4tn2OzKgiVMV+Gqh3p54ynKg0d4mbexypq1+KYH7quAaYmihdFra9s
iDdRrNymMDyCezyUAsvd2qdhVtPh028wnkEFv3YqD31c6OJaruuLxdvL71PwcS2C0JKdsZHlfK+A
lpFmMpwnt0Rf5bPEacx1hbjR5GQYpuFqJN0IGnPnsazubKoBDRbTPc2QfiglRh3DXEpV9FiUOpbk
uqaIJN6JY4a/QKxmvQBS1zCk+OtjLDLTQFnOiznejkPjTGKHJtNQAXnT5o9oC8DzRbt2Sq9pZW6g
LlNaJcXOywJkFzkJm6q0blKsEEruX2vkwVmvbLuOb9/TCQKqtQ/QSZtJo0LTEso5weIUJPO3GmsK
o2dQQKrASFVvs9dBlm0sowj/REbHYeh4MZWfp86JUWp4NpWCkTEZ85OquHnH4lQsvOjSx9ajzA9l
1x6GCI729k9UadAx/r7WmGCdIO/+50qDL/L3SsP4i4XaCtvCXFRohog+6gebRAc+olgUFbphzBTm
X7CbadMty4JIhkuB7veXlYYi82f6PzaI1h+rNGi6f7MlNEQdCyv8UhJi1N9WGpGi920f9Gzd/eBV
VHcelM8Gr2NIkQ+wVN5k5kGCiIMXfCtiXZCVT8mH8eUXI76bwmkLgXeFyiyUqUwpp3hziHfSAyA8
/d70y4FxZ7sSm2lFHttDLqQOGhen1xqy/DZKp3+XU/fsE5ptsqWvUHnRFBxGfHQWAVshHERRxfCm
raFeP8CZnAAYgj/YjXn8NiF9nmr087F0qlokUIEpzWJWPPLeo8gozKiskQVGd9Fz77OqB5oWbydn
wzmfxI03rDJTYa+wD1FiDxkO13bKP1NOKiQjbexBzeZMp4T8opNoYcW904E7UeT3sNoZArsnn4m9
MYjbaNyDTlmSkIhFEt1PAY0xz9d5KK26UONdni2zMkJyJu+DoTxGGdzrOH3VSIAhVRoqqT8Kz6p4
D5jDW0TDSpjWI8zr2uxiT7yjNrvaxeBNQjFbNE8TlveQwBGLtrTECo82h5cm5niY33Yxu+WF2Tev
YaCvMNJrGOoTjPUQ2ojISZ6SeZwflKeKRr4wza1fq7sJY36JQd/EqG9lpBNg3CcgFkIYVv6YsPEB
KVaanzyM/i2WiVq4MV5oE+xVPeEtQAEC+DHFmC08iFG+tOs69gbxvvCh8fN+NfN+g0sQDAroksL1
KOfK0CLtl4Yy6LHMAWr+mnzeuZMVHCSvufvQM3X5KgL6nVR/rxs50Ao2eZFaOCqDTlUXHWiodlkg
eDMfIHkvelBhKQs0MzdXIegFtYhRxBfjLU8YQNe5YAvI68sEyospHC3gbHSVetq/Ct3FaqT1jJ1h
2tqry0psHhR/bcBEUcKTFnwqXIgeP4/SJgeIUGj9q7uh6gci6e+tiFuAeG+sKzxxZuNypGivW21r
yKObx9fW4ylSoFh43Uot6/7cKjwNgVpbQCaK3m5ahRtFwFNjZhcPZ6E4Qr2SBlYlZJBMUbjupHhd
JjJo0H7eu0/rwiihWqkPqe891u10tmIDJZGJujgHE5w6GYezJhdGS6FOKMY6HcD8H42TaB1DFv8g
QxhQEQlwCnRkfD5ygPUAEGVKfDRZ6UK2fCJ7CdekHGyket8EH0OqbQNjWCQ8DGaBPUcjF1pIyJdl
MVVD4/GUlYLPo1cTu5BfWCbDNiEcV2IJnG1K9iwRBA4h3BTxrpEPnnItMJaw/3yVtY8Yrb6onCp8
4PItJ6SvFkjsWGudEybpZ9fwHIrsDZnHUXZlmeR4CIiUUxYEpGZfpBaHe7nFgsx4/tkzVbDZ205j
PScDHiKgoILiTIRoCj+WcdGCs2+Gq1I41cUhk0+Q8bIRWaJBtjiZkOSGyAHOYpkZXxGcaxOhd9DA
hpWLbTVdZOMG6n4xpGBD65Usv3UacawN4sGWMQTW5MFke+jf2qkjcGcXDKCk2QP2IqZBqw35bDvO
Zq+Fy164e9mo71IzXussBSCb4ZS+9yU8Za/aat2thylP0sRhauo9TlUI9pQMI2WCXgtuPaCdIIdh
9Se4uX8aRxuiKM0JpPosh/79Qp9/jLc3/zzg/u1X/DHgJm1SlEwLdc9MIP1xoTPglnVadq56GId/
Y0X8HMZgmBqSIJFhgyRqv4aNoT8xmc6buqTMONM/cqEb+qy3/pUemxQ3kVKTWx2dkTxjKX4p+zHi
iMQ98hJts3Tl0Q4oG9M9jRLpITgl5GpPfgKaQKM9VNaV/GTj3OJeae8ocafpLKZOULMd+zLolM1T
4/YXAXMfb+hzK3ILkiS8P5SL0UFdk3GlYRM5gFPMx2esv27W25V63nEgZJeyXF6Kj2udrlPCoIJQ
oiJJZEFrhLt5HQ3rXHpvCZJicrqWpKWAOhUZKfDMGG4TjeXkQnSf/WbTWv8mC8578ZbpV7cJbmhf
mMKybNqUTPFMl22vJvMGY9SxY90a8Fa/sm0LX0djb97VTxQxNPjYwvdNYetoDmK7BIhAj/nBFWJ8
dBpBU1vhtWQqu0xzZ0CooStbpIh1stEh+eu4Lr1741/L7DMyV5XwavLyfq6T76YGfQyHnrYZ2MSL
mB455/WXx3CjPdYkKlfHSXgVWoAvSKMhUdPs7UCgtq/dDZENhj4NiwnG4ne4W4q8pNn3t1X/LeiX
vttNzXFoXS7JQtmQK5GQZNGcRfOR4Xovu2mznO/P6Rrh4GyWsepYiOLLkuHOIhjorJBa4CCXF/RJ
3pJ47y6gxX8jI2FKiXp0ulu+tT5IG+gCh5xzc6uCYLCT3Yzo2Ca78TyJ9gpnW4huCUTmwmP87jad
O6wF6j7+dwZIe/ke2vhWx1dT2tX9JgdkFJ+HWxifJ5D6GQlESCTWhMyDExqLh/LB05aqTuhlvNAQ
v0TnlCQbY5/JpPNtO+TZDODnZQty8NeOcfa3OHh26N/AeEfyuwQSLdFAdlx8H2wRUUa1f6rQ/o/3
mdg1btM5s2MnB2ts+UF/ZqLdaOtJuEf7rt6mHVJqR6yvWC0zls1Dcqizr9H231QArurimaHwYJ3a
Lt9MxBiI3+T5wXt4prLtNhZUjqca5ZBd3IL0Hl+GgcTRZf44PbvL51m17Jb2wvWCHDsoqoi+OkkW
criFRLQnl4tdGhtZ+tbwHjDgR8ffov+wtVePLFbiiSrgAU38ZCgvhSgsFlHlTgWjhF02Xgb0Yu/9
dB3o/jxCk1Qwu7HjweGLV3Js1xLwIsLQFxi8sAiGL07kc8Q2VV4c02Sfpi748ZwQ19QOaldL4ZQ7
OIyM+lqqV4IAlPxYCedxTJzGtJO3SkMf7lT5V7uMN+Yi5pkks0ILMPVDZcXehoFipSqPPQo+eduJ
m1KjqNvimdPbldG8Dwh7xbOZ5wjbVv7st33yTe6s5+kt/pzjnrDPGckTeIJ+X1vI2VFxL1+iySGX
QzTW4jNb57sTHLNFcPRk4MG4H525mE8dbdX03JELH8MmVjJjI7xGpl2bpB1svHL+N3ZdyLz6EpA7
kI8PmzHXIlkhBp8I33XKdfgUPplHXbGd9UvjCPtL8JBRYi0NyTVTTJKL+p3o3Gu9Toz9pV0A67Pb
tbVp1/1CPkACe/LFhfQ5irYaINgDQr5vKWtXHtsSpIStqz8R9TuwJseoS1YEG6XHp6fbuB4XNhrL
JdjxfbmzzqB51jDmO/ym4CLK/dSv1WkZWy5OrOV3tVwivVr2iyp9n6WY/Wb9TH7BQ3RsDjFQHxza
C3kdbeVdvFTfk0t6U3cUFuvIQSJykdfIrrfTQ3HJtur6wX9GoLdNHJYvay6ExdYBnLXVV/h3r6yI
+HwYlxXQpkA/2NKXyGxSvC0fVhhH8X6QaALRZ3h7M0qbn5VvX9s8EoU9LEEwHybXX7C5ohAxL80y
2z+njwey6k/P/tE7wFmvndaBfwVj9cIhOw7PS/zqi/rtoN1es83hFLhw/Ro+lbFafI92+Ia97GJI
i2SPujBCj7ZnncN/yl1NAHxsS2zMnHJaEmWJGTU1L1p3KKJj3j2a6iovby2jNPLxomOnMoFaRgXg
tFsPAc9wovoUVctWXE28yoJhIVh43iA/u7rvRi/iq6XZyQHZu0rksrr04Ru2ZzRVubADldKvQRA+
mh+69QC5eSEpL4Byk20Lc9ZbRaCQH7apsjTrpZc+CNEXKSukzeUr0TprCGKNTSvdowkpn10ygxZJ
AUOkXxKdXb4CLKwolbmD12HJ8PbAyfXypSo5QnSmb/gTFHd/391orEB+31jmHH799T//+l//CzSW
L/PzYMbEXGxRzGkKAxpmLD8GMyxfLJ2aDFaXCkD2l4MZCjX2PP/4O/zRz746FQ4XIgWd6s9Q5T9U
x2k/DV5+VcdRxs2ACgW6BcKI35K90lJogG/PWul0WPkhDg6eB7+/KnQkhm9sM9GiGQq5jpXGGek/
ZZpkhDjSPRvROdGhKkKzmNLswCRyL9PB6sGnHJ66WnZUf61gmOKYhIxXg9AtdHnt95dQbl6Rfg4g
JQx65NAqiIIjuofe2e+ZyYuteFPmtjqgvzbosxP67Y6+Owx4V3QPBd04iMmFQneu0EgKcu4UdO3a
3L6P9PET/bwhX3OrgnTR3zOJnJUxIe+I/j+cBwGjCbmhYDbgwXYEcuEmQ4ae2REVokqYJORMFAZj
1zJfEMRdmrEJYP7dMA5p+gzHMcSfSil3sDVRPFC2VaAMgUc4FmhDGWm4rO8irKy6hvxNfMP9KgBD
VOR9OPlOByJxjOTdWKPWwi8iKt4+YpwEIXPZQtHymXxULL96lCNGXrX8n6A9opAzpC8TsSU2W9bq
vEoEl3YebAPQUlzQMkBHzzSfZBgfuYSZvye3HLcTjMEq9I+i2a0znz6dug1IZK4VNhpIrnLvsZgp
kj44SQOspA5ecpBfR/BOE9BJNC53odD8leR37giWEvs6eyaSxnRnYr5tAK+0jM+hvOSSSvqUmd3z
4WVkh1bMwEsEFkZWXbJNGAhYB8t9CBzTnCmZE8tseXge5e9YHi+1Oc5LokdVrA4hzbQ4Bc+y39yD
ATBtoAh38CFLyVAvpe6QeO9EpAYGpAfWpAgiMYG4wSAbvi8Zg0F/bUkcjPmKntm/ySQRTuQ85bWy
LuaIQg3Fg+ajDZvyVay351Br4BoSlDCxpjNQnjB2mMg8zMk+DMlA7MlC1GeAt9RfZfYGokplUVbZ
sQRw6mdYBL4GPcaHzWSKhMVojlqMyVycs2qZw6xxLPKbT3d19wqBbFkPL72szBs6YrIIcJR0st/T
NTQDdvSmMyKAjwgR6MzngvTHQDx11XUU+L3N3HYSpwyJ9kYGBgGzCqN7nYdbTZ0DJSeWkIoITYkw
s5c8WGlz+KQ+0UmRRplX1T4xUnvAbFfU8JaMbdRdlTnBkrACesqz2USu5D9y/OxBvEQSsZeGFrR4
7fQdrsXHkGTMhoTM3HiO58BMMp3uI4izpDaeuzmvhrGcK3ntu1+L35GlsE6I12OZI5HrXtoebjTL
EEuHOIZnM1D6vaw9JtyQZXzUEnk7RqhgankV+Cx4I7YFEhof5qIJOZeedIjy8bEh7BVhrBAzJulK
9ah7qzR9M+RL6LUfpeD0JCwLPPG5PCxJmkpr1Cnk87FmtLTkIk/BTY1f62YXoZHtBbtpTLAi9abt
l+BqHGl4GkXhxRixsPLMjfCyVIDsiFgXHm5EiSJc+u61W1K9WHShiu5IlvIYMLtjFQs4cwtu2fWs
WbO61fi5eh5FUX9X21vLeE6FfgiPAGJ9Yx7UrjyDHQY//2ZKyQPEjSXlT6aRbVx1bqhaT3J9jUJ1
GUwvRezjbZiG25gUt5gRk+K/EARCZY1AxpOEAy/vNQpod5iQVXkZehU4DxPrOcuO4LM0RGqwLYCr
oF78/muyNMZsxb4ZL4FyN8P3mJdODyxUQ7ZuxoLDkhaYiEbGYlei4vehbqhHoXYlGfZCYROwV1Oj
h3J49KLhMA21U8pnIxVsdVQ4oKQdDctG/vDqzOnSguAf9vYEuwo1ZVX1BTUL1jbCG5wr2pAcY3ja
Uk/jle717JQSMRGwfW2nOR2hJjV5+Ay8dz1F4K63+4a1V18swS2gKMs3nRZuLQ8r8bQlupiAYMbH
Bqw9WVEXFRaLTLBDMDmhdw+YeRd7Q/qeYLmV9d7H7lgM+UblYMQqwqWWv508TpJnd0LdIjQIAWSL
5TGr8ycpnpeT8j4D0JD3/iY3+5UikjXl3aOAA8XnFsqPXfwYp9alhbPXQFXQjZ2RH01eUJBzjLze
6xxrpjIPhRF81KN2q/viRVHY9Sr+ENlNWjPy7F6CBkDeSEMd0yVI+CPnTHayC8nX6ucRrj8Pc5t5
rEu4a3/+81RtKuum31e1Ld6yn2Bgf/0Pgie77H+JROXL/b16s/7CkEs2qd50XZ2hWz+qN8x3mogA
1cJ3Z7FEYwD28xROAwQ2p5VCz+Fv/Fy6KWgeDQg//5Cf/r9//Rj+r/+Vn/9WktW/+e//krXpOQ+z
pv63/6PL/zSCI1aVfyEQYhCImeE3I7i4hy+kyXM8nKDYRp6tquIBYNY5zlQqDJTtEQp3MYRMwpVU
oXxPaKbr2PsIUcSLQYkm5w2xLEJ5FPMmyvmRBYZvblvh0KCqp3hBdODNvH5Ho29G7iIV4arPQgBT
mNzQ5mtkuEho9WU0+2YmbCtRevfl0lGa7LtH21+ODzVKf1Xf+A0nkcMeEIkSAcvZ11zF0BHsAl16
0Mlvotw81DgIhPzUF5VNas0Coc8mkaVlmLZP06BvOSYnDR+CgR8Bmck8Cz/G0PRz/ApGLy2s2cAw
4mSQ9acMX0NAe+f1K2RyBZ6HAu9DhAdinBEweCLyipTviRpkHja0tsW4JMVBUQpn4Kp4+/JjEglP
adW+TcD6zfEeVCYvvHjX4sZIMfLVuDMUXBrW7NYYkaLg3rBwcVi4Oci5t43EwMwCdAa3B/ura437
gyWDC6aAwx5setwhMi4RoxbX8Uxeml+InvgsI92McJWACGTPph6wMUdV6aZ4TwodoznIK9/MDwO5
b119qHCqNLzEsTMWxgNxvDeCiDYl/SMkURtHHwO1+Ih1iJ3JyYMGGw39O4zXAwybpSImYFClp5Ta
XErKZW4WC7+DWRsnV70KVkHjbRDkMKx8gAyxmIdhZfRVyUxH1fw2lWRIJmAipFbcDTPJKFN7rCTS
WrJGjN6HicsIW8fMp8Flkqp41W4GoxRF6N2s6YG39rukn0tkMAWtfBU67WEsybyS9a3ViNeyjc+j
/FxraKF1qEUlYvvJTSWi87xgm6CxDdGmRbW6MpN17T3RTNiZpa3lAejtICznzAbDAN5JfKzA8MvI
0FgLMqh2azmYLFSw9Iy6+hjkwZU8R3aIw0qzBjQtCu137DmD1mLWoFiluAr7xo2he+nTM6U9tkRW
Jrop2rJ/B3tw8KPPpKFmkbl3RWYherdpmnjbWDVj4gCXV70pA+khGatvo+jnuAFa8dhVpUvO00f7
MFnyOrY+WUOSIYBNSfuWE2ExhTKux3Yp9v1TbE2n0Sw3fs5olM+C/eEqabCEssQchY6akgQ56vYe
5UZrXsLgqObaJpnBotmlUjXyijLHo1KCZGhP2adamEDwdCQtpBuT7JUQPaQn7FvbnSEWdi02MD7R
hvT2xBjByJ4Gs2V/frOYcRcw0yLIowMevLBap+VpphBbHzG5AxWyKBMbqsCu3LT8k1lpKw/lX6kS
oQ6hinU+eqlHUfDWgfGc1OR31G6MCEYej0KTnaKudDraA6NHySaki7r17XBmv5FNAvFf9dMPVAsY
7olpGjOnQhVsmf0yEFS2p0ynyKCP5YhPsZh18xvDuxkVBlctXWodCnUI9KHIH9O2NcV3Ek2HRDcW
lV+dfO1RSFjMocz2cJj4BsnChEtZbb9vFSZKKQgT0gvqSINzgP0oy9zg/5N3JtmRI9mS3VAhDwAF
oNAprW9oZjQ2RnKCw8aJvu+xp7+K2lhdRGVE/oz8VSdynFP3CLqTDoM+fSJyhfpYn+uFit6T9L6T
X8Bzl5281tqvrH5VzAOu/zT6mKUZlYg1HbhnmhJ3Pfp0RW3tUK0t1vrKpb+efB19qo2g86Ch8uEE
BT4AfC3tg1+RhbWMcYnwfHKSt8AE8CCOAQVe43zHo0jXSK9ZA2kvYdtt3Rx4qiGOeeV8dajnFPGq
sr9DNY5tRv6CHF71qKq3iepeB2Cpi4/L4/6UgoYto4/EeDap+w3hn9rU/2JXULzrQv3byNKN6Ekp
Nl8R5Dui0yGAxWl8I/3G2kxnufet05+Rnap4GcgYR5jHtFh8a6im8bRuhk0B0M47WjSfhgW8BigK
LYtZLJHM+WxByzMHAfBdBHK6RCTVx5V0tgVVyFj69iX72IwKYyyL5B0Ud1/sRv2lB/bREWvFKa86
B0ZkfhhqbzlSuwxfBro3EgJr307QnUc9c8d8n3JMwIqmoKxcBNQ459Q510gWTmXAOP8kUbUOpnNT
KUD+oEtI70oyQ3ZMkrdxdiE9Izk+DMN4MyiQztx8F5EhSudiaQqmvV7Hp+KuNYqn1RAehuDe9DFu
U0sdU09NphO/5LQPy18CblgMBS3360teq5eUcmtRxCuTPKzirRUwcYaSeDyJTJE12zqihNQsl3Hd
LaAc2tk14aovWNB3+V4Yr9TIrKnXufMlHTPaY+a8Bfp7r6fPcGYOIGE2dJfAE2kvgXqhhm4FgnDZ
Wt5yNoznMW4w+gA9d2v1GGpSjKR6IYCwC+pM0PK1dKNHbDM1HkYz1D6beq/7s4LGClFtFAe6g1bh
eAXXmZs1pux8Q4iSMvjljxM159kyZvVJnoss7bhJhHkascmXYgANo45ZX+3kYO2TGsePPq4ovVtm
2nctXGgyjyMnV0lNM8C8o920xOH9ZYM7mHfCnTOjU5z4bawOdSJfW4uRoCCOUnL+GbSQU3YWdB7l
PPa+C70r8YItt8E7GGzLzCOvx18OxihAJ6gy5P7+Y8ZqlN2/OlY/duF39r//K/5XN/xvX+QPSVsS
smJzaSOgW2jXvw/TSNrkxpSlw/ViU2rPzVq/D9MKkgWLC2n/PbXF//T7PM1w7ljsQufGLebsPw3P
/79hWkk2qn/Ss7Gw2/j0+XqmQZXXP+vZ9Fq7dQwJHlk1WIcuSFdtz4hPxy8qKmYdUJarijK3GlUo
J5MrbOdSe/4msdgtItwQGo6yoyceBqs5kMQBoxeBpHHWHRXySR4+tMX0pmLsthif4ook5Ydnv829
dE0arzvl7I3iSW/fqVxeWEzKiXeOWrlriOpQe7gZKmqb0m4dpdadI8ZNKAF/5uWuKjze/1X87Ifj
NwjReO4nhG098SkMJo+C625nESuZk6P6p+48alF7r1fubMudPT4bpM6VR7pLecR+YhZ6VrYZSK+C
GDtMNHwTUNgYwjhafrvWYow9VbqaICgAx9Bzb/Yw7Qa178o3aIN3oujPJoAKxyLXRUAK3uYcig/B
bnkj+RrBK59w5hJNhNPilOr1Mc69k+mGu350nur5/i4z4vyAzBrdvcZhvGfPQIfROzMiwA8gUHM1
/Hww1gSIzUUKjbAk9unE06JhhKemHmpXww6hW+N7QRycFoWPQjaOzbabV33TrQ5v9bBIcuqZrKWj
XWS+rSC01s2L0f/qm2PbvtvmRxntDLgXOV0pov5IUNAaI1k5+n4kGSSpCFJ5jIHgxSX87xPIldlD
kGc3i17kwTqGjX6iXoqI0VUxgE0GRZ9I6UWAI4j3ZK+AXgXNsFJldMsQcN0eDzdid+Bw/sQPnV3R
5EVMgTXCVHGr8c1n12zRrd9DwdaGFdhsS7Oin7byjmb5RR/WosbPxKXLHtKl1bzUdbRzx5FyImtV
ZKCSCcBT8QruUat3XUQifc4iQFZYGj6HgZ2vSMNreX7sIv+r7McdMa63sIgOU0362Osk9m+S2SbF
Ttoda9mrqtHeoLMB7ND2jla/FTjvCTovLL8gdEgNXEgCuhyefaFvjVq/Hzp8Exqkp1mzU79SY9NM
/Er5noK4XMRaBwivW4riTUuQ7ht72pg6pI+09B5sO2NtpnNRoUW77bZd1qHXMuu6LM/0HATxwWVP
E/rvrd7dpra+KLb4ET621sGvJmB8Ns10opQHqxx74ir59iJ1iItvF0NKlA9fgJsXdZY+gTpkxAi2
Qdviu5LcC+MNJZS7IbSINYe/ItrsYsdduJXYKLv8ZXD4SMoNWPUSE59LxFlPCYoNKHgQKYKoEnsv
67aqpZFslE+ZxEPuH/Oo+OWLe0jjC2i5CzIXm4oYvQ55LyDo5xCdsxoOpKaed/Rclya5y6y1TTVp
1s3K7/ih8SkEmrApU5RukofDyAVGbEzJzjRiIxf6YP/NftM02Vpvk40KwycJ4MPxwAW4xMk48oYE
cTarN6r51NIcuZmusKnbRNpTIqyNl91m16GMjZMWoaJiAwtqIiIQeZ+yKsCuT6qvjEDjuQgEDmBy
3Z4wUI549qmRV2iQQd9vAyYmB6yu4FUVeaDl3H5NfezOd7y9qhwO6bMXihX1OHcmeb8lyNejX+Kt
TwnWiEpcVX+iCVyybafUN4L9FZQ6ugvhhPK5q93DFAU4ZYJdglMP09ayBQ0MmvsNK/BrVFN8RmNK
TCjS15tVGVX3mRzPWjftXePXNPd4GxKIxuxOak5GQ0gPC2Besm8PFVb/ItwHeb+2eOveqQYFw9Kg
5XErpz3Wee76kZ11ti5oJeDeYfiMG/6hjZNjPlASwhTqELjkjoPk1G8Kd7ilkhgQkKCISdWMqCMx
ej5DdEu8FzamRqvEq88bIwfOQ5xnCTAvwwWd0yGTLaxiP1bewU3DTT2/k/Xg4GbudvKpQ8eJFGTT
BkTlcyPtdcX7C74F+4x1GNHRANB8BIbQsWkmNrX2wF/kZbYaWBT42sgqCMZrWtCtW/A4Wj7Vd0qk
QJyoDsbEgrItyfSTrUwog3dkdu2wk3pd/O4ILgDW+zA2V2iW1NDdgX/b69EndSB3dots3x1K94PS
H619KRP6dHkKuvS1Kt0lqJ1tl7/ktJO55o2qRzp7NpAlmOI96gTNVWd88LAm1gmI0d3oTZsOowvD
tsRq5GTJS8yYVyQHE8dZlFkHlXwJzV4OsOArpAt3DPA2ZIdB0H3hUYS7bbFm0SvPS52OG4y4hRw+
reFzCH2DERtuNJLM0gX4oFS7EuhzoRwJA4FqyLtVFhDWsYwvrTCvHsdPaN6CbhG1l5gPLtQmhdpo
ivFSFDf+kIstsq1P+y8N2PzUjOrN1VgUjdB9CsLJNB82+1Qvr7lpPzqEmRvbYL020Gxn4jT2LlZ7
UWO5S/Vd5hdQIKvNqD/W01ePNaS39345XkqkDR9nWNL6q9olv5PvMvPJp4VmxJdbUWhBDXQsIZ07
4OV5FJLy4k75Vus/cRhvTJKr8MA58SOqEElFodGSq7rLwf9UnGY+71o9JA+N6Omy9nsYqEyBQJl0
9zPxKjf7rV7cXIx3QwV+K0h3Wggjlcz0lFQ9dkCCsYH2ptiA0L9ECkWDWJXu8+nV5wHsWPC1Kn0w
8Svlpn80HbUZ+2pT5839lO4t/EqmDB4qEF6wT0h9JQTprrgOnzAJ0XCaLGrtA2IPYd85nMcSb7p0
kuqYyuelKbY9t6eoij4ynTpP2FatcLjKEWnxEzznzadfYqRz+BkSd1Rs0D5GsItYgLP5jnRfNu0y
U4+0zi1bodFXyNuhBkBROf3G6eddn3X1Ov7ZhdoGLmsOLEvpfLAUn25l7mrbO2flxSpx/QDX9ijV
M6JDF2T4NRQ4F+QV+erX0Zqu4JP0eE7LjJC7z98T09DI0rUfSqLMxbrU3zt7o4pzY968NlwVHXwk
QJ9dgxWoUmt9dLf5BNwK2Gpc6/uAe1HQvAfIi7Ew1lOy8zBTJg2eHxCJQN8pNho5/4hItT5OHMJb
ZpmSbeh5YxTnXkSPgVbMrU4btLuEfKSMD5M2rkuvPnegNBQ/Xk2sYAFYYKNYE/cpeeJh2yKLMzJq
wzYMuCSLdRcOsFn3DjjFnuiFi1AWuMfWvRbCeUnb6VnXd7XDPxRhbp8UBMaa2omxT39E9qNXvFTR
wxx3CK1b5jxrAZNYVPBMGkvKDCEe0AF2m5v5qrLexKmzyGN9DdZjJ7tqDZS7Tetlr/j4HEZ7l2Op
D87e8OITX9TLs4xffKKN2XA/6s8m1QTQIYd43onFG5pwqKwZ92QXln22wriwnhwKrB5r4HTJPTH1
B56g2CNxPiVUPHB4dslJtOLOcbDpkTILCAXW0bmO9GWbIFWPj2WR38iE8A97HjJx7eCtZmQaGTHW
I7u8GTOlu+lbQPNhjexnCRIe8Uguxpg2OutqV34WHgT0xkMkR722dMz7DoZam9obDRAtkUkq4T3x
UxrfkstDzL0j1YI9G2kEAZ4r52saPiQb+yG4TUDxUDbL7ptB0YDOnvr9md6F1zaVD3G/d8OA/uka
IespDL+jedPmG6wgvGULswKAcZC3z0Wg37xqyR9CHObQSwvD6yqbBdO820BJ1qbipUkefZYCefFG
cn3jD+bKAYAwOrgiqVQbBraXxTFhDIxi4oK/CeL9tmGUrure5l9BX9bqQJVVgWepocur8CBoJT3V
Tz9JRgVpsDdCzCWn3nzoyAwY4jsXrL36YdXIQ02xyTRFUHspkyc/T+4I9F6/cHv3J8MdsC6B6GFN
YFk/jPyY1Dj7EfOw3aJRjyYiKL43lT2Wvv41JHxcZJGco9Fa9+lrGT756TYfrr6+KAxSuH7y4Ga/
qLU618SLAE0sbLu+FaVkWeIyzxCgi+AuS9YaOntAO683WtGz0LA2A2FmFO4NXhs4Dbh3mV/oSLn/
j9lCYJH6y1uI+CP5nxW9+Wv84ccCX21BOHctGnTYHfy+hDCcv82/6LBNwAf1m0P+jyWE+zcMV6wu
DNM2Sa9Z2Lt+X0K4f3MkAX+FK8uxZ4Hw31hDYAv78xpCOHw5fPUSfCdwgD9xYwLlV4HGgmsR5z+W
fHKTRwSWvei/dCYfalUw8D5mVbksvKfcZUXJq3A6RiWXILH2PFxDsmdlR+AHE1V5bWW8TXzkhUI3
IVfoVyufqPnsdkVpflSjfrZD1moRSZeO7HFHXTKCRyvozK3xYk+t/iLhgCU2b7eunEsnyptXx6tx
8h+MynseIm/d45SqfPUqa2J244rK8G1TYRXOi8cJipsLL6D9DR5OwooBjxPIo28t3oGmXLj1gxT1
ts8JH/MyaUJ1C+vqosEwqUs8FCGjaKTJXepANesAyUTicRgfJ5vqhhmtiBs6HD5y53GoqTvNm4fM
Aj9jhwxuGZ9Uzbg5nf1qjf0mNxiiUUULxBzybqTW3uvuitbQMoAnCBHZLA/k3jpoqLF8MvmmWqqT
RTsfWjMgBinsDJP0QnR2mXqsBlpkSZzWgPLqfFWpFe8SHCLOZ5jNUzaedEdhhMYQpHsVp/6wVSAi
x58w8PdDZyy6sLr5rFuayVlHuKHz8cMYsLCm3PlGm+1CidOrt9mpOHFxyzzztcmY6NKhrxaVmX70
dvHUocgKJ94VRXYBvsrgbYMfdXeZihnFTvNCv/C8i+TVr8fDRQUmlXDRNgzlMfD2Mg4OjrEju7xo
3HenevdoLozz4dJ0LK+c8StzMFMQy+/aHNtWtcjluw0/aAjfnGTrjdU60/yzab0GOglodzi13JLm
nqEEDoOTouQK/S2dHpyZIa7BGcTbC5malava92ECFJttbLPzALenTxa2dNnZW2GXb7wF7xsTv2By
Niz3xRT7rAtP4Tg8VZwVlQG6MHfWAQv7wR2u0Po3UxXSao8VzkUVlh0+PxFsS2CnXfJmQK+nst50
7Q3r+U2PtdsMxY4dSBaedXfRpsTmYASaCIyybV+K9hCAqla2v7aCRcx4yIcx0J8jqyKx9Y7OFFE/
ntApmfP96OY5iINVbXNRbVburIvGOMtGWECrysBCXjwPLpuSV+ZVO3kCP7elEzUS4xJFN6b8PJRf
Kt9H+Uqn0t5pi1ezfOC1sHDjQ+05CyfGPJRiF9n26BMM671PNnWVTwtDHep0P0wlj1GOCabfdFYN
uZ3+VJrGy33fIPU2V6jZIWQ4PTx22lJa71HImZTcCgXCANNY+EvKEz3POsbJGB+/l26TuFkq/+D2
nFUJXTkRV+v1aJikOB9qvMoiebcQxeZjvAEsUfc3U3vh02ukMP6anVDAYF2cNHy4BGEMLC2JKbeF
tp+4rOX2NaQ8s1P0HWzDqeARH+9qlyZw4yecx850Kc2NQCXUMjYgM7FQXiQLegPs92Ribq8ciIBA
efNy7VNO6tZJu7NGIgt2ZmMhTYdLGgZnG6Qu5SQpvaZ+8ORbal/bOjwDcBhtrt0Gg3JBM2HMZinC
HbfqdyFm24WDicI0o/cgNH+MWtEvlCPt0x5tJoBBEC4AGq/aXDzoMzirQ0FXo02IobiYY7DOlH/J
HT4AgTxqrbPJAFtUUiO6kzL8CutegeoH7o9ujX8AVTmTPzrU076Hl5VajBgWV1QjWvcYj+5aEzOh
K1fxpJZ2WZy4eO+sxscroBMpNv3nlH75yY6AgtD45VEM3zbN64CzLkTUsaxkVcdsk8peoytX301x
QAJV86i4HWmZEZsy8di3IdN5am3q28S61KlPTVu2FPVXRwIykS9OTfLS/f6PmUUcnfP4rxmNHhv+
2eO8+58UEb7IH4qIi/3aUq6L9iHMf6T2UUQYfExTMXEoaldmc88/FBHhCMPSDfxIUFflPysiljAA
CuHoZkzhr/tvTCP2XIT4Z1EEwQab0+x/YiphVvrvIT87pcFgjBWiSMIZUEXI4M5Rj7XjlHpvCTui
1j2AtkqX+G81yQgxeTQcDPI8Cj7XjpFuItv/NELzO03B/oPw3Pq8CXif76DxmgwrFlcs0gtxOzfM
1fODeU7mTuJPiwhtSnor4JppQHGJq2JXpieL0G0sbl7cP/RJuLS40ugZ+xqXtKwR4UtW7gpM11qf
+IL60eyeEeuJUt7RIbBuLWIb3BQ0md7HnXF2G3gDA04VjXqBZ4DqSxworC+HxeQZCwv/tZdVa9Zl
LJlwiodLUQq63K2TbhZXLWPSwbaN+zmZ0+iUedCTd3ZbQoM2omT7HBAsI+PMlv48Ms20XBcpAVY9
VXUpSSX+xi3cLrcel0FcLjHbPlTYekSxalpuF2TxzKnc+BYrsdF7MMieTD2lSOnEGDBq+yJ7U814
FDiPvNh9LhxIPA67Tyw8ul8f9IQAC7mPQmGqZNYyS+0FsDJUHLlBmdtqbXkKcEcEGi+O8EwFw74J
xIMmg09VKLaW/ja1a2omuiVSVYZ/sW23kfp2E7YjnLddf/FZbOovGrFCRanaHCOui6+WriwsNtZ4
X6rXBreBzM7OiCW9A0C40EeyN6ge7pNuvSUOca49noia2ZaQfM2YOcAd4lan4nOiE0osFyEm7xhG
QuzQEvJcDPUZFviJTAWmHLgMhr0kFth1LOSNJz0qfvRWPNo5hpliWgis3Ko0uFQDKMqjp6l9LfJp
FyYUS8v0u+YB6e38Ew7GliYYlCl9FWH01amB6IlYpfBrPhLw6WVZnt1o4035igrk0HbjhWGsem67
bWs9tuwmI7SVuUKmn/ulgTx954HJRqiUWMT5jnnmmIltLEdFSqAUGF6a8dVVS5k6g4+xN62gwI4k
7/OWI0dp5r6MeMpZP3FKp2xIet14oR+ex6t3V0n0SvHxLiVDN2FSMqeVU6RkKx0qmqmba+DyupT1
9pF1wRIHGd9bi5i/M7cB14/XJiieu7hMXvNY6hsbqcFHcpg4LDQLiLpdbELyfjpYMJ8e6yr95fvH
KqWKuLKfbJe/HnIGdKu9ibzB2LTXkTs6zg0f+cO3qjsHOQT+H5eJ8pdEJomQS0JkkwT5hB/avYec
gjiPUsFKHplFBqR8E/OuQX5RJCoYQr90TNyu/aUh0gxG+N3P3mOjXLeIOBZiTjerOjHyjofMQ0fd
pUP2ifx3hQjkpweDxCnCkDYrRFXSL3Mko4x1po2E5CAlZUhKYMqIgLC+n5jBcSm8SoBMbtPuUxuB
ayrfa8Qpr9lUKFVYnieEq34WsBCyNM7LMX4O3W6l0deWS9babUbGLEO56cs3zNf7Rgy491LStI15
DfiKXrPPENCaqKbRSQ/uI6S1GImtQmqTrfqsiM/QS+DyRtQR5AqEuW5W6Co+FRbjqgNO2aAyWWmk
J1xEPRfWmusFpGVBYrxZLHOIw1RogA2mf1N+prp7FNHPHJTR8aoE6IbCepOoiANq4jirikF28lAZ
o7bcVvGD0ljjokEqtMjJcKlHjG7Kz4ZVSOHrXYFu6QU+BjmTcfC5MHlsgqtA4wzH8aTao0D5NNz4
Rvm1RlEMa81FhjyKSupwn5l5iqyHKb1ZxWipUVKSrLq3J3lXyq1lfjTtux8fdaJT/ouGXuvkUIcJ
9zL7VMtqoIv0JUjJrdarCSW3oa7wrkbbxRrP9wtUHM23IqYTYO4P2daGiX3vIXIOc64IP6nBAGXD
VfL1M0hK1Lh3L+we3IH0RO9cbQNfH7oz0xqiPUq0gSIdoUwnKNRodKcIVRPdmu09gVAzWJYsuEOU
bcxSITo3ZLCVge4t6/bscmeb3FcDZHJS79xcLQPxNqLVlWWyqgp56jnnWBIeeUst7A7LEQ4iPbo3
WT4HFA4k+tKCelGy8Na6Q68TbY5gyXO3tmpnY0TOchzv+0RuKAu56w0SqDxctn3TOnQ7AiLe+INf
AXKGf1SYjQL1EUxEdpI3BLKiId1KireG2DoNgiwXEdca32a36s1Lj68zziibdE6u+1bJZRF/695z
lR1DXAhCQtUg4lhm9SIjO4M/dJ/m8Jn56QalWrXauBrG+KLCEsG1VqtqolPcsplRwVtlEGvZBcY9
lzMqANSI39Xq7/HfXEdcv46Rm3f/MWMmscC/PGb++n942Ocv8cfGC1cNTGSGRWee4vidvycQ2XjB
DmUdJk3977uw34dM7O2svCzwlTSoK1v808aLidB2QUaawOdmoNS/MWSCmfzzkCmcedNFeQylg9b/
/f2vjytsR1zvxv9yaDsrfdpTFyoEPtbMR6afLYIh+pXnmAw7gHmtmb4NXXlo+y+nMLb05FD6YC0G
bzjhf9zUkfli0tned+LY4aYcp4luPXJLfn3NW9LQo3xAtoV2P6NWDPegRx5gXMAm09UkPRYQ1RrI
e6Q5OSWPZRA1AYZ692kwybinldz1AM1ZereVI/QB91Y30DBpQXFI0mWYgjIzIMNi3An0hZIwWCXx
l/uvfWPtkpCoi/bdgpAoEfsTJ/2yM+dRT/0tq15eZs587i8aUI+UgeGx0E/TSFN0n1x765AgFk9h
doGJw1IbHz4hn7iZDqYgGmXTOqABnrAgWk1sSVj9lIy9RVURRtlkeK1Hep4ZzWwMLjTJD88pa3Xq
LzrtGbwnfc30dtEbU6XlsrJ/KSrqx/zRqtRnS7PqbG5ydH/v+7fCZROUnWSMtwbwApdn3X+tAnPp
Ya3LnXGvldmlxH/AhLDuiWpHtBq3MWuQoTV3o41dyWaP2IZOxRuAAyoHVYf9xjDS5dSNONB/6So6
WuHAS+IzCBUhLUqEV0mdnjqft6bVr2l/vPp1sKEy5eJQGO4a8cnvYD7H/qotl3721eItsogKTQkd
G5AlkvQnk9Q5Fu8+gBJvxFpaHgQy5ah+7KrYMnqwvLNg9QEeQFAOYL6zGgYC8O3FciWRg31+7AIW
f5DfF2h4g5vtzKh5iPhjRK+tM5iRfvhq9hVeXesckmrSs3qVuGojyrWU/WLkIbHrbSPYusEkMDrA
O9gsoMaX6ua5NgOxv4uG2UISY1OfGGqJe8Xftp6fVZ8diZ1AK+m2TRvutMTY+7Nrof4ax/6hJgsl
AB8INh32WKy6YqOHDyMSgz2vgRnxipAfXUTOvXm1rH08Mc1jdhmHN8mJ65tLJ9xGsb+NqrcWo0XM
qRkVzqGilLaq11pVLgYUzww13Gg77iS/EhwMqSjoX6owrPXWulL1Iayek2lahB0gU39bdF8eAf9E
4vwdyAOqR628OfioaXalR6JfZJ79MOK3ddPoviiMhai29aBDRgxgczPOEafyWHpgGWIs7lFs4GDo
atEFOHqXZvakKXlXSB6jBvY3I7Zyv2EzgpS5HxVCJbNV0LvLpiHpBsUkArtiiRsDx0dtca+qDS56
GJgeLHm1jIq4fryyUpONen1vGd5jpV9T29/aHGkC6LUYrc2IocUybpF+HiKMbeAl1ZsS3bY0b0l1
SbFleWdZUxmkf03aq9dA0Xwxg/vU/Zmcc1/v50AlzETXoVQZTVvHWcjn/z4zyOBqzrrvdloDsUGM
H/RRfAXYMeKiu7QVC63qvXbp2U5wCO0ybnz8+4eVfdTZ4brscvWEZlwyhI3nXsygWPgRbR0RoQpn
1/uc+GyEVZlcoibatWyK8yljYxx/pCmQG/zfDV0z+mtpp7fcwylesW+m7JsAqTVtgn5umGAnLUzG
YGetRYJLYnXr2VwHbLDH8aegQZpIsW6zh2PLDcdvEbHaD4Gu30WB9QlPFZPXyqrIVRf4kdiVI6mz
OW/pV2jZpIfNucPIiE96kZoNacEHwdYdhkrYoG6s83khH4xqm/Lett2TDkfCeFNseXN2+JqgMz7K
ePDR4wPx6gMYqsTaYKjG9cV7jW/woUcV4FU7hh8OSgG3lFVmSgokH010BImekKErdJ1DFSZ4E0cB
gzHkyimbS9CR/BmWwyxMuCgUtfXQcYfG/7JzUGLvtACrkrb1WF1gvq/2OkpHEmePmEvZTsZbQP4r
NI4aXWTgmxrRSUz0knHyLm0drWR5i2IuUkEIrkiMOXSS8aWlFv2uHVkL48jM0GLY1n07vr5SPNQ1
Wo0hpo98anY9RRpZOl4HvcP/iLpj9tHWaMtr4+CjmeUfbRaCJiR4PDbmdKTFZAm+KCex2OLNxvnf
ahSyQvfov+wu2rv21ZZPtfVrZNdXWg+pfOnZ/0n5ZXGra9gKptbFq7dsbtcVPhLNVbvAJYxAoST3
c8Flw1kJzcWyGb7xg38TXD4xKtBJpWAH5Vxmfe1mOTAvUKt7GqXyNl9KMERdRoY6JWKrdVB8vRbT
z7Tz2UzEqXsvDY/vAsdeBlgafuGx7QJeqN0mI5HipLgy1IewOY9vAFbx2UUEp4FPoXpNM6K5H176
YXqeme41y1LzlNN7Yz9FrF2K4mA14tVs87Ui9On0+n2ojF+p1E9uB1ODqP60N9sbBNjcOPU8eZW9
7z3zrjeLe6/LtzRxHhzYiy2vJq1+74stljaNQaTZOS41rZd2sK69L/eyCbJl6ZD3NoqXWb/GBUzn
nFWw++pgCrhbePNElqUDea7uimChZXq5LNcR7ncDJToY8OZ2ff1IhfpiHDD1Yt3jv+ey0EzcsHgr
xprJIo4e70TP7jWZ/8ROfanwEmRUoSh7x0XnriK+khTpetKWBaIH5oG+ec79tTC/S7tYh3mxaZKG
DtaWPpRsYXb03AzjvWBF7nYYdKJdSY15RaqGAj68wXy5CX1iJUL5bYLSbgbr2WzGXW9PVIrxsfbB
57kJj3eKH42fjzGzIvaDbXEKMqax+Wr2VUCzDn6GvpoDdWdlNwvNB980M5Li8b7r93WxCy2iLlB6
JWE+4dvrJrhCyV72fPfsVL5TH3t2yS1b8EY2r4Z+iaV6LZLs0NMsy2GwMuqHuukxLLfpS5zPQe+L
MSYMINl9aFGQkAQE/n50jbJij3o3R6OjwRS3SRcHCXWyqGBzVWw1hGLb4XG3S2Je0uxf4yfLbQQQ
l3rR89MOsV3B+rL4JKuN17z0JBNHpMZIZMmScPiR9rutpW/DHrfPxNXLX3t2uxin4ejLN1FQCHdr
DErWfYBhMXJfuq89TGEzUMofF1YV70L15k3rKNpEEczy5Fen+TuPKypiCYe0sW7pcWiNS6HPHQh9
h2vc2VPgdkr8N93+Sevs3QIgbmBJUOFz2D21VOwtJbfUyeQb0CSaUI0miZXy2aZOA/TcZa5FsBJ9
o8HFyQ3aqj4Tl2IMcUpbrvc+QlSSfpV0XDittzDnq+RsDmq17851N3FBgpGGstYDsqMfWv+gu59p
5zxKY9gFxc5hd2lYj17AEixgY3Q2Bah5ETJmyOo6pfpVxt6PsHOB6Ze6vNauk6VDfDJy63JRTuky
ib7cQPwovX2tzFtup5tp9rBjhPKKz479JGUgjBI6n028xQ9DkL426E92p67+8GOU2I8KATfEuKsj
C3NSt0mVs/zPuYjKv3wRvf+omjD7V7XDnr/E3y+iVMxbYq7EIeNDBOQPoqGBh0L8dhHVlc7/YJC/
/v0eqv5Geym/zK8LSXya3/qH88LFE2wBN1b8N/9eAITcyL9cQ12T7AdkHSEsdJdZC/lv11CrF9Be
HMEpz2nSJ+prZJPudvYqcsx1hLe3Tynrs9U+18qVknKJXXiXU7Gj985mIvSBHxJY97bg3sPcilWR
uu9Yspe2ydn2CiLEEefUvlThY2x295lr7vyQDXRMP5durHA+nP2GpoK0RgQ1EI8TI2BDWN5FRvug
fJPj7ZGIH1Hq4kXLvMNAgxX7uvElH3zOseyscG371jnpRmZEdS7IgXWadk4nd1mI/pa4xSo01KeK
9INZqIegFXunRZgYE+00jgKK+uyZILSMYh9gti1rn6qafGkb/ncwsMGSZrWVM3XWyMlgDNvOAig2
Vv+HvDNJct1Is/VWagNIgzv6KUmwZ5DRNxNYdBd9D0e3hreIVxt5k1e1r/qolFI3SzlIjWUmkyay
uDciCPjv/znnO7zwacRsa8Y8dXDr7BfindV5O5ce6WtXZ5h6WxGKr3EuMAxE5xpTr9YiGRFqSRx3
DS7l4KZfaQQsMBC7rPAw7pbMTXZIM0qOxj8udTrDpR69UMXQNlSTplPsjz2lmjGGCC6mUV7vuio8
DaCL2C+mrnfOHYeKbMZLO9lkDoZ4atVlc7bY1RvDesjC55nEbtybCxNUMkpP7ERbbs97OC5LR3yY
yLEWTd29O6+qIrlTyr6TkCs1kzayBN5XQlV6d8ls36HCKI9eGgocsd8tk8Rc60OHLeypVwXJhH6T
Td7aLe6mmU1r2APry5jX4y8FyYjYEeAac2mOzUpFGjWTkyRXaS0hGSyNkDs5S2AXe8wQ/2gFtbSe
txaGs3GcqSRT2y8wI/oB4VA0ZeqMtI3bv8epWvdsJRYanGZ32nsR9BYDfsqo4ZYk7NeROK4n9ytJ
5w97ni6t8TzxU81ILEqLaCu3gVTjlT9HPU10FuSn8VHD99CHWzf4yjKqHckp41vo9GObEqNR7VYT
gV/HJ2lnR1GQ1YhdMuevGUxuJLRVPjVcKAcu0+6dmOulxKtQDuRyRYmhnV4rgQnIuDczj4AzvBuR
7yKVsMPX7qYWLcG4d9OrLWoiTE/cvXbWsiMoL927IAu/Uowu4VQfyll+d/aIno6BkKurS86yht1v
iRgPCPTK9iEb7uJkeKzQ06+x57AfFoljvsdsEYIIBw5G4QhDeTdIZjxzH9kVrAOuaRF9FBQxgGTz
9kJNu74CCEy/ehyMPqElLob5tU9rpXXdhgmcqc06DybO1s7TL/QmaYwNlVs+JnW974XyTQBDgdlf
zQDuqfTSe8LMy6wO2dB0fIakWjhj/9Lg35wqSpFsB8YDD5/OqsczqVp0uUgQJsOYWG49pv6eiwcc
AZ/UwrqUfmGSB2Hyut44s4DVATvmfgTKSe9eGbk7L7zVGNH7otjPZbQT1b3Zb3DZ8Fl7kMVHThOU
IOZuecYuq7MTVoB64v6t70Yt486VHhtSZ4FRbCwyqkGR0aHowQJwLMRPttXx0lTFTdbTJEO2Sm9e
8jriKjYiWUBOFxPQUffAxW9nlOqBdceT5eCQzJJomXkFFpIGciBTDVHaR/v6omWfr0zwFHa0USNG
DNDvun0lAJASM4KdCfZuthU3xuGomfHBxBIXyYlcVbTsjRCFxTgqNuBmzPc1OodIZQ+doT24gdqI
OGMrCEqLJoxVEdq3eYni2DsH4dJC4SCKTNQ6yPIraap1hwk4ByzeGv1tOPFyNDHrSI8O+OHWQ+Mo
ImMdT9+EZzcelbujTsOwfQSMsZFDsU+dBq/GtOpRSaEp7dveW6vxZohBnSF4G4C40thiB6D0z9gJ
j2k4rTzXISHHur9ema46UU26QabgCQDapVxMo9pjamDL130g0fdaG64nyWWaXmkuOasBcSTRx6WL
BxZfDqHn6r6eZ1oM511ZB4/htSmFActAD2rYzpdhstGH8KYmfhUmzVfYu9suhQA5aueJ+tohbvYY
RU5OqB8zNlMz8owFD5Y2vqPXJ8eAhywuynVYui+2cU0o9bSn5Tjw6IpAPH5OxyyHmS19ZQUfApkP
ihSFH8XwICGAJnicZI2LWtECHSFWmiUgd3q+nDbynfjTgh5E+GvfZvM2iW3Cu9Svat4mzppz20C+
VXDNzMe4Jnk9U31VVVCYbhtV7nSHtBpcrmnqn/P+AtusLfnBsjC1kYoB2i0yaJsdXHDTYcPQptZ+
dMWHpl/9NPSRAUroNO00V9GxZPtqmiOiOb3dSQeCH5Nv8yNLLc7KT+4x2CCvCCOxozoV4hh6r8iY
0Ot0G3Q0o1bRtA5Da9v2xXbIvYXhnjqm/pmPpry68VspoHA53HJGsZsI88DmwP017eKqJOH4UXnv
Vt0vc71/V03DjWeA2a5txKzYm95jQjCpAsyHK9hkF1BWbAyop9QGcpa52N3g8xrXNhce+t5bSaNa
0j5A8QIUU3aonsHGO0r8avjI08bvDXEaxN1clwcjoxJGe8Ww8DDl9PaoUV9NtOHqCVsiUo/d/IKp
26JPHM+4IwGZzbof2dYPFn8vs53fzAZbScmduUTY4qejZLiu2fmHFPAszMYhZNKCiZlJCFKCzt0T
P9ru2rwjIWLaLV3VJZBn+nwBWlGht7Ri44tg4Rq+4qans4pcGnkAJACq5Mwr+5ktrvapd6wNpoYR
IFk1g7NXcbQGCveXGfJt/d+mJ/3X/3n/+nz/45D/y5f4fci3dQvapfd3RxPC0a9qk/s3KkWuapMQ
XAFAV/485VsglExHZ0OmC+Sm36d8LgCeyzzz26T/p3iXIC3/MObbkt7Qq/8b5Yov/M9jPnGKNK6l
0JfptdwXHhfKBk6j9h25Enti6ZfkwTKcAAPkLnO8MSr5zrvyJqYDcKyYKmSM+7Eq6YQAdtAWxKlg
co8DFC9W6tf2wcK+VFno94251JKnLn7Rp+M0fgh1ZofI/k8usUnWhoW7AqfCmEDc5AgOsGdG+l2l
7h3JqZxw+scQx5gTZLwiTr9HJPM5qxsQ3GOGDNKvZ7fw53TcDRzjXfUeIXXPwTEc37nKLBOi7NqU
8Kq73mDmc1VviZ8up+alDDlNv2dNI8/dI7ZlLzRgdGw2qjpfcIPuku+YkCeGxE2cwEvptLdCJ+wJ
7VGz62Wqr/Qx3wfh0RQDTdjGqra4jCc6Bo191/woib8PE49zTMma+2rCnxhXBG9hveSnBjHFEJUN
vQOZKLtGbwIoEY/zfB/Xsa9o7micfS6ehMUuuK4PDXm+xv1WHW92DJTgJiA1ELVj75biWmUnVD9W
NLR7wWceWbf4ZR9JoNw1RXscI0KTg8MeXziAM3zLjbddDSZHjluXN1OtZ1i6hV9DAXegttkxCXU9
344C7Hi0TevkGCnxTKXdsiH5F/fDrRFUMCu808iYPBCjUfSR8yt/lEwbbpaeRu4BXf8S5x9IU4uy
gh5EwN+ewlcj0m7shLCneLUCY52xcTQ0v8ItbFSNP9kcAqgB+VRBHUaVa/WnueeAFw5OWCYZcXGB
6lS400bWf2nxHfYCh/OF6/SqBrotMky/6WPT+RGETDK6/oC5Nig3lW5ySX1L7ek+4Pt2Ena71qUR
zq5q3JtwvCtoZVVhg4Wreu+mTyrSgLK0j1mUPdX9yR4GyrxisgDBfXoFDgv9MFyZiAnUHjuuUWms
AGJpsbKG5LqLIpKL+9tMXmbLOmUoOfnsvCch6mXQXrQoXOdpcpktfFlFuieHd2xF9dYFLMBqm1Bq
tc0Ai1p2vguNsVpaTPKuPW/LcnhIyPlB0+UBLLHi58BFKYKmte9Jc5tNUrtkNh1gQvVa10K8XG28
uY4MHoy+Gb6mM8+3bc1NO78R+odroQ5Uj5X1WLENWGZwoeLYfqTxYWVdc5PNjTWBADStTREYr7IL
4NKiPbhrR704ZbY3IfjpM/tHYlHKgulQcnqHxiEXqCD8aWNYvDOnMUTGWOS7nAKs72weT7qt7SV+
HHElGlmUqzTok6wP8qt9d2wdhJfvSNJUDjwplhuyFT43et9Ga4v4vIvU3htRtBrilsoStZvoCg5d
6wmk6dXW/FCH4YsAWCai9qWs2WJ0ebDO60kDQBp/zTHfqoGHcDmq714iBHIN9IDX8LGmHCjcMxBo
6gf36SC/M6dF3DD9Nsh9GI96le/lkDfAZ6yFgaTOQmNAq6eCTfCBSVCTrXrG0hV51O3ilqr1YQWD
gbmQja6StBmGrYtXTW/uWcw+d178JWE3WZW51dO1UdjvnS1PtoERhQmbkQmTYNTfhbwW2dYsLcWm
QZG+F3e1K+6N0nwIoWOBd2HTT5jM6Z0H2tX4i1Y8WaolaQbwLJhvlRNw97a+m4bde5CfBPS6KNfW
aa5+NBZJPex91khPsdu8W7bGkhxrumnsrdGnWf1kOs0+G6eFxsQiU72nci07yQrYlBqWHqQzJZqH
ru931D3tMgMePnapQuOOEnoLk/Scpj7T0Xhr+nDVmA7TkMf3HF0KfbwUbXyX0dbB9oFcHTrKPqUa
Xbblm/JoeO3jVV2nB0tIHDJMoHYF8oe5sCDK0lT89WjjLJCMinDa6I71oXjwU0Gr87IGMHztfDQ1
Y11MOoW+Z7tt2XlgP0wCXyMxXxFMFnawrF0qK8zGLzPnMkL9lJW2Kqf0XPGcpeN9bVo8CcAzmJd7
4Y/FfCpYpeol8FrZ7jtUX8fq7gLuCg4paT0fsAT0qyiadrOyd0rD75ZRlUCyv0ahlMZHmfdfV6e9
kwcLORcGBLzgEoGdDm3Xr/J8U/fjBpTgyYtq5scalhQEwiLCoAFQyQrI/hbQzfNAXuyMDZQql3kG
tjTjilfe63q7FjUhJZU/hkhmePlXgWMS4LFWoaXd19pwBk6zs2LtmEYWlUK532rzZqJxQrRgWEYQ
fi4z8cxVLeLO1UW73CgID5T0iHGKuJCkspauKn58rbWUmbwYc7OrB/QcKLX8ZlPeIYGIn5UZnqeA
63SZjPeaR3oaITgL4iPXQJ/w01avr1TpeUZNremiru3gIukOetZb1DNN9ltjqn8kcXWMEiRVJ4Vx
r0bCShE5Gt0uL5XTExohyU+7sQDaMqNv0OKJJfXLgGgicDJGpAXC6gcI6C0R7bXptfQcTEd4ehSA
XO8BJIIb4YcmHIr4M9Tw1uWK1Cs7wS5v9iX416Icz2BNVpEr1z192lMv82XZ7Znm1h3Kd/NcM2/Y
831yfZsAhrLd6blwMr8O32YiJGYH8zZNd0498nTfBmHA3kOedLhLGKpBz/Vric04Ze2R8Oa9Ihub
cjuCHKkaC9UyWs1ttMLHAp/nuWz2klguRyHQzGcrsA+aUbQ0v2UDQZLiZIljhXPVa8aNgj6QeeW2
c+yLbMVmZrcyJQ+ht6lEtlFsqqyo32syuTUomNG8bYysYOfmttU5O/X0NrHmdQxPog7wjHchO5RB
X+vpCX9G5ri+Fdx5zqMA7ar33jZAN9YIqleYRJX60Q4sJNTGtk5Nn32WnUZT4ksU37YOfB4/wdUO
nwq3Uk9+Vp7K8j51AXgSoLaCbokdjnsya8pZ+trorUc8LA5UPS7eHJqv4VVzBU5eH69t6G78XmvV
KmjDfWFT62YC/lTJq6aSxzhU26gC8aXjx3GXnqL/aa52SXbxkpn/i0mjzDaiH1jyVm8xXeoTJxLg
g2NrOP4sINLazdFK3WUTsPfh04b1ZTU74j7qzD2Ve7umSx/Yni6rKXi2yo4XzOBHQbkPDGvv5WpZ
w9+JBmet13Si4XQPjWEPR2/l4VgVZnNS3TYEPhd0w76kMWH6Ymu0aejuKbHaT+HZvDKSnXfHbjYu
yGXFQDOZZ3MCtJ3cad2hpY3N6rDetlTHkOxJnIvWEgkE6W7SJ19X+W4c+kf92hbae7TW8OTQkbgz
sLWk+ewXbnrkqeagcb9NOdwLE98A/EYzSknNX5eGU3jSgSiPur1ugqpeMupvGm64dX8XZ9myTDiV
ECRbknahB5PeGe4KNEp1LdyNvV0nq5d5dr8qc96lqSKo/1nnRw0ebP5IEYuveMtmNtpTlSHLwiVw
f/RKX1vkIzHtTCwrh3Ws38ksRVp7cAa1IhichS8yeY2Mu8KdaD1vnpEkGMZDF1AUEIgaqHHDqdXj
IMka5dELhtvIHok3a/E+ruT2FyKsCzapvUxJ+BzRHVjkmq+Ycaew8EX0TZ85xpR+NXn2xtJqapcN
lkSVIrtUHUKvxGM1Y0FVm4FiP36sEOp7gneacxt00Z4I9HVexJvTYSsS7fCDxhFuElDfgDbjm+UD
XTkvfdnvr+XpIyx9LS0PThMfwdYsIvCqGJRXtZOc+yw+OICjeqgIAnOzrDdskHcj7gThvNdDcTYV
3jRbU+e/zHXesoGn/XsZpcNvrWRPf7zS//Jl/pFSMojo6kA1PY9Fu8XF/e9XelJKUhDCdB0JgI3/
cpv+TbjDQMq5bulUl+nG33svfhfubFPQauYKVwBc+3MGUiH/kJm+iop8MWkL0xbIh/98pcc+iq7G
8m2ZhPqhb6BYJSziCEwmuLE6zi/QENYVx+bmjJKmRYNzFmziElda8eJRiW2Sfsxo5DNID5QB1K0o
WJtYJzFmD0wg2syh/5Ha1DNEqZ9AMh3D/k7VRzhkEE42FmObUeCWpOMA3nDHVcMddUZAsiRjFu3A
gV1J+8J9CwZ80lzv06h7sEuPDWS4DILiXWjlrnPkXlbpVjHTZYznUXuJ4bo703iwiABKQhgqHC4Z
j0MO+IXd7TLhZZrA5u9m88Zpf4A/ejMT5xCI4DW55j7q5G2mWTJpjJuicp8I5W4CioHbkIJL7uAN
ypfo8jeK6AtSpXBB+uxkQTOJwoE7b/vUO2pXlEjmjm9McbIu4uosSf0IhVu1zPMHhsEfs6n4ksG0
k7o/OPFdYNzVA0aAgbSJ7qi1Emm107EeBJdAq93dbNOzU7R70u2VM8FhFWEJJYTltv3siSN0yzuH
UXQBM5JF9tXhP3OJDD6IfLGrwXDbSw27f3uuiem2BDla6NZ/gaffuZa42JAQrzK5Z1q0uvzp98Du
5/fAv/yC/3gjSBPxXZfSMFw45z+/ESgDdFzXYr/3d/r5Ty8EIo6uzkNP3JF93u87PvdvlqPzlnB5
LXj2n5TypfnH2OIvPwieO8MyHYKS//xCaJM8GNp0hvLqSO1mqMVBeuODyLJXTX9g9l9BC8XRXT7L
4c2Uzj5Mw9vZwBrFkz6WMWZoVkJdra1ytvJEE89W3q71mOosgCJd11xiyk4eu5LgRV6rZBEa/akJ
UkJnrvbUEk43ckQ3bfa+BQ+AiT2vuT4RQXI/8oAYOsuQaadfn5uSB4hbzwON9CZabwJApjonWpms
lUOAvHxJ6oFD80n0+oC/K10q6qMSWGVx5wIfDkowBpQIBPaiBbcDtxc/JrLhIWPBV/tBS/4YNRvV
Sts72HvsgLa1aF9Ma+DIiyHd5v1u1u+FJP7s+X3ovCDu5lyJNTPdCqiN3bgNDErho62JfkSx7iIe
s5WbGhu6pinXrVcy0vxeXfrqO59usjklJm4dSqd4ZLkzkLq0X68wL3dMVhCENmUL5FhLDxrgVyia
a+Jjfjd9jDaSMG2CjAPXLb2Z59sB16UQhESeuqZfeXHgOyM0CEpY7bBY5diauworgJPgW0LEn6pP
O2JLMqH5FKj3Ich9rA8m81lxE0ftjyl9NVrll6plsUG8PRf4KtgpgEY/jaH37o7tC67gsYowWdcw
mrAsgaPSr9+613/WSchvPyW+VfpDmLwUxsGbMX1d97TaBEUcVGceLy1jPrFERpmotwMoYU8bjtkE
W3KEQsTkLopPITIu9DbrHrHV9BEdOFx3MviAerGam+ypEB/TpHz2OKeSv//sdmR5NJCJVX7OcmtN
stBPaMAcKfYpbKxvtSy3/ez5sz0uqaSAzdtIv2M/mLuPfaDvjJGf2VRfesPDxu6VOANYrMZDvkpz
sULbZRP6lBo7xjPgOmP9mNUBjrKnqe0gnuYbd3yK9fscIhSK5QZ2HkITxU3xxoY5mTYHJj1mNFDh
5Hbh3OkjG5QcHhTjpJiXDXGjJPR23Cwfyp7U41gV9OS1XvtXeGkLG+qsQEP/d1/V//1/3//r//0L
BeaXL/GrAuPSWeHpqBziehJYqDu/CjAOlRWkbHTp/Fpo8fO0RgDH4tULZRf1w/upcOzaLC89U5eC
+LvJePRn4j7sr/4gwIDylbpNIAlujrx6vX72WVlN0MuUzRF1UFeTKcqfbOoXdmo/FFJvpuBMQnNI
gg6nwDV2hgDbuPVd3E/YUSrnMWXp3wY4PPjH4AJlkizQ27uiN7b8kLwVl3aUbEnImnqxsrlgCJio
NMjJFKI4Y/Ggg2bq3RUMVt9Wbnrmkq2xcAzpmiBpFPTBdrKBbmkRE2BXAiPXauRg3X4bYgE8hASz
21YXD/GEhwdEvWOiO6sJKFvQjMkGdCJeypHlJDCNztI2SMBwcHL70a6UfbAxjbMpsW0SvqxmApR8
4No4tdRERJBi7VU5yg0HD/AQTaLL10O6ZC/Fv7rhu0hMukMBW6ObHLwu3eizpyNgfzZjuR6AYSz6
dCyOrjz0HUmhwHkxqfhsTEziUl3CFjYX3lv7se/lwTXTF7Mfn0u3PAaZFm4bIzwWHj6zGbE0yvHk
X81hVn80MBkNTvSl3Pds+GFwW60rLJPYZOHb5SpBt6COoE2MXWTrVHTVS7cizNFP9Qb83QJj965s
WiY5Nsm2KO4Cp79LHHE2I+2oVf1NMgZvjJHknsHA4sFbx6J4i+VM+plypjncoBtu+prMdYeO08KK
wal37MrkPWxbDMXVR8ObssiS/bW3lF/Afi60np8fW1IcoMbVNjPIbJ01HrjlWetWBNz0RRzHO4s9
gEH165j7+rCuM+oQreyYmUzYyUTtE2hiWtXUvTV9FVH1mLXpkzZO29Ir2Jda2kLL6+eYoBiLCAJC
LqdLHjjDvokjzIOqu7e0eB0mREBcG3SpwnZBGj/cc8kuotsheIA75EeSxWvvHcyh4QgQ6PYq/Rg0
fHSGFjNT6ASHEmhM2mMyKkjUFl7hyAQ2quCWGJW+aowiWTTsGLuEtYui7crJDWj7ZvVWaSXpBPq/
nQIYG2b7AnpAHT1rRsL9IHiOBo5vIzokjDHBKM2lno/jWiByLabSewu0gQ80XcP8znHRxNDY8gwh
BSmwgGsSPtbsS5wg3pOsW7roAvn8mSv8ac1TazzGAJQ+OsYFAjzIUSUvC3wm1Lczsp9lFdzqURZz
0uecnfk+MriGGe0EtIhceF09N0GAq4APmjvkhBUyA1mHXK4qcsE+SZnUlMw4xR2YVSkI1bkokwUb
2iW91AOhWcJF4wzMl+KbToRLSx5rPfWuJka/YJ8BnHiTOq9qtndFFN6lzdOoqMIpsIYXsj+ancYW
dBo/baHuNHzI4V/ovLK4gv97K4bF///Pouw/v/+jeP/6j8X3R/NOndbPt4xfT8DrV/zH8QUWzaJY
yeI84qLw8/l1LUPHQWD9esH4+fzi/8dcwL3j10zqTzZh+pH4x/QM8UuH0585v7Ay/OH8ckl866bu
UvLmcF355/Mrtg2Fa68c4Tk5n1W/VqRwhoCeB+wD9mUM58cMBQvuEMafxCEqv8bdqlI35BNMs4G7
qafbnFKDpNlH1qXyep8+RN/SIPB8uigCYiDMQe4uP8vpSJxj66GUwFZK0mMFxRN8lJoImvCozD0R
j5UnnnUi2olp7SKiGwEWm9B8uwYNbLXQg5trqVLDfaeLAWP0JXx7Z90Ywyv6JGNyQLSGV5Xg1YRb
ACLAbdKzMA4dg0UnJk2cPBh9Z3sbJLq+6G047yY92IrmqDlMlgaKpx87DpYcHLDUATY6uI2pX3Gm
+nkbHXiB0l7ifdT0mwcKr5mNdhqSBseHjTuzrc/shw5zbL/mVnkKaXrSe4AUuolGNrjbFE8swN43
UxH5S4LVPLyNcU2qHpaBRqJ0oPMyIEDwbXg7w2E5Gw89+f/PyrizHWOnV8e4fUoyHP9aeqxLsiZX
8YjkEc5Jav9s/LHgi1lTei1RD4kKFKcPg5tiFEC6nN7t9MmVybPFCl+641bKZ4NUgczPsxuudRkf
vVIsh57VU1zclUN7CvBD1WW2jRhwUrp5RFevNEm+LgvZACXv02QSYwgfscW9koLjhnofKgOrd3Bf
F9EeIoOvzTidsnBBi+XebgnaA4qegmSZYWcdUiUhwln3sqjPQc7ZVFKbZPZ+EyiWqoI/y14rjC34
ucngRBSNEgvJNm7DX9ft8KMaWx3cb5HHF60gthedaBiERqcOGvfXYj4wVR5TD1JeGJ47lW21poBO
Qi+0p70b7PYRrfSK33czP4YkfsNxG2a0RI7evXSgSXBB0RL6w6A+aFa6M3M+0Wyn21y/zRDwEejC
RegdOlxcBR+ALGIsG7PTOLovhYYLWxpH6ILgQVDGpesupsHxTT6tFd0/lRO/2JN2CbqMiq95GxDB
g6m8Qh/bSKQxkTRb4ST3xqQ++dmeg4C6ewNgA82xFHARytn3NP2kKbUFcb3ODY5vz1wX/KrVBKGr
SU8tp00FdxgnZrD17OSQUKk4YEo1ci7DNlspiMgGFQieKtb4B591HtkW5waZ7XUNS2xmVPJ0sAiw
juiImgjnomsxpOp7i6iZS1g8ghA0REjrajkMr5P8gnFMLrYjI5qsDK3eijr369Z8sQkE9O12SEuE
Qz6yTkuBBENKqu0SImUE6Ck6siFDyh3enzuqImALIwUy66EMZaO9GAZjP47N0lZk0/nW8rxitwhX
NeGnYr1nDNpD/D4ZZFxDKVYzwrAnT6GOftxKolbPZvsS8aoxjfHkoZRo0+tgGQfZ6ItyzPy5BSVh
/SDWjEYE0sls1kbvnXrEhR6Xg0qCDerB2gGOnjTyB1eLl6Gwb1HSWJJOJ91FrJmPNuRnnFqfbp8e
sj67hOG4b6fPFP2KgrDFmN9YafYQIk8kovWLadwVmPA9MrXNaxdLIgp4RlN0q56dZ0HLWx9ppxJd
KOSVLJyY8uGc2irM9yDx3OaxsN213lARNI8/PItG0K2lWJZqLHPoLaj1T6fC/NBuimpYd+HZiYNT
NvqWWR4Eua2U+snOQ2TU3lKzgZiH/hU8tfONwIRBOetCw/Yx685mpvZyzo27xKDcgBwGicjHLl57
0Z2yqC0u3X2Wnot8h0Xt3HrVrsg2QYMtEwagGp8KrDMxzjMnWws0woqQSDy6R2lOl7lWy1jpVIyi
0UUjVX4Bq+isWIdCLIvCxK5rbh0PYjGlr5H74PGHxMy0CblbaDkuetVUnILpRvX9McABMhhyMaMJ
BwUgR9i1sA1CjL4ZsfhGUGLQHXOLptl444ro09JpB+Blb8ffcZiwNy/EewuHPhlYRzi0RFHVbBfV
ue1bAhPTKdF44enFbakhAkUDO/fa24fTQFa/9iWUTmc00POyCWuUsZtaLN1p9mEw2PE+X9pd8aCk
jgMhLE6lONZ0kwWt9ZA774iJdcakmXcXvfH2UTVspmLyBwy3qFC8lG1/gIANGY96PnCNcsbfj8rp
huyRXTf+akuy/jArPcLNgdlyvzp7cj+3nER4Mq5xZL/puC2Vj1cTF9ft+zAhH9CrfuMQ3iTM8pDF
OVmOVBxGvOtyGG+iLmEQFdHWDvudOQ+nidvMGIk7M+cd3UbHOGhPmAWfa3PY0421ks2A+G7t0/hc
8HoUm4jGAO25vd5uKTrJ5TrkNzPqn4J1JHfFYuoXvGxrIMMwdujPYDeX3ACSAyljXpyGD+fU3AwF
afSEVGhwW5b2cnKbbYcQLwxufFa8lWHKS0xhcEq4DAYo0vF6aBmv81lu3Gv8yHTfx57huVbI+qFj
3nSaR7fCtWtwbng7pow/LZ+ctj/jvMaiaBNWHG9VeN0qGscI4jznOcylatUI7zuWw/ovsKL/bdb9
twW6h+b7I/7v//xXFEHL4qv8uo2XfxPWdWCmp5m1Olv53zY+6HP4g67oF8+QjFoem/Cf1vEsdRik
JYk8Am+M2b/rcyzqLcbc3zpP/wTfxRJ/WPiwM3I5uGlL8XRydf9rYK6sPogjG1ZXWGMfcmGypQUM
4cjyOazXjm0+kol/EkVzUY5W+kD7OR5zMjJm+ZAMIOej7gq+yPdaGt7rCZVFpO0g+A67yrbPKY3p
0Jp4a1jNxnHDfdmqTQam9/o8Gmhc5XpUFNqM8wOXdzIFKcH+lARy7rUfs9P4lTduBK2nvQ0bOXNJ
cDjue5WTk9LtYz1Un+XUnwKz2CY41YOJ3sNRE+teRZ/URTmLAWZXXSvqoYP0PNJrt0yymLEj9mWf
/tAZy4K0PQyN+WplROgS08lh/CcbRvrXRIUXO8YSmwoMRQ1hmDoLCZ9H1LXH0W4Cfy+rckfwkOmT
hVDQK3rnc4KFEa9a3wzMfaOHzNf2Xe+ksNdVjzHHeWmvvSOJDSkRsLgXd1/mPD04GUQGvdKZ0Yeh
962k0Wg8GffAjcuV7UxrW7J8GoR6L8sgwZKqX0KRfATeS2uBIKzdH9McLavBfdKU+TaUbHzqKr4X
2fSd2vJxrOqPRvbJps/DtZNHz1aCYJpPxA/QSLmmG/zSuW+kx8Sh/jUrC8+PG277whswTbKv68r+
y6aRSb8SOOToBxWuwm4EraAMBugSf4xQENZHd0N5CV5aq1Pn2iN6qAu8NQzkSa2e3QgOY2VtQ204
gfp566RzyE0M0aXlAJvAAu3pgW/o7U3TOO1Hkow1PKHZT2Pn0hRUJskE+Fl2S3jnicQ8q0R7ANHT
NycNWhjlI4Nvqgmmjx4DW+0BzwQb/F6XrDW/3IkdUx2DE0v2aW/dD7XlLCrsaU5Jf2GY3Koe/q+e
QKsTGQ3b5nl2CFxAqLUjeeN6/ILI0xe9iwxtjPTm6i2bwNrX52ptc37W1DhEIBlYjq5Hy3jK3OhT
ZNWlyus7jcERweTYWBRKJ9HwP+SdR3LtSJqlt9IbQBq0mF6tLy81OYFRQgMO4YADK6ht9EK6J121
r/oQXZmVWV3WljnOSUTYowUfBeD+i3O+cxlLzNQDEkVAOCssVHPqCgW/GT9AgUFQ1uJICbjxbaca
FnbrbwMkNcRsnDu4csxokWy5GVRKxwEykW9is+Jhd6ATtjjbGS2GDp6f8kLn3W3t2K8XI9O7KdZw
8IkPs1enHtuebLDEh5V3FmP368iyBEvCwCq07NcOiAKkivrkNp8TwmUPlxtAJnMdhdZHHtgrP3ZQ
mmnLBlAPRDVcQ2Oi57eo60mzdIttYEG5TB60imCLorGzO3vwb5QBGfELTIKG6pQ6H402SYSQdnTy
CHEkbAocRuhviSdqmKixRfIjgtAG98mELJ9S8fogvbssLIFpFodAJI9pbh11d7w4PODD6APVVJtM
IMLPXEaLCmuUR6G5qApkmAS8Jj0rmXIMf2MqTyHjU27lT23snBzgR6EdbrySdB+ty74NNk9GWlyC
XJ45ILeExFEpfZm5dvUzfe8n8AvKMbdOjQd3qA7yK4jzfmfOwcsWOAzdnz+pc8AKtKiGkoqHWMTS
IsV5XNeCbFJmul9ux6Mfpt61trOjmRAknuenuMF44EfnZgohSDmnSDqnBJGW3ttPZdzv06ZW2FHl
r9NxEjgWvqaYWTQNT/RYh68lScSKSXuX1QmbxepOWnd6V6S3umuhUIw1rPBKII12xaPVY2tjofbo
68yRR/utZuFKynt20LqUxFjL/x6n4KkV7W9lIhyOUlb+Fj5MfEBuvUot992kfEGSwADB8esHCe8b
wQmRoUFCiBz9le3wdHojoTUIvzzOz2Dwnid/RElocvqggr0mHtmzELbfC5eBPf0yT7HuouKtoFk4
iDSl4n6C+2jxUKC4H8XOdBAzqqptdxB6k/Uw4FxLMrWKOpfANokmW1xDM3yOonRc6JbL41T660LN
IfKiRjQcLMnwyFmHdQ8lWveQzAfZDnsp/fPA2dQFyKB0pTMJ0b1dPfBjSnoi28Y6Lp+t0LqbKrxe
YnrIPM1YFvqwlWjylx6w/s73HoOKCFhMckTFms5KR3TqGSLf1m5AL0Tj2JpQPwy++to1wSpl4Quu
6nNcZenazpmqg/Fnj+Gi2sMQ+FMZwwNIRZ8ngKwhuMYLSofkIBidDkbwqInqx1XsKcvSe8r7/qJn
HBcgm0wMz1UmuWPMRWsD2pD1wWymYWNFPAhDR/YrewVWxOBxm9WoF95xbPpjO786wPzPZYXjzx7e
Ix8iC4naXKy0mb+m6L9Df0o2fd+yCNX8XVwG4crqBPlUEfpnckR/rWQ8ABlYGxLDWGMQqZRPNpQW
4463NN8pN0aLOVhnx+ZcGoR50wOLMQnGvLbPXqLcPplTdfYK8nq1Rv4CN1syXLumDsBZknUYffno
c7K3f5661f67t5TvPQ6i/w4GMX+K/xjzkuuJSsWFlECKPSIxPvIXnxg4QErFwPTQcTCz/euiFYUL
zi0PXdkMuKae/c+i1WStaFK0/qEucf4h9LXBNPf/nfMyUHYY8CIsYzH6X0QkIkmmoHbyCc1Buo6N
9Oyh1+iLjYUioItJqajSC9ZV+AHDWlRfg8EOBqoweD7SEUjbjRSHD188aZ4mUQntQ+hll5ATxHdD
5g/RTdQmFkWEjdj027Y8KAJzpXGt8vG57Z1jOHmPJsMJkxytzv3tBtpYaW1i/D8uCJjYfHH6bY20
wuo4R96bZlvU5UbKgMces0NH+IzjnAy86sZrhGWTomTnMKkdSajhVlVAbx1M1DBTXjXCkOAp7uDg
f8SNfA6jgBTwtIKbK5a6zvAv/oTZNlCXGPZVb/ElzfUZofFVOysBUBFY4Y3qdCk99egwPuN3+572
lzB3IXo9DXW561m9pUAYNEecrQn5Q4SGzT+14WEelUpEpKM3j4xDTmY2uV19oFS9I3x9bcXuWuvj
OcpzbXsvjpaTRJgwHshwVzWgxu/CiKiKwg1W/R8u2M9kwJRWMK5yOaczezENGKLsNHnoufCbUX7Y
aB06V957ZbiParmra+PqTRF6ae0tlMOGyTAaVdh7mCr2HnJru9ZXSV29qDpZGqJheWxcwtBilOsj
TE2OWdzvQoxaNLzr0a8eyyQmhovtqejZYfrrWsOKkiPqo1IQcXccJao7TmGWUk0ugJBhJ4xG0ADE
sWGg8CvzLePnL1S5bwy04QkZ2KCHAKpp07QRottMQicLhrLlqSmuev/qdSRn3vn6hwbMrOsC0mjf
g3rrBS8lzu7JeWqGZxOVyIhH1mZrQMp9w1pU9m8KU6NVPkKqPcaYdXJoTAMIMCsOvmG+XYMe5Jhr
839Yh4Z0tEKY5E3MzqcGXIier/HnHJsg31UQ3quJVSdxbZ4dPeu5+aZH5CGw1gTsnmwT8k7z+lZg
3+Z0vnme9dQ7T1r+bhXnxLiBqnJTkmrZeyIAXzJQ9cfmPosOzOPPKavDVB6y8RO8zKc+k/+Mbklx
gSLnMjj1guRLWHOg+tpd0T6bHviMaGd1OX6O51THx4wfP0TFRPaLxXDaIKWL0N1FB2Qxk4W1d1hc
KJ1LOFhVtUsquvshBh7KVp4qZzh42L0SFTNfnXi9nAfPhdoGxaLNXr2CWtlRuODbT6MerWWGIaku
+5fYpFnUJYiGxnJXvRMffZDhaF9A12MUMEdSM1Ic4ihDmZFNmM60Vq7Merr044PLRCwgoqUOwgsK
hVUu8o2FZW8oXLjcLKGW3aDe087YT+IHJygeAdSmCAAiSMgTxvRZkj0wpC2sh5GQ7qzGmjGzuA+O
djd5EpjWtuh3bv3dDyZvj9XAMIyRmAuP8b0THS2Q7wGYh0LpCze4UxnOo+eJptEClGS2t0jaiPWN
T+p4ttftXvL8FDPmz6p//eablTV8vWmTj9yvESznkbm2h0mVfPa+WBfRq559ayYjTT84Gxrof4NR
bnP1h+kw+Xd9Uy8SWNQ85vzqyjWklwbnadm8NqJeSwzwTL2saWcTS9ZqV9OgoY8GSjic6sgrvHmi
Ga8b3yF2HrJmcUKhBd+QJwQ8otAlFTMGUzzqtTKfG4Zclf2beoQDIS7ISMhILPAjQbAKWh/Kgrkc
4c8rDoSBRdTUtNu+lAetbbdEisBupcR1iSSmfysmEIF5jBRgii+zg9cK3jJjZtj5ixbQoxeYd2Rq
HnMulZS3KZ2sY2cXHxEIiErtcANcwAWsyW59cvT8TRQ+FJ1qbSLfWOjdhANE25j10RDsiBxrN9lg
0G3nKS9K1MvVzu/jb8WSu2HtY6u8XYf2TzeSgkKiSkzqTE/rFpmg8ybro4/1n0qmuxYG6uA2j9BM
4XQ4aOmgWni8467HBBV6Tz5C96uOEwNqXhAZqs3g2etRdccEaK7nA+GZtQ9sWjyZnJk//uGomyIP
obC5mvjSegOEHyBH0hD7o8oDLklvQw77sky1zVhn50ALvs2u3OuTFq+1dFqrjhhMWN4lW8pGuGeV
5mgWmepAXdmYqH/llO0J9jwb3qUrfJY4R6d176fhI8U2O2uMliVcXF00T5GR7Qen+B6t7L0BFyFg
fMdTfZ/nv8VIXCveofxL8hRHln8f+93Gp6loyfTERuoH04ywoP5nmTVBdAsMVgTmnT4iYh4JBg6X
OrA0VwNA4bxRm+JewnA7vqSVsRviDzPqrmPrYWACeKgOmfuduO9Gu2mqrzHg9FsV2bvBDEAPSLpZ
lcRCtOW+wO9lQ5vrI9YxpKzq7TfN2Hq0vE2hrNOkqkNGWMUytiRqS0CNDeMcrtcEjkWqfkedvZ8b
vs+wuio4wdohw0h70cabYb8mxoOv47dcCdD02GxcdfGwWAKd6AEu+bh7mZRzWoIbgs6qpfQqlwLf
aOk+j7oDXhC/ojvcjURh94O25e2MKmbQTrJq9S/f/KoH+9rF0ROkDXJ/cgAMFimRctd6GH04mkMz
XSqBy4q+3iseVEHkbkpUcMKXHqQr+nJc6fpq0HE5B7MInTzCwNsWkoMMro3ZBWuGewvQhkQN8JfW
dIu4kAf3jjfsvkMZonfj1Q8IllI+8tLpN+aNthW+thgUPfJ++VAOaE2zOHmzNfz0fbJJWEi5DVmp
0JzxP7Je7LWew2+6d+ShYlxTiXWjpacq/0o6e6GR1tEEHUciol5BoGtjRquexETk+/SMoyIAtQQ8
yxnvjOA+9AF7j5HRpVNY4YKZNhrwixz5SWJhqynuO7/+EPNIUnrfYRyzwHxsvWyfES5m05wmXGZ5
7N7GBJuxpeePJnkDEWJ+wiy4kGBixB9zCiGhqGeX218y5iw0Q1swSVnwegI0ee+JwCjKR8iNWwc0
7fyFZCo7SGIZyB6oNVgFXESWVxykADPFIqUqbwK5AGhS8hj9jdHZL3bAnYw5djSZI6C6z038zsS0
E+68BKC5tSgC/G4nXXZu1fCRkAjSAEeIev8xM3keWBcOcL7ppy9B5dwZxUw/veYu+yyD/FyUenbf
fHJOEfGoYyTAAIvEIOme8zDk/jQ2AhpaPn32g03GR3seNfLcu08ZEa9NzkqFHK1ybBhKDJb4fgXa
rrbLDpXbo1xCxYxWKUPUoCXfXUGFqz+4CSBxNzknYiYdTa9pJxfx0AHxqRchEJgO15uotHVtIZGo
qHnMadw6aYnwL72vCUhCx3ccuL1LxLsWsSc9+K0UG7JJ+mwJyivj/OxUuDKUTxWKRg2LiD+8MMNI
yH5MuFAUyl7s4IewDlFcbDSkIx5RZC0RMMp8FTK7c+rxXkGjSSriSUpUVVCKe4UbF9mYhy95Ql5n
aiBgUp+58INekLBhNQztJhS4JJrW5VkPxus8Cmxa+cISiMRedzzGPfOlipiByK4eatj/Iv3RNLbH
iou4esqjhGFHuB+zaMtzfa+RQoIqa6HnNQlXySavXhi3o9SyNdIF/HMZdJ8h8ExlX9tIo9l/zOwM
0IFx0jT0LDGpp1zRAQi7YmfzpKrRek9agAlV778Ecf9eoI8OI/VQoaLkrjPgYQR76Yqj3iEAb7JH
Lj2Go+1nzkg4darNVOpHp7c4efKnavwePH5GShxrllAxjuoQ91w9JBsDBFrs36rk1nSvQmXX0U6u
GcO2NiB4oE23XgkCAeBZF5OT7P6U2q/VPjvWRU4EAaFB98n5qsB2yP61CK5WdpkEb6a88GcbGRhL
d0zuBrjUju6uJK2V/1LGP6NxGPMY7SDSRw0aBxoabvvmY7DlvdU+FWKuYFPcecWupsFB/u/05s4X
7txTHQHq/ZF8E2knkYpdqVDFxiSqSG4g0RyMoXjq01lvDagaf17efFTE5ap840g0E+FDKnv+raJ9
NnarKn5s9M9I69+BX0GNiNZD/ZkGoLYTIiwwAFkhJFkEfXtlRJCrucNpXRvJDEUte5KJyFNUDpAN
lIc7Kwi3tYHKPPO1m8dQEScnweP+zi7776EouBqx8s6BqQFy+7J8htQNlUvjdSO9rTPPsKPGyuaX
dzSp71hs7emxjYhQFF48JKnK4TzG6b12Y/cQm3zebEvWejjF26j9rIIvMPcRycmwWe2WQ0/fj/bO
IdOYSImCxXRdf9ra0SvsJbvWhdZAgM3SQ8v2IDODY83RxYhhOxEqrLvfGsilsX7zYZ9HNrJVHXy5
Q3i9vQJItUwsRnAB5vU46xnezlsMP+IhpVRG27SvdZBWic11VHHH1I5k8vdb2KQnxYpYos74LFK5
xfIPTi9YZexJ/3lmSf7fvQO9q/qPf/vfbfZ//uf/oNvqmv8+4HX+fH/RD7IB9bETkZ/mstzkI38Z
LJk2PI8A75ILTs5k5fnnbWjwJ5BARL+CIcUwNFsS/2qwFDguu0u08y7wdO8fAhA5NsLGv81UI3AD
55SPDJ8Vqz8va/9a/65kWHuQI8Yl6W6PUy9XbNTZhCJcrhqYzCbbwLR6C1yEajFi+CyzHpXDW+Qf
SDfe+Kh3QoWbp1DfhnYEaIu+KHiSyi9WWlEdqsYlX6k9iJjaIskedB+Xu1sTlxmSAo7ziau6Tiqy
pofHwJKoFor4Lm8IyxY/jW8/6Y2x7Rh+RFFwV8bhjES/BNEHSMKl5lKPscJs2n0Oq8sI4+cRjF1v
tdvWiAA++KeqfVa4jTWfriQxNqFMgUPmx5bLXjCmqurnYOQbJ7mAvOVrORX30mhPsqvJ38pWPZBS
x6Y3d7x3PSbKgDpsXvpR0mS6vrKscKdsm9QysUkDaBlAXCKdlAa3mqnMxirBEJ0DfvMJhibAGWhc
FbOzQqHG8gsD5EU27TcYuEcvw+Cjp+RjdCvNa++qoEbiNCvTGrow40O5/Da8Tn8ysoEYoH6D9BR1
vCQFy33JjOIaRvnLjGgK6dr8yoG1yFZVVCSLAno3S/ZTEBUr3DLSfG+8gUC0fB1PLS1YudQppmJJ
Oyum+94odlEpDpNZ7EWW3DmRfdJG5ITucF8h5Q7GlpsKzQx/Vw48nexachnVd6G3Ky1AEjZOh7aP
tpkf76yWGTzOsCKYV8n2HWuxu8xE/CJDba9YPkXZj1N361bu5xFLGBE+i9i/YvqYjw+lvGTEj8gs
WUaJT23IpvA7YgOjKISZROECvJXxKa7bWY0+7rXSPgESBQvubGrZ/ISNuLpsCKccp5x3FyYenz1e
Nva0bhgg+ljKCh0I4WNci52Nd57F0KLLoyNy3p2n4AvG6YcUtIxM/NTgbrLhvgBWMtXjaWC7H7hf
g8Z0hrA8UXQ4X1W9AG24bSZt2RNASyGx0qriJSsuzeidJxcaN98lafUEoTIRBY7g1HLrZPJMoYuT
3AL3HSPbx+YeK+veJKHWcKulFmRrxoe7UTO3ie5v8zZiaBSgyvojcOUxDwDiSMYLQRHtJKn0Q5ls
2jFfoWZkEQhARi83jgXjXkbA6fhsVO53vBcsJxdm2V+MMmBMc9NH+jf+M+vxRpT6pdbaVZz2NLCM
SuV3CchDy7JnE7CHNgM+AH10s87dL+4c06yXzKXAKQIFyX2IhRmYkDwkGyYQg7F1C2YM7ospkpcG
tCd4Htq9/JZF93X9NlEx2sLadba7myC3e9m0zeLyo8xM0Do0f0ibyCBFSFn9cPWd7JT2kBmxHbGy
YXTs45HkVVjAyt6zBAZPPiPRnJ1FerCn/Fs4htekbvBaR7uKXV4+tt+++9aUVIZwahsSJhqJSLTy
TmhU7x10uG7zYriYzzSLRGgdUaZXwXQ1Pjx/vAk3oQKlOpcNYwTPvARaf7MTbW0R4TOL8k2m8mYR
LTF1VALufzHCBjDjnUrYJg6ClyHLQP5rQj+kZbU3/I86jl8GHbCURKOYG1cWCguoC02Fzk17cnEY
iZlzsvFSZlndYvbaNcNTyBqxdxNonSCKgKe44UcxA3GziMFftBbkpXkCe4PWn1r0oRZWlzRx1kGE
1c9CNGcW031gRmeIcUyM9WuC/LMasTajz3JCBjVQm53yIdOKY6PCp0K7G+G6lsOsSU3OkTW3+aQa
8UYG7M3tfjWDE/UpO1oigGD6483NRrzV5FvM1LFU/oeWu1tQd7sIP0o3A+si3V6LuN3b7rCp4FeX
EyB6pmH9WabZs4ynt2nSwTrSshivwoR8S2hCt81JromriUhD55R3lzia1gDmVx568CwnriXVdr4V
r0gXXAJiXMuouMRMextaeU4FWDqwomfi0Swku+aGeEz8+T7ikAw4xSr6tX5dNt92XdzSGrAVMwWX
8BaT1Z91HMdwbvG0tpxnWwdtcHemzja8WVOy9exxHadfK2Ncu6Ds8G0wM97UzbbV4X5q+Sf8JhAA
4ZIkUmyQxGvEp7aEUhIlEFyAlzHRsft2RXSpbxdPOURtFB5Ilxtry/7nmsTNbvTTs8/CQmeMXzUj
D0M+3CJmV3I8tkR1eEyJo3DYCQQR0ioAyBuXDpgM2s+vLGWWJgnylba3cBv09N4A91QuWuYLOE0O
siZhj9REchks3d2h31swemCU04b7uk2oD5A6e2RyJwRpByA827xEICEuakbFusmAjNda56PA06n2
XUYrRkIm3oWLAIBVTEgdqSH+acpOd7aC/33GlYfuo6Hk/Nf/JT+r/t/+5YPysiREcNx/E0r2h2vz
j0/2Hwo8A8ulg7mEkg5vJZXbn2tOU/+TrRvYMAPX0224l6jf/rPmRPaNXo4PseuwLVCVf15mQsrn
A3hW+B/QvZr+P+JZ8WdAx9/WnDasOpfalnUq/np3rkn/im0/mKLWHGRzDMf8Y+8Gj76WXJUXvkR9
hPVwxNFRt2d7TA9aQ/cPB2Qfp82+i9W+0bW7vAggJj77Qv+0i4ZNEGnwBiqhqGGpr1kvItPvgynd
Zbn90IyM9DFCJD5MHLQhda0ZC1s07w2SAL3VXql+PwMZXMTIi2utPBoykSHoSmYGvleddWb8hb+O
mGB38VdjMv+yAU4z7HPlcLHsHGkXPq1WEVlpo5glcUdwMmcrlrIHExVUMCLXj0J74cUIqJNm7Rga
m1WB9Do+orvei3HedbTDY4dOovtEo3ZSfceHw0vYl6+6YG/bEM+tNR8w0J8y76xqdTAzvkYCv6b0
p2SiMEwne4xIf/QwPHxNMESlf0+IZmw91tC1pxEFgfYeNEx7GVqPhzT7jnNmY/rJpd9FbKb7at/6
t2GOKM0udbD0UyrU/OBgvYs6tax0WE1LjwY1aT+DZMZ5PPeYLnPu6+6T9BBzIEozOxK5Rj1LF2At
UrmTQMa9GbvG0Lmf1pKFdFS0r6G9b1zrbmhvJnS9ojkWnYA1DM8JvYgAxRnr07t0EW0kTN2aJxc7
RUd2T9E+mtaFzctyEoR7cZhWLzPmZCw/S+b7NNFR9KPiddKvJ8bqlRNTYuEe8ZkaKqChFdqMKWov
bsWVaszyQcCroLr7sFoH4j6f9k1GesJAdArBJoKSpjgqazvIb0ZVFEj0EhoQsozAMVr8PMtfLY3o
PpYmAmy7w2A6Gdp9gyS77MujVD+aq14aK0FGPe2CKXeXjXsKQCFiKmA9z2S7UP2+CF48Jn8RufUm
Pirh3A86j8vsSXeLBuWTh92lvikWMcjVcNOyPc6dg6vqtfCDo+6Jlcu8MQPFGkVE0jEVw3i0svV0
rzvBDkTbLR2QSY88zhVOA1/xM2STE+JbyFBHCasm2Y/IQHVGw3hmYb41mbhn3LwZC5q210+iVu/k
bWA7mIDLU8Sj6lO9M2c1LCfNvXoEVYxhf7MkEdY9YkKN1ifbapHOQjS6c0IbFJr5mfFcGF8SKlZq
Xsr2VZqbRPLEp9vCn3seecd4E01e9Rgb6hQo5ASy29SYOMwIYpT4jFEMsHI+tEN7ql3ylfSM2CZ7
2ZtXRTNRZLx+mbbB+UbbcEs661Ak/S7NV6nO84gEp3GDs4ceoQV7F4I3m7z8CH5nbk4/owxsXTax
5CmWodWtpX7huV32eHM1OXO6HpQ5Hl3Skwf/SbMHAIQg71D21md3ei3EN0gRfpgQ/nVCnnL7NgcH
VNJ4Zs3DJiReAL5d2m61LrlPFw3LYgbWC56iVSPro3CCpZs6ROR150wT6zAxjnJ8sdTI9KhY2YM6
+xlMNmR4NvEeioEtScysmZifzQHmfrZVTfUeJcO5qEA/sCmy7UdUq6QYkUXgU/YwrSZ+Glr73u7p
v2VOquIsNuNlCIe3eDj0NTal0Tl7bXL54y+N9Sfi1GBuRkAJ+ztfWOzU+2et4nslbHzKA0CbCcqv
XyBzS2FMFxXjOqvfi65kYRrdC1CHeSBxwzKmtbqVXsNsKMluApyXBPHagaZhtcT9xFV81zFxJLgh
cK9Ena0FyOAxMK5qbL4052qM8sno7wTzRoI6MITx4+GpqyHE1lh0wKwxYTRxMLAA8QwyotyVbfBz
QZeRR/VT0PGigT6xQu1xdJuPVNr7ksRoEddbO8V2lxqXqX2pIsGAfrimBht7nxmewt857x6Zbesv
IiWTEQUnAbTBwiGj25TFshiqR1LUsR8giCOLD0wLQRm1tdRijFQNQgnlQd+rzMX4Y1T10tNzUuRs
QgpAhRuYjFOzpior1kjXPt20Qak2LIUsD0hLt7mBO4g8EHOgOUvlZZycc5ZEN8iTzwGtBDX3xs6T
rQ1GMot+tGja1Mrb2BO7SS2yHofWP2vgVtTAeKBPeVAJDxHaTwvKzxnHDauyBSASDmg0OvlXmYmX
0IuuJVkFBHwgtfGHSyLSgwNvKcu/UN2u+clt9ba5jFbdLVxW3B5TGMOIV3n+OOJKtFANtb06jI2/
L5tfVZU7Tfz0I0uZqH9KWFvkhBvZdn2rIc10vJ09mNFwS6+CIrA41IW+JX7gRr6FObvE6ukxjvtP
jfg1o+pIJJhQFqDIiFPzyNhgl5Dobsr3gWp7ROPdGYIotjmxOV1N7hwOTPJJfQqnaOlmfCn6wdTl
kawOoambi2DGz9pTkE1vGTAYhKpYnibVrxxTkMLNqiP39sb8qkIuHX1u0kxnsVQvVL81IAvgq70Z
gFmK2j6y/V6PRf2Q5tcJSOsYvZSQZDkByKpLPcyx6TqYpkfPn74ESVchO1w/8r+M8d2K6ivJa4zK
h32nv/Pks9bFJNcpfZ/1KX1oRgZddk4yKiGWm9QGjJJn5SKgQru7RsG0StyznRDrQAOdNCTX5MdS
hd/KeYtZ6A7jr4m6isKBSJg0QWZQHnxbbGwdBqIgaBXEL6DiXRvbv4HZvzbkEBSC9TFhLU3REu4N
R3y4Qvuis01auBTuBkMO0TJwGL13e7pwC/fljwEdH8y9q9AhhcgXWLFZhYbSVx4Ft4/HWlDLfyrL
WFlyBViD9UXCpnXc+NkbKvFT337Hgb4vgBqGdJ04yqwcwg0EGSMatp65bQdt2bGXngsGnAygAJnN
VQBxT1GNXRFpRN09wkPboypnIbmGgn5ACXZi/bmmmNi4UkEsAE2deDgo9J0Y6d2xNuHY35eyfTLJ
yhHpdDI0m02NuZkm7Y1wTLpD1VrPTTejjoK9ikMA6PHaKvV7vHBM6jx1Tb1y24f5ofKNXezLkyt4
gqsQgayiVmNBuZo6/QalnN1Ghh0k3HFWf2szISf9cIv6qTA/TfyCJjxr0WKqhumr/F+7tB9LAdko
fKuc76HFU13wSwQQYndYoXWaTm0cz3PGeaDMbFWV4Kx7Yi7j/DUsJiid6DxsPcCtO8WrRNrLKODq
ctAWZ7h4G2fHxoxFIL7Wfm+B2IgN75AU2RZ6NvcRXMYdMG3UNq/kNrwmwaWe7hM8pJRHWxltI5Yh
KopuKQM8cl8hWVIIleWqDYkpl/qy4ADzSfGOKVyQQBEj34Qc+9g4Kr4TttXCIU4n9ohH2ZnqxVbG
hhTZnt135D7VcKi5iTeKIWU7z++wowXl2te8ZT0ELypOibCxT84kkMWkoYX6QYhDznQ4eC69fjGS
ZlEE4lZHjA0LDcXfcGxGDoI+fw76ialYC/BFyQqcL1jTOn1wja+GnKVhcBcTczdQuDtXym0FCNa3
QWbKoxIjazXsc6aG/iqYmdz5ekjY+Jj0wF70m9Ks6+LgcXn803S6bCz+3k538UGQ1P9/uzJ/sr/I
dh3dtlHYu0Zg/Q2dwf8Tawu8ZvOfuvz97F3+3On6f0KkgZSWDxr/F/j4l07X/5Nr4EtD1o3Y1neC
fyhMHODDf+10ERLzeWzTobO2cU7+bacrfdQ9FkmpMN0lGLL82Ah9q3rjjdnQU5fhNyL182tCvpO3
9DLDMC6NTP/l+j3H4diuJgvvKBVIQiZi0SzKFJ6A1uv2BiQpScN9gejA9d6V1W6KonzV+Afx4pGg
P2LeqGa5VKR/+OQwLcmN++kFm4FKU29GT9aLSNNb0ICUrrj0BiQSu2SiMigGsmcMMA/ZkFisrcnN
zssa/VEwRMxXlbvXC5NuQ6Hvqt2dDcZew78uSi74sJYPk4yNDZtvCptIvxpxsLGG4qcvpmuNhWfT
i4EgxIaled+km54g0UUHrTKwSw/shPZaGvbGSeznJqj2UmNFJNCbYMq4z71iVTu86JNJPHRv7+Ab
3XvoVtmgNu90v6QrM636ysRwcEv3VyUoxOoEc5BfnvNiVKil7OfYoDd2m5gQ0ghOcz0nUwe5k84k
MarzRkKNC74yO5FXQ9dwtzI5ZoMU68fUKrA1NJ1iqimf9TB6c12AfEGYv1kh2pWQsxvU/aF2nVdP
AXfIWp3SYwz1pZ2SvF6z2rAsjstY00yUVubWyCaiu+oGv3yb0QRU407IcD7H4QVjwoOzi2MHM8Gv
9PprqTMxsRX2KIdWm2n0k4rRGwVmDGy744RNivekrvmeClhQjhl9OIWFuKppCFrt+oehGU8VKX9E
1iTHZCJXysbpjgiz4VCuazbIVFRQdFrKvsinn1W2d5GDfZkm/ytkpKo05ynNQVWX5nNqc8TPieDc
C0kLokNreE66InpG3HTXTs6X3oa7nmiQPqUbKbv+orCU515/0kyS1TRSFIb6ZsW0NPkfw9JyBvkY
0IuqbBXlfou7C+q2Na7DSD7E+vhhtOVbJYZ7R2X3UvduZdRtC0w04EaPY9nG6Iqo8XwLKYMdGWQO
mk+kwuA/4WdK9BimaSULufVgm7QonDLX+a46OtC4Mq2taCOYcTnjfuab+4p7ycpB0oVoq9qw+Y2J
gfMRYHltZlIv518EOg7kR8uHaJZxGR3CYwN1V9F4Gw+1lz4M1xb1V22yp4gZFlUyORj/Tt55Y0eP
ZFF6K33GRx+IQAAwxkktmEkyk9rBoYTWIgDsYRYyxixhrJ6FzYdqVS2MKrus7lO/IpOZiBf33ftd
3GJCcMJW2Mhy29yOjX1JsJlFsVZiDsv09VQb6aaaGyP6xHnOMDi4FPn1Y87sM3sS6rLdRmXw3JmU
jjelAQ4Mi4/EcQdFac5p6Uyk+aGDmmHnw6OTyPCPVB/Khv03yq0lOedfjqFz0XMYPX03/6m4Ek/4
+zmErgo7TmfJ4EEfZsn/j/gIv0IW37RAAREiscmQ/PMc8mYynuO5JrFn4nEcNr86h/hvrgMhDgwF
ka7fI7jyz/37MYTgyt8FbU9H3HXlv5WJmrScDCHlgMtYxefAxs0ok22Pk2QU7BfReKpIYu/Wnic1
7dsK26VNX1tEqZkcy1M9RjcJzqiEjaVGJUFlGWgjxP5QotgQehfh0eYDLMySn2OavoSW2OuQ6rr8
JzJvO1rdZ79awlRHUacLL71Li1OqwlVPeVvV0V8UTMa658Yc9fEiwrxiiuESJ+lbpUebid2GXe+1
fk7wNZuey3Fm3iNAzl3NTWQsS7Y++BTWrX4XNlvf/U6QXYbKWfSC4k3muxBvjgKT3Lf5se7L6wz0
8jL1iUUcw7x+U5QsdusjbXGhzZ/gaulXxCi7TR2exzp57CN/6Q+KNiKXjgufSmjW2/SN6Pa1CE5e
/11J0gu+3DqFO7fr8ITnhHIs2pejcddRcQzh2FLFG8cFUbRD2Jlrlyiv49GcPhsGgoMhY4iViLag
T3xtO1YPA4JcaxgrfW5J4gmqePDofXbL3RA3ZbbxSjxSUDcEzxT0M7ZCVjDdGVpydVyM6/aCISAd
3EtRrZtiJCHhX3Mx3QrnJdSgIUeHBm6HE6JrRDrWL5tvjqRqn14GiPE+26u2fpjFQZFdvSLaBlRN
uINHJCK/aAbKrLQAkLTmoSjglUFOZIE2UmsfVK9JBSI0ii9xz4o+eCrAaGje2pztw/y02uktd+6I
d66Nnggnipgp21XGUVwTj5m04imUxSEK07UNKcaX3atw07lSjWoRbjSmkU+Y3eJXwoSrOO0wS6ut
9KIbd4TPzsREMeA2ZJXVTB7O3ncBlN0eHlRJSkCiuQsxrYoJhSSxcHWQAOkzWCipHmBfZqumUUpg
YmOhAJGr6gBclpbO+8JJdrbXnszBuSGXyDvKxqoygrAgfXss/UfqMnd1lW3yvr4or8G6XcolqFRu
H5QOaOGTPr82XtSt2GGzdotpC0yirQHathoUR6S2M8VIuQrgkE5b6X27tc3uHhXsWLjaU53hPaau
bOWoYdsHzsGwL2nHzYR7pBZE+4KSl1aRn+6hD8LLi4Y3lWlnGFIx+4A+S46uScCcFs5fQlEJ5GBm
Kos7aoPHzR6h/JVXv2dtjB3RtcNzZK51ynT0idta9urX3rZNfuo43pjVe0Wbhk71Jdggabq35LU3
XZERBIPHPwaPA8NuooWrzPhhh/+CoyTEzMu9F8Fl6rhnFavWf48lX63yP/sY90mEtKVPKxhHH+3E
G1Ey++Jt1ci5WZ9OXex9IgOjai91n2+rzj3U/nCtw0fVfpUDhY2tz8xlIL/1e1tRSRWNd4U9negD
3Lp9tZXMGwFjYBuCG/Kyey+ODq4aKa3tn4ICxbYkq1ucZY+s4d4J78lJv4X/48LtBZqzdin9yAH9
0bLiYlHXPj2reLKykE4K7A6B89j6yV2bC1gQxwbCZdlZZ+xRlNTEL37zliKdBJbcDpi7q7g5mkVI
bCzcB7nz3GY04iRsPWj+sWJGSfO9yNxlS3QPzQ4zX1KcU51vajqGjIWtH61AKJ0D6JJVnRHlhuTM
hzmE9pLFoOZRM1t8xuKnL92dX9CrzhZMKjhJ5MNVcg9e6i63taNAbu4S/7XG9mq8Mo/PQyzXX7Wr
a7FXJsZhLJUM3fHeo5FoFRC/qPw5HVCf+jTEMOqvVdaR3aAsAU7CDbvmsWbb/wtpDeyvfePpzFXh
yh7XxoBbjAdostfmakcgvtDmqF7EnUSgwXjy9N1QaXwFXzQLL4Vlb8rqASjlUucdHhp40eC5Y31N
K7YA5V3n4/GqVtQNvWeWc4t/5xhm3VM2kyQScvXG0LBLx4TSsx7R+dTHPFkDGK0iW6GzuDwP4wwe
Va0woSj8bOOB3XVI4ZRxyowXt7z3EM/C+Gb0O1RWbdNHLzEfYp/tN9EqIvBk5kJDZAuNjg8x4vmB
wgNri56OYAH/YeWiTrdAnbL+osn2wRytI4EGwg+lv+214RE6zipDh4uUc40t3oedPOlz5zzdHlTa
8ZuH26jJ7jrZHpPGfUFBuTEMhV8/+OojPOQsVbSM48gPk41fiGPXGwiwFNxVOBQyOEBhNz5wtfDB
7KVWdUg4s3v8JMssdJ419gKDeYmDrVYf60A/oDVu6oCqUf1sEg916zmfdK9wX/XyYQIeG48p7oI+
f9DnPVedHGozAjJV7G161MpQXI3qIQDb7IyvRaNgAVAHyAtl0pptUsUc2Q+Npp5KidI33+dc2gyq
pHkcWrmxKTQafGtXe5+tOFnyKQzp567r6Zij3CrTu6l6cYhS+RSZb3gH7xvep6q6NCM46aqkFosb
ESy60HyOvHHrN1bE0TY8QUG/+vpPNexGjuu8urPH7NCUmwiRSkvNHbiQja5YGLIM1TW1FGb2lHjW
7TBs0XmfPD4zjRVgi2g25cw4mKN9t3Bbb3l0ucq5M8AmxX31zjr0XvjqRXj2sVcn3jYkb1hZJti4
3Sq6HzuYaCknFqc1RYP2IUvfdLpJAyu5hR2+GYHcMcUfRBV9BNZNjHrvpWqpmGi4jy+EPtBuNJYP
skUjo3SwQBpL2EYLMjSphmNK+itB+qLT8vum0FrAEyToTXgIurzvSnMRGOM2phgw+cImsA4gznmA
K8yOuvAuogXb5KbRBpIf1KfPJBLaJ9c/Z7jadFpfVk68G6HzYW9KIxyWjbXBizktct/eAbFjastP
A/UrOd9J5ZwaXOVNfT/So9aOyTqHceDrabqagFrFvnlwNfNlGtrHCc9lwg69yPNdl5ksz63i0Y1J
JWOJsQeXZNeHk9n3sjowU9+JfNjlLme0l24j/4sJLa0IX5JE+qUXWfTqWeY9qDEXQ1/PYz4hNxal
B4KDR4YAwF4uH0/gUZrv1awe6hefx2/DapheYm7Z8AUJ0I3Guema2zaZZVFva04d4Bvotk6fnqaE
JYVNdM/51jIu2yDuw17fFNg2yzxYCs7SmqPeyv1zRdDHGy9FfgJyTAlss5J+8NCyMvThlnVJsYr0
dzZUMZc50iP0BNl3ZsvXVh7bHr2jPlisAJPh0yENEddEHLpmUbIcjD7D8X6oGUN46tbdoxe3CzN4
G2omsQb7gM4ew2YBgA9RDE+ddTvZz0R7+LNQakGxWM5NOWiMgsWVC/5CLw6diK5dJi88WTaR63CH
Ldetcc0HikXDIlg1oXXRB6gsdkojwauyf4xp3FlTeOpyNoLiLpxuDXmAxPXVKv0sOa59AlZd9NY6
/rl35E3GD7qgNL4lrKhNr2nRPmvQjYjRCQ/6l41eg1BMd/m6sqPnsSrIGuCsr9pTGd63Vr8sySTP
zL28f296XBRUjBvTXViyT+HwoSRum1gsZ215CQCD1iLakpc8lQpR2mJFdMmtUyj7n2TqRmbG8aZt
rLU2NOcWy4OUO27746oBMgzRzqxQzuwxvIyEPrsIkLRHrwKqVwiBTqtRRPiUaPjItECAIg7xmbkH
qylvA8K1rB7TpNj4Ez6xeS8Zyw/IQIE6xLFPMCU5CzKGHaOKl9/0AUe6cdaDbN/zg6ibW3yWdwkO
37H50Ln/yHifk/KMjRYskLUM1W2XkVcBCjoM9wYxa58PQ+buvI72QA7YEncd66n42acPEo+DnlXL
nA4Ch+VnYk10neowcj6BqWxdPg6R3a7cNOehyPOStZEwPrPCvw8aeZsNmQMvmsyRUS5iKz9J3d+a
RNBl9Uzy32Vd4CWrMoivYeavuxrghmB7SO5HH1iSFTeISgvHZQWfHVJ7dWiwKadtsfzjqOAe+vBv
EyBWRZr/5f/+6dh9/OX//Ddyxfw3/VMCnwHEvzJn/T1ggL7gODZPdhydljAwdP1dASdfYCFLcNuw
Z0lC/Ep5wOtlyVkpoEjFxPLl/B7pwTZmLgVMiKDIZ2saqQILKcxyuFgZkiSLy7/0a6+XWzd5zNJa
Xza6y6Wse87bAxW2XjJ8YV9kDcbF5knXhk0o2KLKmfWUr7zUOGtJ+EiEFLKnfSQHvJ4go4BuqbGD
yb1lyuvY5ge9GkEHimMFykmz+k2RWStdg1daMmDnN5QEc14yjPhIfC7Bzrl+3NXqF4Mu1cisvok+
AW959DpC5bSczUL4xCeqDNqVp+a4YPoSRwzmHQ/ImhknccyfOodaag7bGj43kshDpb+5fblq+oha
X0nlJlkpVzvmMEaXlTbsx7Y/xm57dEKW0c1wENxFis5mkW3lu9Ae79qS51oS64tKUL8h2Ngl7n0l
MEs6WncaCPb6JT74sn+uEvOQGK9QgqHI1pughU3fuNdEvNeFdY0Kqk6CZBtH3373TdnqY0PcIsns
Yzr3C3M1wot2VTT4UdmnHeIy27BQJ/SEJ42IRBHDJQUevCjka1HzhNTxm5Mcoth20zvBFaPvuWJC
VLq15i5NJf34NMQQmy1n2phBudeamoLGap3agka94MumAbozy48SfwK5zZcw6DCKx4cWOgEeqUeL
SGxVNzTiiFdDPwc1SWnsPJH6zBq4a9lw4f27HkscpT4DOKzZukthXVQLrXkrbX5nl+xH956kFi/o
pu9ZjjTSvjcq8dJP2xIPi06TvO18j2N0HPL4opOZ0hvitkOSLaMQAz6bAHBJwKADpBStWRqNcXb6
9hS0zd5LCbBY5SrlGO+YiltxcVP57vRXXRFrKT9Eb60TMW4d41sI5sUxFp/K819qSP4BVuagpSIH
6vYBMASR/tbbkjYsULcMa4UDesBVWM6x/iXv1QLHobbXvWGnteDljMl99FvzoUucvavZp0o8dO3A
QkSh3xerrPKMfU+YNGWRX9Piag4W/Z4+qIzqlPn+gbT9PjRQdMRDI6Y7zckfsta7Cep0FTEfhjH+
664/B156DcuzK5mZuK9OorzJGClwX/TUQhTwWVUw7FpNrgaqbdz4zsFoht9wM45nBM2FPa/iG7xr
WAe99Iaw5yoK1oXeszIh4lxz2Ud1GbDYzVfFtEZRtyF1Df7CGb6x4vCaD1t+jBt076WeNK+FzJ+C
CpKAJ1cqHrcYyqDNlkdbbz+liylP5+LT5NpOeOMbe5B3xwlPgji1m1Y6mUWISVO2myz9ZkqaRRAW
XDjUQ4PLhzUDZL+m9G6G7DREyTbCfw82blXRPyk6hlaAxjWf9qUGyJB+iZXeWG8O9d6dvAuVjY0Z
4zaLZu58i2h8LxM8GOa9G+iEHrhMJs9hxa3H3XtZsVQYrXXQ6bGYrhaVsyVLsgp0lWMMFwlV14X/
AVEKeSjmPHfXetZvYmS6tjEvknr0UMeQqAdrQf20M90ql37uYVUkzewFHbZNWz7UDrBaTx7igUKf
TiQXb8woR3jO84fItzfmZBx8EqDDAG4PO4ljfxa+BghcPZY+LsMi2ZZcn/1gbfnVrSW4Rrty18US
hnB6NdP4yW7HnbT1h3KazkWYUaLxEio62bEf3QHwBA7evrt98JrgQisIG4vKvTWx0A1Tdef5x2HQ
gNzdzGR4fGYBjICCnfmn13abEcStF4XLuJVbVcZLQRU6/ZM2DG09pyDdQ9wAGnkjyjnLldwEOFMI
RN2q3GJH4+4jAHFBae8936eS2bwL9bWZJhgr012dlODKRn77dBgKEmlpBIrW40XeKpvW3e486cm6
GiQrrgjJyQYQASCyQbzCYSkQY4nyj7YHGEwtoGIsusw4l6p+i4YrxghynzkUBHmjOASmgS2i2cg7
3cyP/kCEQXPWfmfni8nDYSuxGOAiaJqra6L29qO8ZIS3wkRuSgj9ja321OguHdu64tj0hXbxqEaq
8pQ0k8aL5u0966qMcO1k44Zc/VFw+TURvUsHaVddDLPRFyZl9x4XOWKtW1W9phEkulyfAyw3o7ih
em9tYz/Cmkws+YZV3NrkDZ2kt47/lfTBjkf+UAyPxNTX+cR30yDRSLLHmdIWCa3yVc25Zz1Hk36X
C+OjHN2vpi34Y8QnWge/kOWf/jjjHVnM3zjePXT1//tf0ex0+P7TwzcH4Of3f9sv/drnAA4A9sxs
nNdJfjL+/SNFKrEx2JBsiZJiNvgXnwMHpGTtZLqWqbNG+pf9kqAq0+PXsPo7v2u/ZM+T5L8NeTO2
1xPz12HyL837p18b+nW/cSrafYG+SEKBL3n5NpQ3g4vrMt7UuA+Dq+gfy2FOwTNN5S++eneiO6e6
sPQPhwq6B9AXzaQULz8Z4G8UeJx+Jk4n8NjbG2rQN2g7qySXyzLqz16raFAqtYVU7ao3Ta7KkKuI
Yikq2xzI2yYwvqI74GC8KX0KtnH7luGnD1wjnIkGNlkslJERkKhlf5b6fEhkL137MdbRRteHZUMf
TViTOkzjbQvTJJ7DMhMAU4e5LVb5tjYodgdRkTXGzgDE5FqvGbttup/JAPpcuSFGFsXzZEYo8mIJ
+Qj9xN85gEgjDxRaZa0Un1W7j56GXqMzQN3yIUXig0tShBTc2Fwa0yVByXUzx95zTlKXBDz+O/i4
JVtlaUS7oWmXFkCIfl4Ea8hv6VYnlpUM7y2QKNddUuQAGEWcwdUvW8QRSDkQ98knwg3ie2LMaQ95
jIeJ11pykmrsDKzM3gLZijjUFA8kU6bHyBBELXy6CPjuqZ3TodImbG8wDnTFdja019WhwSdYj3jD
yx76NlfkqUKM12/wGDIoG5Ljy1mm0IK5ZXtjN7KM5LVTOw0gscu/qdBS8qDZ+45D9SHdz5l7GLJ0
M/fogPTduA0VOzwpeW981qmxZqalm2PTKOeQ0dI3jfXWwC3jap8JFsRElLi4UKSqmxrNSmFcpUp9
yzNzIyPrS7epr5d0DND8gPMGDBNiWPXEBQR5K9vnqPbQLkHbUsGYNxubhHEYsEusibn1ZrAZQKaU
/ZGkDYAxLCR9kAKAUi+RtNEb9LULyymfUCXgEmGTb6cXly742HyTIUIBqwlARKRKM/WAwVCkyYNe
UQFgXGDEn8gXrFPtow5RVNicJr/IJzF+41noK1AEXIgXe4elyCRhG9Oc3m4iwlhClUsf2XAkEY1c
rLJ4VdrEmq+oWTgkfNwXapNVLeG3/t0YOvjF7yL+iOglaHsaINOKpiusRYOxHx0+k6bR8IGGxaOT
+uiwukzjacBR1yQsdQIbUASe/BaijFklOxOlSPYlBmiI9zWvDlfLRSka+tU/E4itnfOd84anpIAP
AWI5hpaAwavXtaOd+qfCF3IRMRyniiat6aMZrUNBDy1vuWKRiXCjV8Yiwh5lKrF2G/vcFHSs3SEa
IX+ALKt5n5TVrVH/9D3tVH5hrAK2lnB63KpbRyQyKvToUO9u7ap5g9a9VPZHWLrrsMSN7QLtJscy
XfSpAjuG0Uo+tK2OPR5IiMKDCNQ0HGFoWyFZEb5A1H3zXGJn7KA0iHolaNkcxPTS2LgdC4+VgrPp
RmcPpG8RkwfvS3NZo4wUUOJayuWtuN3ZvLwVfH4bEJZX1C9R9j6Kp1Tyw8yoG9CbJ2WqLe++s+ns
pgoSeP/Z8b4MjVNbu3ejrR/SOr7NbdKlCrW+a/mYAE6ixo3bXMNwbecfPIj2llCPeZCsVYAzNKF0
bjD6jUpoa7MbbhPwYmG/FlP3OIb+vUr8Fxxyi95oGI/2syKXCkpj6ormOBBstFwEocUNwbvWBlcw
uNMd+9/Wt+41fzi2TkfLvMaOZViOrEEXU3yXO/Xeoru3znYWm2uuhWwK2W7bzxqXAXwJl8ihhwzm
YmF3C+xOy058dbTgVfqZuhDQ4WR9zRykxaGzkQEl+h+xobjNNpoLCM+pXQhMxXoIr2ajfeFdoMhU
pzWtTFaRY2LGTkEGGuuY8SyXzz2OfNyB19Z5EakB/2a+J4SbvsHu2ZLLsI3XwH6MrPaAql/W52j8
yvy9X+2Stl3misoi7LaVS5qS3ImX3BSZecFn9I3RlDqhlwhT/hRixpkOKsi2CTNkL0sW6BW/ZFKb
ycd2SjejfjvGzpOqtBnOu4FqfFNZ7kbpzkNCSIzE7BtZhHXteIupnA4WmLmIp1sLx0Cf4ttCDQRw
4L5dbJZXIWDMxFq3bB61lpqShnDNnQ1ILaFqL6m+PIbZgEUja761KcdH6Aa2pZaF+8oOadUp79j7
IeU14amtcsx1rrH+40x1c3zxt4l2p/f0/TMZ/8skN/8df5PrnD9bjiSyCGrDFPwvgtjfJjn5Z3gf
Jl1eqG8YVw1+5e96HbZUmzin5wp8rhhJiW02RdeG//N/CPfPpmVjWmUCtP5qIvod9QhMlP8xykmS
obZhCdh/JiXr/zrKBdnQUtgy8pgyoCUm1UnE6kd0w12gP7Y5uSNo5qtu3sXgoG+MMsY6l5ycgJQd
BS+sWpyhXjg9K/UuYbdUzFkxUu8qArhF0mEY7T2klIea/rA4d71dMJjDISY9ErvYdbBIXNMIBlVN
CIiShYzzM5JEjEk2hG74lGnWHt1pq4xoXXe867OyBLaZdBvpG5e0GF8giyVLIbifgBIgc1QhUNm9
/om38F6MahUot8E6ROWXodSwSpsYISNyl5bt9EwksJeKGD94TWczfXvBh6Nj70+rplxU+YyyL4Pb
IMuIWGiPdQH/K64b9KiyLlhjaQV6XguWt50tLb15KfAUxDqyAMaKrRGG3RpL6Y/yuwcVxlC5G9fZ
dVP82YteXzut/VT13WPRDZe6NnNatlyWvumwAhkNxzUglKk3mGaYVyfgBwVrx/6eM3JboB3m4ypP
XiZMic540FljjcPAHBcSJx9DCpDsJsWEOJozYJ9MZSiDle+1F1IaamuB5k/VYJOjKbqt24wk9ivJ
ogg9v0+9XefUMG6hu/n5BAbRugj5GuCyzblC+7H80tPk0YkLemscMvyqiNdWknZoZoIlmX3Mm/yt
SfCINLNRpJbl1dRgZLC254nkFCYRQVaVuXJMrtcoUeii6WpkKCuccqsYGieoBoHfHGy3pXBC9tii
DMxSXoB7bWLoPcQgxPMefKjWjzAzRf8dO94LoDXeeJl3GFpG8tgKHmNVPscBkw8SAXpsco1tNkVJ
n0QX18kbAK3jHlht+xRpqMFD6eJn4niIOXWVpXm7kHcZ4mOyk2mVLcN0ZB4maEi0kqE8B1UFQGoE
ZELz5DTla16fBiCLi2XBq4jxarkecNWZjJWM+fYCT4A2nKzNJFLs1fV0H0n9K4rnYXTh8KMClTDs
hqA862V26ge2gVEIXNBvwN4BsLANBy6crHeFlQHqsz6VPtJuPLuzzUJfpp4VsHGvgCbEJF6nt7HM
dokHDkbZPaw2aDgRJ0/a4r8xejZxZqDe6zZZue50288oNHZET2aft+tkUuU2B3rG55hiJlVR4pqm
z66cP7eqf0u0wUS7jb9rA/OwmbmfhdXd9xjb7LIst0S3ILx0+hx6TGd7sws7rO9Y2Uleqa6zv+0O
GxmGtKZ0kA6xcugzfNLx52iNhI1Wtua5qqM7XFlqZYxgr+fYodUBfHN8YNKNOe6qAlyB3tbvuULS
CZLpsRirx1pOvwAXQ/Josbm1bbnuej1cNU3s3zF2YdP2k+hGi/JTWLb1Sbq8ejRXJR0tqqo3YRi2
/TJQurf44xyJAgPpbzsS39L39i//+0/kit+p3fwvJ+P8V/3tZHT/bDusnFxJN49uGgKV4R8aBw3S
HG8mOCwp5Pwr/zwZWeDTwWkiPkgORg7aX52MkupO7l80/eiWZ/yuTZb+X0QO+xdsgunAZ3dmNeXX
IkfHu9hosIYsVc7l0AYhp3HPA+w4mEiauUXE8+gVbFgZNz3RHuAp7Bp8TLkVfEyae25cMtO2/RyK
b73sNh0uBk2NTK3pShfUa3YDV+Vyb7TZE9P0ouQUKsb8bRJctZQPktq7WtxJfNWeY7e+H0bCV+TF
ZkUD3dZ+0+KQpNwbPfBHSnbiJcj0FSV/RDsEdj0Igzs3eiDNC2lm3EtqcepgYNWU308TJGvN/arb
iZUS3KacvJ1T6ZTdxi8FtBpdWnsnVWvoJ8uRQTuJimVSWFsAQ9yNCrlFFwRtwDFfjbTL1bZ+yyPt
4MXJLjeG5zJA2BA7mxY3ryKaMCbDi+5xX7Rq/rFEkMMiW8KaWecA/okBV+lWs9arHrSYf4HHeUPU
RPh4ziZUAXZLKbTwvKERzbzTtPqbK/WK9hzWFuR6q7SBOnobK5MGy5/U6ShOTmgyJS8f7SLK3kOo
3otBAWlm9KWt7CDRU3HM9rR/o+3qameH8UYm9O9uxQhapYDkbWwyDTMnBE8PawctyFN615PqDgvq
ue3zZD31bJVwgmxzyjTc6S0maC376NVIcm481vgYOtPBlM2aLCBZRpLD2bc+PnbyxehApGp3Gi7X
SPFwNC5eZwCRAGlDC9Pk51grX20r2LR6dKYr6RrNxqfkZnCsSwOhp8ARxUNVz7cmdWuGl+KeKPdN
nT+g1iSLEP1sZY3DOukxoLAPzCAtaQZUbrMInjMpZ6L7Irf3tdPvCoDKEKi3uFNSrmRV6m9ZQa4I
MHFjo2vGaZeO+LKrVznBj0729kAak/84GObWiQinI6xN009OIRZlQMsuZC6DcSCQ3UZvMSP9C9C2
+cfg7upxHQJ8MKdDGivciV90/iD/vOq0EdaKhWK6GebulaTmUc0QCSSCJO/KGCCJB1sxCx+3RS0W
dvKQ1yDKsszfTn5crUejfhcgsKMitXCYE3kkju169cYEDzJx4HVJuI2dnyC9FphsooS1MwV4UD0g
QhHYRLp3ePEFt/QYRa63HH73JRBbOxrXOEf2HdZ4A3ExpRuw0Ow30+aDmiDkcI+vO2vdxOmhEcap
83BU0aD1Mun5LW8LyKfU9Pn4OkXU3AVcQReRo21sV6NMIM+wqLOlMfkQ1aO1LoJ0NcjpWvgQdysr
euY8ApFUbhyfGVY3VoNbi5XvkFnOjOC1ae2z1WMw0kBVZ/vAZbWJCTCz1JcDO5xG4P5Jn0oufz90
j+xtr7gzwN75oYkRWjwKB2dRPx5LfI/J6GJ+YaMiaMXC3hGPOw0yMvsiIuwnwNVZlW7N8KvCnCKB
pEctZBUX0JseXHy2RzrWHhLFKd9eliPRUb8y8Ao5GJE8l65OdqnQwj39NQnIAonmVUwARbpoJt5e
rEG7ZPS6okWuBR7JfA6IktzRRbjUkBE4qw/Q62A0eb+AwdUAfM0T78mMJjTlQY+cjx49iNotndVL
8RE24XmY4GNRGMRtxLg3IrHlo7MdpbuuZXMYJm3L7I+ZDCBGx05Kaw7mUNj0+4pFHI1PPXmaES5x
1bt8bsZP3x+wMWv9oTONj7kkaSrSM/Lbg5/pR5zniBc/NhbXmDTxWEgsueyuMeAGeDoXoSNf9Tzq
dgGD4rog9QvYj7yvrrW48FX+PWXfNOMsbVOe+iK5t2MByaJ+sCCVbHUrpOE27I5OH3+5E00GoXOY
4OxP2gBpatDuYXOB7Hbh/v9Iv75wAUJ4ma2nAf0PcCfY2uOe4qun8C3ECAvKQM2esxmKxve3HEa+
Fnc6V3wYeqc/OU7xYA4RwIPWuyVBck0NcWrogUNIuBqhyXbXfyjL5k5HmIYx80KHPa0ZDHp2/IYX
EVrxY45lI2UohjkaDu/SSpdh9jxi1EwKg1UAI7N5KqoTdmRsyQi/MFJwDkrCcnNcgFBevInzjieb
TTdvTsFljg1MC5wvxWCqJfV+CORjZ8X5smmbrQLdY5Nlr+0b03Z2UXLPr/Y+HkCpejJabn6eXBts
BHaofn7lpYwJp2jR1gNv84eZ8Ngx/dYJb/Fef31DnfzP2e6Xv+Svs51J8yP15CyoqD2X9i9A07/O
dnNyypWCPgtCU3PQ6R+THY08yCPzbuofEx3eJMN0TNcwCHwwBv6udK41izD/urYSho1xikGMr4v/
+29aB2aXgWBkJZdK6/mQ4393YnNNFeR7BsYshkMMEIKCuyQOcS12cm1LLOomhlp2Gjkh0/a29fIN
IQvcl6G7YWPFsjb7EnEoVqWX3E60TmSzsizCZO1VWGVTxPy5fCJuggs3sH0l5IvDxb4si+eyV2Dq
KALJ3Z9Cgr6zef+3tPqGv7SmTgjWvP2ziE0KnW0jRV+omj9prj6KytikmUQR9G7jYdqGIfpLFn/J
NtzpkzynijNmcIW/i1S3EJOBL9pCDsivpcHWt/Sb2z6FRjJ7Hu30FDVMtF4Tmqw1imtJn8EU+dfG
649Epw/c9pE0VXWKTQaUEU5xksQPhtLrXdm4Z3dU92bdvuopBLjM/KaEjX1Wou2qOMbRpDjOpNpG
BSb+LoyodoB/k1nxd2Dq36ppzl7DMstvaIuvKEZ3m/5Ak9yt58z4cJvyDFv1XxPEjXh2iPpeca8y
wJru+CMK9oEN6X5BRZFOeRDkRs7KuDkkZXGpJ1zNbY33wuusfccN0BLEAvrI+hnL/lSn1d3IwKxC
ca5C8a57DcZp7/+Tdx5JliNnut1KbwA0wKGnV+t7Q4sJLEMkAIdyaLGb3sYze2/S1vt6B+wii8Wu
QdW4JjRasTKYGRkXcP//7zvn3c44QQSUBKwi9FZjL9IdR7r6a2yAShp+CWYxQBBQFN3aGIdzwvmX
hHk7bjvBcbaY1aL5lIIV7ZIzsz3CuMSyglF+S5heKzjt79xkOVRH8w4hrNeT6a2TNAKdMTKm7me/
QcsCaFtGZrEnucVTzozjdd5n4a1s09eJYpNH8g4TCNP1FCJGEOr9MvILgI9B+9lU0bi2HCbhWj/b
dMCon2KqJ7FVvVjeyDfVH0taPiWrlSYsvtrWax+SgJf3QI/Jl8Z+SCZgZDlduXDUUaX3MYciSFzU
vdiZgfuhj2EbxzQ0nos+ufgOGuEopEjLXhERfa3vyiB/8uOq/KgTSdR55GBvGZnO74hXo9dam0wm
uOqInLNzI3lXKvoMzWC7S1Z9e2/KjiH5hKqwEY9L494M6UnY4XTxlXrOgtg55ZyWl8Gojklvsd6r
dG+f5upzqpMfY+FyEWt3UkNjY4JtaGsLV5Se0xeaON74uUW5ga0PEUuHTLLcBg7BLD1OHsHJ+0zV
44ssqu3ga4+5zyayYKW9TslNNGaxLcvkITY4b8T5sAGBw6femsCgmT7x7s4/a6Ky1l0iaQGVi0yw
zvK5GB0T0FjU+1eFo77syv8y4/IQGwSdCzBbsVPie4bB1RrZR0s7YJPD7DIlHscmh0pkVdalzaMn
jkd7jxPMwoAxAHtUFWgOCRUWK+2BhGFjLt71ZJfxTdVO7OwOQ9pTwJDuUxenA91F8L16oqxdx3AH
FhF0Hc4lF53LgIIUS8RywUeNaLvyhw+Qu3zkMdXmnnnHOaBdjTHBOeHYN4/eV+1RlOc5miz7vv1U
FSxzpSAAA71L/PApCCA3GTil7BB0uyWmfFX21IGaKqXRAHs4r+Gz47yeznpZXr28JPWZgiwgXfhI
iqGkbem8MRQbsFJV921tn0wF95dAqaBr6KT5T8EacpUGerkcTHfPSYFEVXyli4lgihwYP18QmYZp
NSUs1+dOJ1GiFmsGPQi7jj7/Mu99qIx/9L1/pnLwIy1+f6ozf5lf3vzYoB3HJIVsuUSZgFH+Y6rD
mcA1YHNwIDAtwiu8nX8d6jDu8X/59+czwa8jHcuaoZEmGRiDoc+fgp9bM2H93w4AMDAtITiZ8J9I
/H470vFwOo9tDGesKgEy1zQDIfkgGytN/wSpA3kTRtoIngI8/VSD06wMEp8ZIAotwZbb5icL9E3R
ehu45doydATyu65k1egxFIkAiae1/hSV0c/Bwk/b/6wFK3KY5KCF6VY2yInQOTWLUnBuNzSqvqIT
Z1AZL4ad7rOWMSlKSqHTbpnvjaMxfBCGpGSgiCIkVnPvdFXNvYmDLg8KOmrsq4URrFLXnCHX8JS4
6e0V/cON2cUcnXvaDnTYv+TgaDR/B7VOckbxEwavFbph5zLoLlkzC1JV5czQEh7zPXMBiEjo4dlG
I6tc2BH1AVwcC4LLt3YkkqiyE8OTbSCMqznkt8nL7iYhGaJ68SeT+k1kmgdeLKsgFoSr/WjTyhbO
H3q1qSHxQsrjzgvSs1XVDltOClTD5CKGIn6qBnmT/chc3biYGsNaaiauir6TcljTRYGvMRPBs34l
cMCjudEL+VVZNpjI6Cxzwa+Jz74znPMuhD3LGssd9YPKW8ofaExH+9AYw4UO+jI0Cohz5GpUzMqb
h816CFDhSUsF1IPHAJRle/DoNpGDC1Y2wig3b17aOvuRjhQT51UDtzBKeYn91M3/RMvGi4gtdTem
xQ8dMDlYCofr6uQpcSubihVBL+J9Olcci7ZaibH9CdV6Y0lxJmd5qo3qtbG4HyXaeAywNvCQ3QUG
l3ZT7ZiXTausdy62Pl6NiX2Q5aRXrUupBxriZUzI1ZcyZiwWBCfWODAJObDx6SfhEWxVoz11OvHH
zNni1bu3PQZSyQBrMqyTOzfjjlZHHiMQBkooqi+t1ZxrrVq1XY/eDcxM2X61aHKMjHud9MRj0ok7
qkIvzOxOY6/Omg2ljoZAkDHILB0LZ3DT3CNyXaJDO0KpD33wlbc2yb+9PvxiyFUuIk1ZmIokF1Ct
vXUGx1Bk42CMc3qnzXdBfAKiN+lfvW4Jp0/QSUUHzsO03wcUw1QG7jqUwwWe2sbkkIs4g5veSaAm
DhTEfdGn3U756bUzITZXnitOvOUhNiE35kh/Y0eoErmKIrq6TX3WUSErEZwC1MjO7EgOGB1ZcOtr
yzklSJRTirShG69cDLHRbFme0C3naJc5P4CLnk3M/SyW1Zl49Eiaw8ldWar8mJA3x0icPWTOlmJU
NNudPZtmGLpng6Rgnz+7IRbocfZBYy2pFqpgtoUq2pmd0eZsj7Y7Q5uLyyWTqLmwiWo6nZ3TfKyI
F8QPnlkfPaTUfUEvf5g91UhoMxaTzC7421+ySF4mSK013/wRDcZaKxFJjVzYY/9HgAQb/xilYLTY
ZcPp1jegnRtW+RNMOsIU2CztiPqJLJs1ZT+QcD3gPMATzyFncsxm6yLilrORu875dGMa5NzjIPgN
XLmxZoN3XhJNn3e5Q9kd4yg5q7rG8OdtQzi4C4+HLk/mhtFIx8BCRPTU5M71kyNooitPn9WAPCjW
HMqc7nCpbfaySW2egpm2W9QQ2apbhou8txnLStptXOFKPdjYOMu9FtQSDnOOcVurxUWM7ocHa/nt
+rPu3DcvdiYfdRd+Auow6djpshKQKTt9B5PgjjXayojI1JWckNPOfkiz9IB3mkAb80rpfjFZvRUg
CHqTQy7ZGKQApE2wtEsXSA6P6zO3H2eVKRLBEN+fMZfd0RzZajowwMi/2bjfc8sqd3laNh9V1148
/PD1LIovpL8NZd5AKlAE5rT3iFFzJsB045jXjP6lwTnvGcmdmiX0RkmiEDEYenqdMlqvqaUYua/V
A+Qlf3bZW9xWkyTeObQRamT3Wl9tdJ+MfFTBpeLj6wNATvwTKNv0RB2MXWtEfyJl17mwJKRFJ4te
/jonJ+8Ps7xv//V/PqPfG5jY89f45zJsjuXqDEUc9++rrX8cmwyPIYgLbAbHhQFdbA6Q/OPc5MOa
sX8f4Q0OjUqXNYdLjBkO/udOTt7/XoahPcYmA8Ob/hgPy9+enGw3zlxNI9A7Nj1PC25U4jDo4pZj
q2ODc4X2fxkBHK+8IAhXJsx4HXZ8BUNewpJn3gJOhHUtC71dOIUwnvxlV75w6qevRDKTHJiApO8S
u+0sBslRukvl3KmAYm8DN2ktk+tctk1tZ4kWZmdmSELghwj3GEUj8N3+TlXA8Q0o+T4phlJPz+B/
dxKKflibWx+qfvZ3vH6onjwNEFRDGbzeNhMpQ2j8tRrWIpcnhp8LGxgHAIPCr9mDFx+6Ua6xG+v2
poA4WpLJJ0K3Rl6z7jtW/OT8qrWI6Z8Nzs7HERA2kNa8jwlzgDCPYlzzpOFRa4BehlSAZWByvjJ4
1RIvOgaCmAc2D1J2b9Vj5F4LgizpKG8UOYO2WNVYDGJaqB1Wg9r2+POy25hieAK4tQC/4CFaeCnw
8VhfJ82l4F2VasaXCscVA+QYg0KqHVrjNSJ6qWNX6LAszCjZsjvDetzrOBgsY2VjZDCIAIemvW5n
VUPk0mWd3Q0cGApcDjFOh7B7S2fDA2TK+Nudgq2e4YogHtuj6CJ04zklKASStxxhGpwRDAfOEw6J
YLrVGCVSzBL+xJNdPzUhZq6CZDf+iZjkEREpALLQIfFTmHgqGB5ug1lckWCwkFwadZp4FmYL9GQs
EnzSFCHo55AAQ7Memw8LKW6HFyOpgrXP9y5Hbcmq08SeoVX7qdvUtIGc4jmrn7ugpSS48UkoR+HN
nxUcVtrvqyh6idofCQ2hyhoPxKCgizUOipiMGZbA55Hj9VCz4CMk50InymjZH5JJkTA/mc1sgjmM
jh+k4805zcKQ0omZxfd3GiYRmGH3fs2IhFcg+Jt071YvDuaRaTQBM/inejaSjFAk4AbVBD24/WaM
6BX7sNnzIhk9aXhNPPwmVQjIBd8JXNCFzlfsvA5QNTI3joR2Krlydws3U69c91fFrO3IjRT7JecZ
W04brljsWcdzp9ksd+WlcIe1IZNt6A9rf45iBwWMILEDGEDsGNJ25/JxUwQz8Zv6waliuzy6TAIy
LdiVzJ3yCH1t9eVmPxs5Hduqegk0Mrb4PCilLYyRLbG1cER2l+csSnRJqR5IMiWFZTn9jBt7WyKm
ddvsGjvtbQpBypUjTKcofWMchPQEAnG1CztAn07+2fZQ+/zqUA8QhJv423Pis2elG25CfVodBl7o
BTuGSGu2Uz+8TRbREQCtEJ52TVsfpxHrTqs7TEs6wBMHqZ8Tn/zrxhiIIafi2lKdskNj2anpMW8b
dyXs4CXzOWElGvNR1vkhsm7JeLTPN5U57shILUwOTvYMvzZcphz8sDQGf2nm0uyqk8aB1hjrTY0o
IyxjBo3gVQfFojxcZRZHUSCp7d8vCgDdKgLXteewshsORXNnj5BsYv2Ng4jGcswkVqqp+qnnGEks
qznz98rVjoN+H3n3Mrm4IVC/VG2zkIxR4K9cq12hXn3RY/PgSbWdXD4HlIksK9uCDarkEY3OanTt
m/K/E92ZU7MMveFxgTJKKzb5A9vpygQ3kunsUNN1Xb2RpV4z0l734I4HurpVjHTd8JcWSIKq6mko
EjbwXrTiHh3L+0x8HTR9V/jk5/MfXgP9qGFQHRd3TM+f9NZG/tiACUFrfnKHjgNWt3HQbjk8BzoI
GBnbJJcf4aK/jn677/VcrussOCUxoPOWCSxlQjWVG+Fme53Qf9UPwzJO+bcDbYOUmleTQ8w1f+op
BZOwCgAp1feOPTAqclh3Vx6eZqjGvQsLQF2d2t1p9rgp/K9qLEDDQ+EZNn5Qb1MTwmzlw5ddKspn
cfcTGxlpofKoj4QL5CcfdnqftB6IQ0VhsGlwLdhNuoUC9gNQSMgJlxKbvfO0hqeACdXmzaihgYGP
Eba6NTYXFmtqdgWBOnN4S9xHNysQXBjLlCCAoV//MucuR+f888eySEcsVJ8JaaSZ6Ucm6Zuq2u9t
rfiC/zyEMWmiWWUwJXIZUzHV+mciyWEPBUaWAK/LnJOp1q+HME5mDr8vfqnu0Yb6dXzF+cxygVvY
M1r2T7au5vzSv02vgFvw/22ieDFAy/5766ptyJX4Nu1bl5PBIMWeEeq6xWAEa2eR2qepxdPOpzga
9z14IeEdiN1jWkh2wwBFlLo7XgheTOnRSRQ+snw7Wv2piNU3tAluVEouRgZAFlNstk7aJZ9IBIfe
1g91mhS3wD+RS9CG0xRoyzRw513ZBu0q1YUHP2pPI5t2fTx0bXIMGOJk4zquaq4y+Wzfuh95x6WJ
TVUyYyjuA0XNydsmd3pawwriBeps/BmNln+nyDnGlv4UvKi2u3YRaGhDblsG6KPst6C5+Kj4wEe4
v5UZM/H4FKbFcaRwHFEH64vukKq3krdUT2+eR1JpcYvxN0M2/QwartD5SNS35atrTQSlxr3jmt0B
+GAH4lFBStttXhtnVirLiGxVrPhtmD6JgtImKMG0AGebMSFAib6nEDU86VnWZes4tu9HaGJVfYtx
FNS1DzKbI1QoD3E9bMpWJ3CCEWwpB7Gs3epQ8fYwPNiooF2y7urrBy2sXmSsb+Rwb8o3u3m1yBb1
7SqzH1n1kCy+n3vDWTOunIm8ao82LPB+ctbdc9lfZTDROgfZegn/bHoKo2+nO6npM03aXWlNyM29
L+r5r2Xs7zuP+yXgP+H295FPxiYC1VVpdz2rk4ge2ijvNROJlF9uO3pCMADm8lJ6AvVCyRQcvh0l
+w6hsbD476KnVG5/Fzrl5UyePMmhl2otQrT9YAvWXZ2/NgJvJsI8jW6yD7nSx9ggJ1r5iTvPfhYt
dhaHh2CC2yxojoZ5ZwKO9Eemrh5hkvHVcSpiSj9Mei0xXrAhYm3EdxgK2Th+WWZ2VA2uFyp5qFvZ
r6yHLNpMZY+kAAk9UxtCw2hzK59wQnEx0s9qYrKUZeewBqbXW4dxMCAivLHaXYjolOvjOS+DjaTc
69jdC7cikEdbAUGIKvSyad0HclVLcvILzfd20mKXoyPzGuXG6y5AvbLoHQX2srXFIZ5Bl/1FK/ep
SnBvc/546e1ny/xuXYw844sTwElQWzG8tFhiJIeHXHtB3WezkWN1B3Rdt692Nq4iesIZDKaAmE5u
H23snbA3iWkRpI+4YI17w+LyFYFKGrYuuxeb70lYHfQamm3w2GiEb2ONN857bRxyqiEyW5bOuXSL
FU+BfOFOYue7olpWY7Zrh+bZsh74yB004l4BjIBiCk863a7S7ze90r5YG697DwZZ7r5XIe12wfjE
Hd2X0lVH14yOnm2saTksHeqRXXaIGZ8xW6PNTFFdL+tNbL97oN5ymIKRKXYyuoTqZPTHDB5RbzNe
6oZbxLfPrjk3T0RS7F0oSfHB0HeAbIS3OuGzEz+19mVUt4F8Wa7sU6KQn1TnNoP1p6UTLGCEE5F+
nXdjrFtd2a7bxrqIVJ/RRgsTq0PAtjPmGDnI7ZzRCSoHqkKxtqb3nnmO3/hnh+5YV9wiB5mh3iFd
5vFVbrrkYxIB9f8PyBo0Cevl6MYL16q3Jelx0gDccfiTUJqAOOkghuStbrJNsKP1X+aNbrt/eJLy
UHwQ5/7dXPH8Rf65gWJA4cBgAxKPu2wO7v6SPRF/022XZDC7eDIowv5NrphXv0E0xaHW/D9Tll+X
UDZJFp3XOKJVYsp/KoVCcuvfX+MIO+n1EGO2LNZkc97lX3PFhSMnq7DIPXWtS4fL9eCdVGZ2rcA6
+Srf0m08DOO01XtzYWCUzkXyiuPh7LdMCYTaOr2vlrkC+ZTEKKIsUawDZVaz+/RHB7pgn8XNU+M7
a7/uX7TElmtd53PuW4dMCGOnyY5iB/8kMNBwVPYrD64Nh9e7SOIImrxlFcqbrvpLbRpHGw33aDr7
fmq+ksZaWS4v2M7cd1N5yXX/oDocONOco2wdsqBtk/MEmeoHw8GAHhnJnhjHk5IDb9RkS+54y0Bj
W6fdATkRpw049310V4qal5e+9UfjFnItFgHQHymu0irPnSKXifBmMxRik0X2l43Q0Q7Hk4LvmJqs
G7yxAGms9qkFwdVLypMA/20DXrDteJlMP4pO7tuejGQv93WJHCZL2beTRJEIuK3YuQpPGOsUAYbv
ZA51k5zzffAaWe1GLwDVuwnmL0UVeZD7iHDIRNJCb8wHvaufFEemwOFSwnaFBEPwCbR7acLCEjA1
54dhh95KTwkIuo/cPLkgL3vvivtm3q8HUb4L5pujzppLQf0SyEIl5WvyrpJeehDgTg0/vEB/JNV0
0GAq4fVlPs6CZIrvdHQUBlMo8ONU7sk6E5geXZdvHSorghywizBC6dW9jMONiRVJ98Mdx1SGcuG+
7qCR9+62KPVDRNjRJjBcZfrLMBwhzi/zJHpL7XQ9TtlGBN9Zgt8VE1b/lqADA/NZY5wV1bdfhMc6
BehiErrIPnOV7DN5q2rAcl61nCH1i2HMD3ZKEBkziO8t3ms6INN6qLh61uJsle9JdTHMYulluF3N
B8MI7kR0Nozm0EP3MbRwmdXZckpd0K1QCmt3Xdtoe/gxWUTpULKtzMl55s621gyqRtpR1gSiMzLc
NEd1COtkAnglTRNRiBbKzmuMNmYeNUpLe2oQBOq2QUP/nYbc3HJf4PfakxvZOmm/0tsedGLGO/ah
RsLHlRiuXA6iiQj3osoZqbA0s2no8KVPusqXEBEAoUGB0YNTEbCYmb8B5bdi3ahqbcGTCSrBNw53
BM0u/INrRGaodn5m8qpKbv/2Ux7hOvMmBppkeNM3BcAAudhZIfki/sDniwhkpV/a4m7GJDpZ/8zW
rTW/PI9aAqo5DzS2wY1ZnKtqeTTYkfoMx1oWPu29xjeUO4GJ55meLgNSJ8s2Y/ngZ59oq0ltA0CG
1aO+tbTAR/WcpU+9y4GjOFssYmXzs8SGLYOjUZOiZkXLXDcoqlsljKM/fPWeta4t7gOHpNt75Q1o
+KIGbmtASh6qbeNU+xTASBtcTeTYtNrm8rc7nKpphIRD0+kInHkWALXxDdZo21O1C9aSoeRcdmM9
ajcEyNVdnWJpa49m4pdMbiFVpvybTdsd6XtznAXm5RuPat5bpOIwcaKkCLdUjJ7ZTX0aefKYsBQB
RQkuBcwkwkRPHkrvLuo+9DZ+UawaOzmhx6JRbV4alt1tOP9FQi6obmZ8rIIMFzZbSUvJDdmB47xu
tMIUBtKq9FCLlYDAptPAEj3hWMZBcdmSKS77E9md5ZiBx8FopJOMHdm8l135ZoR3mSteEz7tYeLe
9SUD1sm8GkwTAZL2bLVZ2A9M7RZW0j3PD5WRsMDCQzQ0sdnn3EreZcygHdwmP8WBI204XyFhd+JH
gq6FFONmLCAJ6Yr7gDcci+LomPx4g6VlINUmmMvgV80oBVbFCCPKbN5DimWcv6das9H4Zja8cixi
B6lhv9qEy1hW30M/XXjwLxvrUfA3C6N0m43BJmI7p4XNdUiwe5MpB4zQUYxnGGsCn+F1ESBtcueY
g+S5w8dLURazxqtD6MKevFPImTx8loR/bJceCZKivmJEXbMpsHhxEeayjsKItoncF7ZiJUvXBet3
wg2XJe+qRAAP5JPJD/EDop6NQB9GgRJSQf+Tj86IYkhvQroO7mvqrwqfRDviDQ//CUYpqPIx8SPk
1sNwIEK4aTFCdqLaBzQ97IdmINfcEDrymAjrPPP99D3ujG9NaMtaZOSuJbNBF+h7CAs2P005b7G/
/wa4vcxuib/Ooc/jVPbHxjj37X//vyL7+K6K5H9Pb+z56/wyvZkDxAZRYcfnzMcMh/TPL9ObGYzo
uZbHE1bnvsGE5tfhjeG6uvCY6Oj6PKX5dXjj/c1jbgM7AaYO0SPD/1N1Mmc+1v0WjOiZRI8d7EXw
FIQ9T3f+hZmTx3rCbJPpjWGkHzbX3aSRb1OGB7e76yZ9YN4YgifRNmH/LcCgZKK+WTBbLRetWQWy
NiUsyUDWefHIh4rOeU8JEYwWBVGF1z76mCqIF7ITa6XCL998ptK6L1gXG1K7CxPQJ5gE4lx2jNjj
nT+YRBCLrfTDq27FR8L7wLJ8vGuGPIdauw9qD7yBCxuqrYZrrnQKnYpduMtNDP74lPUQbAWE+s8+
cvaO9ZbDs4jlVyDqTSmiH+7ANTl/ZcZPohBOSuteiMucSW2C3nC3DtHeRVQlW7dvzyHgwID/u7G8
T4YGsS3HpPgbssi6GB7z1H9Okx+lbW51+kVtUe/dPl2HbNWivF11LnnUxsGQ2i9dlglRnBy1GExQ
FmQby+S2ljBfaeC4KbKT2pATFQW5gmum9h8K4x3OPMt4eZ5G/RhTKw4b89Fv9KNTN6egpWgluug+
g4CdRT8n90flvk96tuv6EapK/G4kvHTsS+X+FHG6wOk2tPHrGP6cGfeFYJJdR4+UVoHfKxjKHssJ
bn5mY/7AR85QzdXvG5Cqtqr2VlaenFFBl7koP4C3Yu7SjlLMSHtFO6cjusXEX5usl5LaXxryw9MV
L+tqttvXvGUqwzlK5mqSfOXAS0JHvz5yVKLgv3ZyGNBmsTZ02tKsBmP+bO4YHwJwtWxl1SImQOnD
nQ4L1rMI4OKgADSJWsq0KaoZt3EIQBJp6wCq9tyv1WN/Zw7UiMNTrS6WqM9kc0GnVBzPWnfR1tV2
rPjh8JsHZbzMe9KMJrfsP9HprEIHi1t5GUrrzenLy2T5Gy1tnhTh7dKLDjHUyEl0r74fEqpWHw4/
HAK4ZEz3qIA2GTYVW9V873J9MaQ7s4K65wwAvDXwow+vEt07Bb3gfhQWNTRrZcO1ZGEBmvhNN9kl
54R5LYgpnG/FjMNM4GKOmBgG4takiqMHhwtCBtNHH8xjUrWHlgi31n4n8beCtjlCRa+hb6bWjzFz
HqxMbAJVbkIWAkn+NhI3i1T3wtdZGjFCAo6LlcVeKIDxacP6HEWzFjP8M1Lx2rf7W1Jnu6KhWI4f
aeE63SFXFfeG+ujYzXHsSWBxM+BdHBw7SKMNxFEviXbcelb4n3RZPxIqJ+PTb3ODNRa8UlMxOkJk
x/qUMyVEU5WCGiVnrXM4IlS9cJkd0s6eLV9PVv2EjvRbwEf14aTOOCEfbmrbzOrFGL4h7cCI01JF
URXOqoK3GlrdpoK/SjD5aMBjneCyVoP1UKagHmZgqznwIIPgyjf5yJGYP3r05EF49SG9Zu14DCG/
UmECsvSMHLEwURC27RfKiyk56Hn9ksTuIRLtC2ADl0dem9MNcijB19GPkr1zmRcbAR2x9pq1k1Af
N/j5skELZr6/0Xt+5Eztu/Sq1UBV0nW5QCTLiMcQGjY8VIg4e51NtW4tqyRdNrMvN46/dD0lbMyz
sVA7N79XFXBlAesfhZuWPNMOWMSYIilZLfFrMYt6cejLswrqm1svy31ZEsS3smMwMW4srfsUa4Jk
YO2jurRwhTtUx2Ykl6MOkYtNJgewkJ4iyOIUC4i9+8+i3/izHKC6RpN8GbSA+A58aweml+vC13Kv
gp9VsI/RGHBGKoEGJisjrjjgAPHHge31QA6BEgYMDz2uR/MJKraz+8EJwbgWxFodLuiBsadps3YB
xOv5MXa9TcDpKqihWwUe48PoigngqofGlyb9XWxjrenqE3a4fZ+e3TLl6N8eq5JJqknoqDcodVg9
NU+qNBjCOvbmXVXujHxuS2j+p+Kyyn1z4WPnTDG/hQQ2cjARDq8pR/kXJ8Crk3qgK3P3zqaROIYu
0mc8nlX7IkjQTVFwJZdGRsy92mwr7FhcPe3RM/Jr3+CwlP1zT65jKSfvWEiSdL6514qHWGkn7Dvn
QWRP7Dm3EPWYIrjMuslKjMW7nGBlJNUhn8TGUv6Hxhi7rmkae9MW5t1ldIY9koBl0WfcS3jbROTU
dBUdIg0RCJR+hoh7JPDEJpJlIJlSksQdp8dAylOak/WiOMrJml/j9K8RGtlumEXy+aLiuCqRYjAA
AHWy5/Sx8/N+b/ba2ubwXqvkCavF2sh/WPDsJXlhulTfNfm3yom+JS+jpRL6wTJIwZJdyUOUwxZz
XTe0uQe292Zc3BQ6Fidr73pd7AUv8CIxdqWmPwQxzwAn2E2Z/5Ar7TE2jIc6+Ky47nY8QwQuu2KQ
ay/Ktxpo3Dw3dmF/Zxb9u9Ht/kInV46Pf+zkeooJmnZoxf7vf6DqbdP/+s///s/fO8LyBX8ZXep/
01kkWjoHRZLyNqmtX4+wUH90Fo0mx0jbcX6bArPmtSC/Rrgk2/mffh1d8mnGN+b8I1z/Z86wLDX+
/QxriRk5RD8WNAMDzDlf/y9nWFsr6Z0MwkAKzuaaWE2xNPTgkHD/XJmdTnOzavEt5XREiqF80cZM
LrtJY10oQ2cl/PLRGgjjFv306FgxCASAMrE7R0O8luevolU6ati6clACa6pyV7tQV+CqbFm0Xuxo
ntqciuzHEsmCpRqb9w8i4475ikTFRiu3FBunpwBShqm7YHX2neFK6jPLWCRtB+I08NXa78wcnoNO
AbB+ptMHAcxhwKotZTLeiaImr0JPlKfLoe6aOxb2r7Wr7lui/llnAhNujyIVzF3H7NMacATx27uk
Dv7gwkoeR7fvtq2T3UoEwogGwhQli3/Mo+wDgOVTXhdYh6zsEcOQJCvXv6cm6PM6pmaIOM0U9TXz
HG9LA9xe2YrfTJ0ibPQDulFR8qS0kuO4dmRfQV4gR0w88Dyp7QJqoc/pP8cNCjba3XIBz5ejJS5t
JV8NPVtzCN3kDhzemY9kIRgP4mhNVeaDEwPhoubDaOxDwZOWIVp4TeCsRI61q1XbryT4Mb0i6m40
Yh3X1K9M/U7Z5kWCjKvDhkNtFN/EREq2cO7duHsz4wQMBn8zyTidxFTu+qQif4oqgVWbrq2rwD9k
erNpG9JBdtLsk/laouvJz6AkAoQcDK+737YYKIEElEW043CYbJuBEzsehjWDAIv1n/OSttqlYY5A
MT64Yx5xtQaHVR6rPYzZd0Wcb2y3WGbA09gqyU3NIobA0HtUY7xjAkc34LkOzBN/BpLMGjAp3C6G
25+FbJ8s3ftye3rLVm7f96P3qZlNTs8wvsJuD1dK46/AbIyNx7phmYTaSxdRLJ331yTrds3kveRh
dHJQ8AQy5+Cb7waz+I4c7+YIy9qYpTutQxKCPRWxVaRL3g+1nyOAH4iHl4xpTbKIsZrr9VEwrbvQ
Oo2FfRmMUhJ4nx59V93B5OJoN+lLMjoSh/Xc8SqmtVEap640xSJzCg+EZTsdlM6UpWRG4o3MtCJt
CmA4O5zvpIt3I8vXQ9d41DCTmVjXf49R+ZiHOOWrgTKcGVh3Q+LctaX5nuU5+XnVY4vJJVWQSUyk
yVW2JVj9SqfN2IbzjwnvXWeIIn584a8WDghTIzs0veEticu/pD4wgdZAZ6fJOb1lgswKXS4WDTj3
kmj/UqiONzL4d1gCDFoJJk7w4TtOevoE5gsuk1w6MSBOrZg7XSicVU2Pfqqnk5Y131XHWddWpJPM
ODqY7fSh01JexVyQAoswXMWRa2GRk/PpSDAWNnZp7+8aqNbhUGDyJjY4lq9TmPHtrUEOMnFgfMVC
UTTJDGyYEa0G5hyugEHMN7TGRr3mXC3PcVFjHmiqpe6Ud/FEF3YsbfuQB/oePPpl5N2fo3ONm+yD
Q9BWm8iBReSMlkPKXDgGcc7vm/t9ar6PkEaykpuL1UCtCgeO/oFB0ceuBCtRf74pUNKA98/OIVH8
oyI4WpFkhzwpPuWug7OnM7j7TUYTb2aSmAfZomdSvZBl/SQ04PCVJEammWl37EHFLOQQGgvd6/03
OG3lpizAcfQi0P8/eWeSHDtzZtmtaAEFGVoHMI2+j2DfTGDkI4m+czjaPdQicgG1hZpU5r7q4Emp
lFI5kMayf8jfgvGCCPevuffclVC+TUHf3PQ2PeQJII6pJrJJc5tfjge6CiM1qVhN864gRqihJ4+q
Hog4ZKCLg6RiS56dgijcJAZ/E5HDTKx6Rs994i5jg3Pel0ergGb5r1NmuP9wmfHMTrTs/lB8fP3h
saz+/f+W7f9QZMwv9+ciw/gjHnh4hIZl/a4kmET9eT9q/BHBODg+7naTkG2yQP56UGbRBVJfAH22
TZ8f/VeR4RK3Tb42OEM2m5b3zxQZ2Gz/rshgb8tyVrCiZYfrUs78dZFRxZBOAht9cM/CYFGl6dEJ
COEd2h/oYdfccFkMZITsenvLI5yh32Mxgfz8JpESR0RWj+3dMCAu4Zzs/IPMGHM3Jy/HXhSvlHFL
9GZfdEea0WXQf6FvQr+CkXWikSR1QrWoirRwUdnpUU9qOKx83/AXsUJgDwnKToVESwXIheZENqqd
q7JJMPOjQ4/3h1TiYuViVeoJYACF+kQeRN0568LgStIi5Lm04rrJMVBBHqk1Zjrqe7AH4nfmoB+u
xMnx9lIV59GMj1n1rs/+qMpFj9pHL6ZFBGZQ3RmYhWOD5IUmYLwe4OMtnvVhNVR7K3zW/PrILGY5
JcW68SJGCk5/HvAfDW20hziwTGLr6iQfTprA0iO2cHSuqmU4gy43Y5kkYSMO7bBC08E9AuVtxFSS
ecsRu1eizjbog8lhXRqtFGSmmFQkYQKhI7wr6N600t7ECINEC7b6y3Cq9eRX29q7EfiyD2NBC1+/
D2zdMnAHcQ7/jblN0OQPtO1bncYYstdZoIqHcb6KYiAd1VU37LtcgpZs7G0q3I0eA4odIo5Jg8hz
ZJKow8gcQG7Vig5RtMVLlvH4ovz9NAHvatVOTtG6bLNbFoC8ffDbeQNIlKbZBSukSoMO5jnc1tm4
1TvmXPYpxLSZY+4mmb32x0uZhfugE48++pF2Irq8AGjezEJ90zmlDvYAq3oYJ7H1s3RbsuiLs2oV
dcHajlkXWNpNiCdCnFauHe6ontFFkc9av0+Qja3hl0p3lgDEfYisq9IdwgdeMDqeQmCNYxp/zsGF
rGQ3EwVYWXP+4rbrN62ub3uB05Qcadmv50iIqI5Xhnt1JWFP5XidXH+lAVKKUG4J+8UK7nKtongs
VmIYt/EA74IT27JhhA/QpOyNl37p3G1klcLweXDCJxyYI9GFA883Y/cdd7u2CpCjemzeMvbKbbZz
Ch/RrvEt+OiiG5lkeB8mBQWdSnVmRiDh168AzDY9cvkoeZO85qSxyMuaH89sPl01gWuCpxmU26Ko
d/VY7aeI2kfNgAPGzMJwUNOQ6IixoCH2BVwG0gALzBaG2MQpiVrgJnbjR792Thn5uol+6XrI3Cjc
oFl4FWGmIWlhb/M3QQ9gdNmMmQR7JYE5HFkd13ZeXH1+nzdMVzKIzzpru7wy9wWiRE3DHsLgNn4K
9ZPO30vl6QaQ09yrg01k2jHRPyDyBZsZr/y0v0usFyvKD1V+gby41xGj+QjjM2hH7IS48z6raQfH
7IrFbpMCC6hhkneMM9ddP883OwQRRG2AFt3mbASXg5y+tCz4cI18O2bmPHJyrtkUEATpal+t2hd9
AE5jOlIckMzl8sFopzZ0TpAaT1Wfn1yjROPsxrsy6O9d9ITBCAm16dZZPzF3Gpc9W3ndoSyzxKoh
4M9ukFYiWeNgSG85voC49gmoI2OMwxjp/0EC6YxDIn+BriMH2deUR01x0uVznX5pIXtIQl0uWTHz
vDrO5jtQGQIUktlZCyaquzTIlxl1VUYESxDtxfQWTw6Kug/Kg7V0wlPXU5GMPymrkpBmSjgviU/A
s9GR9ETMGylwY0mFLkB9ONsUK2iMHWRAfcc2VtrQ0eKE6be+irNbYIkF+ww3dhbGaK8F02HD8jlp
4m2sRUc/GqB5I4NNrUWUh9uZGRWBoiOAdc5KWxrSIyi6OU/iIdU/G3UOoR3ZLjvpKUBjjjW39x8S
0GpCPWjR+IW77qkmKXMRlvVeZDgf2mGrIeNRLC7mLaZuI1hvRmZo7r6arhZCF8wdKCXeK/DaEt41
z1eKayOQb5P60N0vk/mSMyiA4tMbSL87cgLXLl4k2hlA9TUh3s2xbe5SnOmof/sWfGh8Ti1tkwj7
1kcNZCT28Gm6gYC6bgcLPI2NL8mjNT1EnmQKHTJ37M8KQ7hvkZOKgGUKjO2YcChy4kqzw5Yit2nP
z/RxPSZ8K4useE804mZBGgqnecnJzGtApVPBXxv7C98k889hgd6gGu77YCvjxyF/taS1iUiSVRbI
G5MteqZ/o6c9KavCn1SdpIDNl083ggpJNj6Z0r9E9kPILQOpTtralv782c4grCbHvCHau9UOBeWw
9Iwfq9/1iuGkcrJji25iKLdoJ5ZtA9w6/DXJhN8iTlrx6RrvuQlB2PPxpYcrX73nyT0r5xizT8ec
Ue9ek3Cvs1Yo0w/RvGbioWX3kmfXZtyEo7mPAXcNDI6Jv2soc6PiElFrkzflAOTDvprCr0L1ma2s
pl0Hc+WCk/kipX+GvrGYf41vXwLG1xrXqONe+iba5GmzDdMY7UiwrLDcxClGeAMXgY52RluYFZQ3
kax01EfuJN+CVlxT7xA79Qtc9EWrg/S205WcEXbxrM32KbiVh4wxrdiJXYI87Bex6e6tTH0LDwys
fKsYIFrySbEOQOxU6biaFEnJgtSJ6Dg4j7revYR4MCzN29eVttTEp6ZVDwZqZmuiCUuZTweMRLKB
bKVx6wliOgOdzGR7OQbmFUDk1ZbBVXPFxhDFk92x5+/egjhZFZm7mykGXl+DslTPjGQfacoRP/iL
qawYupgsArmPJrbzNKyZDv4FYNClNNKZwcbjyS6SwfM03DVoemqjec07Ph0itRpYdkWaPMWqeyjl
cBJElywcfReK8ebrBG3acJUNsLREl0yW/dBW5s3PzPNYGh+mCnFz9AefC7kCnpZxMLhuzRlYsNDi
/WYDsBt9ayXlTYv2dWOfumwHbO9o6Eh+qy+zbs9ale8TR2xDJ/zIdFwtIc933u28Othn+BDhTHBi
gyFKeMNpd+1N7cLsAowBWbOe+ExIPnAA5dbaXdJeNQQIQ+J9CvnZRxbEAPvNcfjOtri41IMfvkbp
FkLpnFyBuxv/i+2tM7e4yQw8XF8iwvaWIKwOfRmsakW1hlvRFDgWU/1OaN6BC3QT4wp3g59Eq78E
+ejbAe95h0paI3LOZ6xd32Lyf9rqvcVoP4cpz87vhmMZ/QUy15LBTh7YiOlKkljLu6b21uR8cJJn
8jxG0301usd/oaYOfcE/Nju+ye//+Lf/0TTs8hp/6eRg4fKfj0EYu4qJnvXPnZz+R8QODk4Wurzf
ruG/6eTQXdPJuY6HleRv2fKeoQMwEODq55f7pwi6RN79fSdn4+UzMMX4NmjemT3/V+Ni3TCTMGcT
uMw7v3pI56kBiomX0ejuG/QGBuDwwC92Um8OedntiBM9xz3tlYaXLcMdwSKw2yufsyNKWa9Lt/6V
G8a2t/sRdqNaVC1k3rxvzrwFEFja0oEyqhfjvawiBkaW+lEC3bUVS8Ql9iMO5pGCNAyJHKJl6CUn
jtbhIaUKJlKj+W774qsqdTK1ky+y2q8hlXY3qbUuO0yNIVHBEkairK5uRXIgRHBb8zaNCy5L07CK
qh99Gg6uNLcmdXyUedfIYPOj1dE+S+gpDbuBvj0QQONhE6vmuVLWTfuKcy0fspmkiSVBK9+QXgAX
scRX1Ffka49AsZ2ZkSQNZ0NgorvQw/I7c+u9PatFx6hkopzea7r90SNUWDBBTzc2JusaLbDLcW9z
7Ccc/1NXOQtSK5Z6CGlGOGT+zleGimCFtt6nm8Ea0Ozq3KpwI7h3YktnnZdy3PZ9vBHe+MJ5jXrK
gT7Z/b7iMjads//Rsd6J0lxH3I3QDgS7ABj+TfPgsy8dWu+UGBUSSnSN3e9LWtK4ldzcWhgdKeTe
e6AyS3swrXXohcQOpha1ipiZt1qD68/YtZa+DTFFjtlL5m0Yv9lUw+Df5oFog7oxHdN3QJ/PdV1y
UuONBdYH5gnAD6zamfwkkpheHBaUPVOhYvBQdRwx6R+ZEwCOyqiqekBS+UyUsma2FB/GjwVsasrJ
VgQ+1SYuuULyHgbasCSk48VsTPaenvtYsZBYKg2phdFWL9FQequyGjZdb8p1NdOuMgWcGSnaHuny
DPnPX/oK8WgueTsZuKyOXEeMLCySp/EB4TB+iJKwPN8A2Yfq8dKxMyUE/B1wLE+ZVh+kWW5Unb2C
jNtMOXn2VXBGGEJZ1sEPxqjMEHATjAYrPeTH6Ce+/QqDlw4NZJaFfARzTHUcXvsY6WDRJNco84mV
JqlBEDc0ZHLjluiknWq4JD4Q4dJ6zWOWozp8nbaOt3pQPUc5e1auGNOVp5yeuAEG5oXReVTeyQWY
mJK2Dp3tamrtpUcTMXR2cTN1+7F3iJ5yBmaQZKW/+n37YGAYoQQVN8uJkdkUxq+KPj5RmDga/UMR
lbVA0G9Rwfwqkmjgtgqfy45th2gM/Ly4eiaW+aFTbYHQQz+hnU8Tbz8OgvlleQpLRqMNMSl+Lq8x
Vu7Ob4+55zOSNba+jhwJS/E08+16kM5YSp8Su7tzEgPjfb4fbYEm2HyNGcNGoj36kATQ9FJQmo67
zd0+3FaoAtaykbuc2ICAbMtCiFsa5iGpDgFDbKhQRtp/e3X9nmcGWil9TgNsM+bIM/e7b/J0lVjo
wWv76Nvlk2F2y6lqCAzz60+HwCUiuMQCEv4lSsX74LZLGY9vvt9DTZNQGAa/X4c2KqZijnJWwS/P
B9LSk6Okpwy/RnIBViIyPxlEiWVqktLhDeFDJcEPN2XwADn3ovXGoS+mm/DQm2oStLnNDKuLcuzu
kbcmsXITDNVdmVOJBkgwCl9US8PNHjWiV5WnkrmgN/cJR2vnTu9lqaHhpHcejH5cAanot01rBSuo
3A+4s+mPAEDh7wLBFZ5VZBxiRv9R+jn6ct+Tj0G640TmVaK+uoYDDcID30zxpfk/iY3UiDNy42Um
VdZI4rje0eGYeXjOjSRayox9RkaSBuIqaI7jrGrlHFvBQNySBT/j9LDgkV43E770X7pDsxhX0Dot
K0FTZt8SNpF8Zu2bZ4U/gxtZUD69bUVKOf0Mon5qK45Dp1tgSFjmowpX0JQusRF2dxaJ8N9jwcRQ
c927ycKLZ+rtJTD9N1/EgJ0AVBuO0yzDBJRQkI3LQobvJNPfRZCildKhfumvplIXe8QSVkv56czC
L7fS90Gk7YLa+lEuUWfh+G5D20qsbBX16b2SWJdAb6JeKdKvauwulVNEsJSLi9mrz8mJLuUor9g6
3/51KjHnHx6vH8v/+DfyGv+g/aEErh5//w/D9fnF/lKSQY6EWGe6c+nzexn/l5IMSzEmYmKxTYMg
Hsbu/6lCBdbCJB5V6BxfMINx/3q4buP2RYYqXAMCyz8zWhfe32lQEQjgG9apyAxiFWbS3l8XZF6F
XkbK1F4SI8wIwKGBmxJ5qUYNfVAkf5WtCUubWyoq6EQFNAjL0q5TEZSrrChvrYN+2uZwnvz+q66t
+8xN7k051KjhrZp5TPrWu9QAhSLmNiegd52FyT3Q0V8AabUdy/wI3DjHYdPJx4FNeGJr+iKWzoef
aFiYazgJjgFoTjBQlH61avP8kMflsYcXCi4K6KTfPrVN+mT6yUH3ijMYmluaQQVB06O88SGemMpj
9FxHzExRSUZQWsMvzolHJcz9MIn3tvNe0sKufiH9KzbGEJ0cR6UwfW0UgUV/E26HYbXn8DIynJhG
2tzLqLhhun2uXNRYdgztumzktXbspaEkKLj+MqXFpZvcl6IJnjwGfssk7JtFZ0+rkX3iQjFS6E30
nQxS8ByEtK/tMk+nDdaqu1wggEuxjBIMfVRcvplfrlJNyoWZBocuN9dtjSO34BDNXM1gjT49WCFy
/MC6jbItnkWv43Byul/+1B+MYbaJ+AS8DXgHwHyeSWLbOnW/z4v00JjdQwQ5AhRd+Vg2J7C7JDwU
3lqPGEVpWjxy1QbPTl9dE6tbY8F8aUDjrIZ5+2A68RofAak5zgxumCB+Ru1C+AzluqF3ln7AlKFE
ikoUXc8tzVrUhKkMYAS9lQvju/Sda2PSKHY+KYzsk57pRCgJI7hTo7EqEewOM0nG8AlcKHwPF5W2
FV79EIfCI9MAT1FX+u9JAGlGNmW2idDW472s4OlXzY/wtKdybq5t/5TTa2Mcn5ZsaE8RzbgWAxtL
C7IuRIeNjR6e+ImtZmH5SVoZY5+nGQAortYdM4Ext+2Vge0aQTlho/1Yr3MnfZ6szP/TPljXGabn
cy0/TAxy5+oecBzELPIcGf9717x3Lx0hVmk2HZym/plrtxRptEPHYNI5FINcenQStBbnmM7CmFsM
d2jWQL42Db1H4IVfcAjh7xZfyq6+JWVECNIX7xTv1JwbGMJRtBPPBNAUuhuTLqeZ2x02QD9d4tpr
Pe3vBR2RAlWJbH4ZWPW5nlsmYgQWw9xEse3dFnn5y4j5+rVzo9WIsdun9F4htPdobsaEY5/Bgu66
rD0E+II7O157ipQpe7gv6Oa4VW3mlUP1EFrMlbhouim5ZJ7/QUd0qeebqOZKklxNCFlZA4Q5HxHX
FlC9FWUWhIvx3Qk8VATWT96Fe4/rzk8sghw09RlGCYMqrsSksQhsxQKX9ivFlVlydeJZGVFvake2
k80y43oF24skgAu3ZQugzzdw6Ll3o4anFy148C0yo70TXNjFfHOPXOE8ud3Cmm/1khiG+vc9z4U/
zjc/gUo/E6WAJipUo755k1a8TuZqQTfJeJIUEGquJMoh9ZcsxcEfU2b4c70BrBNPk74pOFcOVYU1
XJDb54/Rq2Vk/SaxBBpyeSRXZB2NnKgeYKK4kN/eQEcD9j8fxcckNIh582wsyfOHPNG/GzlRNKnY
O7teAfRn0C55xkTIqCeG67F9b7cGAZPC2gPmdyABGDe+vyBzZXP1jAh9qMbMeBjaR9coflkhLIZG
EVRqoWBs+75ZyTQmJ7wM1V2tj82qnMzibEWTj0q00PYmepVtZU2Y8gK0IfC++r2pSHgNUy9bpqwJ
b/Qldy5BhzDwjO4gOHdkNPzUpg/Lrz4X8ezAZvZvV58jwQbV0LOTanoUrToy1UQZ/FEEgPDQTa9m
PND9VuFANjZR3rHJl6LFjV3krGIr3/qMZ7Axk4HvcVKza4CEGZkNxjLOPZ4GS1wiQ+KhCvBjlhkr
DnwINId26V4mNoUrR5IOw2VXbXUjYTGA9I0NqDeuZDAS1WHqZEKiFE6Vzli10oqHlrQwM2rRxceO
9ZRbeLkgFl5q4G07O8+bTc78HZ4PKEFJN9QE/drscHuZM+QQkOm1NVutYdfofdL7UGVqZbQv7An4
nsRPF1YaO0EgnuZkRitwM7gf8ERZ45itSccUy8nFRWnK6nlocqLi0X6tFStplPnundcy9k85hrxc
nFuB7GxCx4cIeDyCmK03uSQey2mcjYcfjvurezQR28EbRQ7eBb8Gx4dD2Ul0o2Dd/1eTEIfXpJPN
SL9B+5xkwKMKhaoj9Jki6zisxofCah6x4a0gYD+3lbeN3fBG9Nt24hCd5TABUJwBLXoDFssp3WaP
87M8uyPg9Tx7MUqGAHGq3AXZ5UThIACZVH0YZQ9ak1nGQxIxQhXjd1R4Do5KnK4eUe5Yy4atUC6L
1RQnV0ASNSuh4DHTqp5C3kHBT4rc2s/E5xj6H5ZFtqsKKvYYyaMXlrdYS5ZNY3FJudqnAunCkzTd
D0W4K8BchpO8F/ReMAXq19Cte+QHxAvG2jQrfZkgKWRFphL40BT9m94hNYQIgMFQUd8POUGGaK8k
6wD+bR6hNCFislhoIFSKRwVUY5QOK3e725Zu/+T7IOptCRk3qUGtaOZAAO3sSKWEQo3tsLepj4Gf
Y+boCStRRbgnQmAEVgu2LZ04t2alND4/f1kiBrektvBqtGgG2cVGzJee5UNmaD8aTWdjFzBx7VfH
1FfMITZmb2+rumYK5oG4rHLxNI3jtyHTaRl57Z1CskXW9bg1jYwztw5vQDTZu7nrgdG0rTnnJtO+
Ua4t7d45WpxiwDfXnuNywcOYVzXuRB/bQgvacmlbWEvNQCGA5u7Vm/qCXG6vuhLeWH5WNhudeXeV
j9BNdXDqpj+Sacz4oogJZABKS+ZMgGV23MeZ8+wXaLj1AUiEkCdHNNuO0zXAQemL8U12QGXZhD01
VnkfVAko/Hrvdu9mBK5JWnNf/cV1e2ABd28mjErcQd9i+YtW3hy2MlMuuWw5JXIk3gZdqcDl0nTw
PUM5rWlkE3gavo8EazrFIfkvEoW2rTvkipBYsCim4DM3s2s08ucMzQG7RY8lKN2VaL8POtmC5Gdb
v3K31A+e8R7w4e+zMTO2+uA/dx4ax6wG9EUcjbaISsN+ctqK4B7jaHO66L11zUIe95ppvuP1C3SI
BAnHR0tQArTxu3LLF0yfJz3L3gzFGWwiRrj8y7R8qKf/0eH7Yye/6Pr+3/8p/r7Z+/0yf2r2DP+P
nmm6/iyxFgb92V/m7/wEXjnST9TSuj6P2f+r2eNHDtN1JvYANT1vHtr/p5KKvBOfubs7z8v/RJn6
J7JdWQT89/n77DaEW2GbvA2Td/m37d4QFqPVxNhtZYD1oI2KU2dgWtV5gAy5qye0O3aC3inGEZ12
h4b8yLpGOYNbJUHhwVXdLLKoY/AON7ntmTawA4dPy3yEYtUB9TBj1Kvy1IfmT6hZO9yJ7PAczLUW
cyTj0gL6q/yPMaSw9LEa4w+LixaTOIlKQXuX9mdRwqpN7B3Lr44iiNM1VjemuIui6gkqBvhXZ1dW
5ztdBvd11S7bFEVU2Oo/lTMjXIBOeDE8zHjy1o6Knghm2hSkd2PLOhgIVia9ojIxsKAU3kDkfbLt
YuvoZ8kOdxBdovseJtW9W9SbUs+2kwr2SafhvmM0n3uvrt9dc837ZSuUF1B7zaDYaXX91WZM6CGF
v09WeMoyRp52CRk17paa4YPhK8+jAAHoMUAuolIxreJSSEj3u8wL1za27pAYnBH47tKK+Gt/Us8C
I+ZUhzj8tHePZYeq7ke2xA4dR8wo1MdO2TLxCwhMqQ8RhYMhPme2IwtoKyPP4Vpi9p+0F5eeRJQf
vZVuJusjHhA2eacpO9T2j+3eNJhJKnxT4ZlaraOxJg0jtNFamR8px2OTABJGeKuXOYLyEDMhI+Fb
7VFTcm8pzJgBWa5U2DYOlRomAISN5Naoe3AViL5XbIJjdyW6dVzdK5aB3JYShTLYvHgmaMXHiRQa
OFgWJ7zfohnW0IjngHMku8Xk2ZqeW/IWRbUe0MeNzRPPShDfj/2FkBtuW/LTyQZEnGYGh8a5DvI5
bXAHLc3hFe7j1H8N2cmt5aJGqM1Q1OFERoyDCuMtJhheeWCWNAXl6VOwdf19yT7kSCGCbJuRIBMS
MBo8+N3aQ2Q0Ahaa9C+H8Sb643AGSjX42+tLOZvPvmNkElGPPie6Nv4GUcRmyB4NggIT+67P2oXF
zjQ4SNqOBKpHVN5F0bSZop8WKDeF9qoWp1qTy9r9ZYzxJYSLOiDEKtY1fYiRXIiej6vH1ic7Rz6N
HT5hyW550q6V4e2szuJ56MgTrPBR8SthiA0GWxhCXhOxSfRpSUgMCcSrMj0YoYuAFzUgSJlnQSLM
MN3HEvrViJjHRLzOnch3yIHZIeyUaEhtn/bhWvUeM01fPzZ2B3XGuNdDG60wG29nNbWIWXpOBYUT
6qRRHwQgJxpKHh3AY4H1Y2KmOnbLViCaRrow3ZvUCBsdnmdBh3ybqEBVkx9jKU8jpsGiDF7D4C3T
1lO3r+rnrju3LJh1lFXG2StYkG0HpNdl+20gNyomPL8rTexdch0J6wPa6fmPLbLE/DPiQ/MeR2ju
8BZYgFk7jNRDtYF0FkwX20DeshYWf+3zML2yCHfbq2Nw7s2gWNJDThP4m3rmZ7JDAesWq1MSPub2
ThQX8E9l+l6674DP2nzfTMFbGD0nLgw3u7wLffCcNRG1RW4G6zmiuBIPXhmtVamWnjuskrK+hn20
jjyxiwWPP3RjGhtFjWARvMZU8Aq6a/Kwnuqhvw7zxyl4seVDY9BpuL5cagN2gMYLblnhILmckRDx
gzXka+nBYtHUe0WKLuBPsCj1rrLLxWSH78roHga/OhHmyc/qta4d09S/+LbauFT0Ok4RYgExcGTD
3WRh/Ywf+yhnFl83Zwbh+yCLXwaPg3jkE6+jW6yTdt0H7rZGCxeVCX4N/u/Ktr8IgrlUrbgXBpbY
roHWx7tJxi2hQSutsnaFKJ6ntHmrDfLg2JFYoDvNgACn4Rs68MJ3/FUqAWN5rD04SxvBH02WK1d0
5L50C5Gh/4d05h01Cfp+dtE75AU7HI7+JXcA3OjIj5KbP6bsesSqb8ZdQZyEK+dFK6z8HJeQPOle
9uoKwnKmC/mbDxrdW5iEHE4W/7xslSkfwVz2KO3pVjePIdB6i3DXLGAHGEgSWaGhdM5V8wMUccWh
Vekhq31jP45YsbWeKOlhL+SjS3kc6M7eV+Yj0L2nQLUEe/rDLtK1vZbTckmdZZWX7AkMuMsrcESl
sStzjaUdK6ihdw9Mavf57L+IdJYIFm0P3VKooJ4SYZ6CgMdVwkxsDr1SVQA2pr/rdH3X679KvByu
NRyrIt+NYXwrZpeHGvVrBkQ5ZQSAeeXY5bBeB1alQK5vKfmYchbatBOoDe/gd+VVAhCRFc22zYOZ
zS4So5LnvolvnhFAEVLLBr5jk9RPRSZOvf9YRED/y4TWq8KO4lrcqcl08PCoNHhVaoNDVDoa4mDS
JXCy9DbDXydjHd2ow79Mhep4/3DO8um7K//9f3/8fXn6+zX+vIvQWSsw8Nfhv5u/tR5/JQ+xLZdx
AcMW8/ee4q/LU3ZQuvm7XmTf8JfalB2FY7Kg8H+vNf5JmKkwZxX/3+AwcBiwirBJeXZoOvX/pg2p
QukmBDLawKD1x9apHkUF0ZBtnOqolfySXWiUbmSNcJ6pJjI2fV2EX1HKYdCie2dw/ZpD/Uma/MZO
/yrTk4F8IoW5x3XrnTVv2kS9+0B08NIh8CAp9aee6M8pw1GeA0+cov6xTe4b4W30ENMTfkYrYq7E
Chp/DlOXbgvoEm25jfpsJOGjG1DDa/Fj4XJ49695BHlS6+9cMz0xvGyMu8x4DR3zTBII2n4S5Px6
2Liot+NcAs1igjx+pAa5lqTQmYIpRMwsRK6NrCEiB5FJRswHmI14mfX9s0LFH+g+kUNEtGerjtPU
DK557Z89p0cjCE8asqKLQ5vAaR9b3IDwHoxNEHyNNWLZCRhVi/ZE4XKa1sxU4GvsEqj2+vCMkQeP
6dIY1l3HV3eAedCt6hRdO6iOUZ3mMzjsqUdMxJpTkdxnqTyTy7IK2Rjj2dD4F8X71mAu0YE5q6W9
Z863GxRzJfpjI3mvs3Orh+9l3CDSjE6IPG/kTNzNqahOD54k3rUV1m6uQlX+lCpfuXVKxhrbD8CW
TNWGZk6pSE9oBXalYVyaAGk7RYPdI3T29lFaUr6Rj8Q6a9FH/tIzPyaTlgGUvRu1Mytoo+XuS0n2
dVDGawGnmWoTqrazdTIum+addJRXFAacas5Fb4LXKTk6jXhwvPxWVeDjWX6YebR2IvksFC1SMRgn
/BvsswhBjtidzAvwPOB5AjFm8kh1QX4HLB7AKHZOVuUaK3Pp+S9ukJxUgRFMQq1aW8QULcLmKfTr
tcMeqQJGpsJxnXKVAOa9KeqZIB7WLnt4Ozdu4WAcsuaOAUcSQarHVUZi70pXFsEF5dWmMPKM+IE4
vF0k3btGaduwJhEgNu3PyI5ILAntY2I6t5wggHbUt204PA1j3c7ZIucpxbjhjtxxfr2LWrGoKCYZ
N99KBkCZbD9aoz0bHnKheqfQNeLTyvBxXVRwdMMEgEi1gilS+9d4TkFP0nvCtfigCK320EiUTb82
JqSucXVoiWl2VUKMrEYClJ0tE+OJkfwtRAVSo44cA+6oLIdN3Gd7R/UoWrJb3rIOGrWnygWIO1mn
dGiPU0Ckc7bJoEaZE+ubKn1weLnMszam+kyKMiQ8IT+CyNu1kOZaa5No2cXU8w+/St/MEfeBSRVU
nUsC6HLj05ZvRaZWMaBONEVLn9hcpzKWlY7nEQpHPDPkfHtvyVnbTJfcy2Sm+XbRXgnsD3pLyAIm
g30yuWhYxdFDXF8nCC49RRtomGqnkgQkV8pqTJdAGVITqgghvXyqVcZR03OpumRcJtnOdInc1Fxc
tHG3Cs0bo4N1OUYbu03WRS42QelfinT6xB6sL4Ue30nLJxrguzJQz7XOowwfhZw2szaZufKmjI0V
BoCNEVarIZ3pHd0ubxAiWWrvBOnL0AUbPU+PRV1dQf0dhLft5hgl+yYcUm2QEw/9wS7e2vHVm6zX
lPMrADXnwESYsmVv3kcVAb/WjBczFi0yMoE/lGMq9d9IoGxBSEfm0ZwFZMR0uPDB6Krgx5Qnvhi8
tcja4hE9N8NLAfay6nZu7//SDXjN2FhGM9mZGQCual+6DikEFTZhvueiaTZh+Wr2RAT8f/LOIz1y
JN2ye+lxoz4IAwwY9MS1drpTc4KPZDCgtTJgD29XvbA+KJGv6nUNqsY1yFFmMBnugNkv7j1Xvfb5
S5pNm6b+M+SONvYyJt1SkhZtTfz3TgmLHjUXPYUeDidUaQoOTxkfYp8tFV1KTOgCJ//A1KMj1cEj
S0uzypNnvqMCOMTSwaeerzMn3zSV97sqFGRq0DFVmq9y/6JUP48l4eWnw7rN4fT57smyrMcQ3nZo
zYfSL09H61cS1hN7h5BZ5yKj9JpBReG0HCl4MSKlbLbLmlhm++5Lel6q2rLNVx0lX5ygAC/TK5/G
esRoU5HnjSISbc5a0af39W6y6adThsiNfgnscxbnzAS/Q9NZ+BPQ6jlb0+iQwHUebacwDpKYb+Kt
WP0HDeW3jvNWd24j1W9aA5EsaI5bLb8JOoHR8Zn2uDsBfZlJyDooh63XEQffMiVv8idbB4LR18Uc
WbootWFJH7gRcPur6IvUvEPFQ5xDQy4gXE1NtummD9Ow+RRQYNLBVbwXC6+CYplEWxxpq85EQIX0
zXAb7H7DmybGW9RXn8z3z3KQD3b/aaKRjutrNi6rtt/pCXxOZHTQq9eZZ76MaovF94qL9SWxmYR4
YOAGdzW09cZPzZmnhOp70/Jy1saDM8diqZ3PKr6qwsc+Ui/Y72n4wHBF5uuAfEGgZE+rkngafSem
Fxyyi8ntb07+EabOS9mLQ296p3jCCFNPxyBkQsQUpxHnvPtOa3sn2nA/tM6mTJpnGfJNagRyOIQd
1NrwMjZPRsKGGRHb7L+fonwbsOdyx3dRAdnxHw3IQt6cP9/AlgE+RejXISlswHflUx7DViVVlf76
SRDNR7qGjv6dULllWF2qAO61U2yqQD/49TG3N7yrdVgzyAMlXdOOxmogsbQ6ZNyo1Oj/OdX37DT9
18TZT/VP/n//65+Oh+35p/x1POz+ybJM+4+g67/C6OSfIHgwLPY8YQh29NTYf9MBwalzUA650pC6
QLqNNfZvo2H3TyTb8e/IjJr/PfXyvzEadmax0T+W35ZEG46V17B1RzgmjcffK4H8jJJyqgu1zDpo
sGuNk8VcanMQm0nOPPRL7GeLlgKx8y71mJ/19t7STystWY3dyTbyfeA+NWF76qPuMYTLLSd7V/Tm
0iiLjUGiXFqWywGjY9jh8rdY4vuWzmDXP0GR2NpCnOFqbmIKN/JievXSl2/aHNZcpFtYk4xX7GuW
7ZPkGkvv0Nr6ujRvTbRJ3ecOJUVupQEwTeuujRr8bofrIIHrVeOtbReud6n8F1+wjSdLW6mPzmMo
AC5Yr6Zd2lRHiGi9q53D+io7tYmbrcY8ptbntQxkBGYSHUB8gy73Y5jUbz4lVk3goOpnRcXYqPIe
RhnFN6mGZPDmyBm7UDtn8OzimiiqaUBwgvaltMyFa7/b7jU28nUcTnsL9FfIWMmr8qcxuwhWOGnQ
7drxOwzUQbX5gxtlRyHcb3guWyiiBlv1bhrPGWWGyh2Yr4BKUvu3W8plUNubPoYkXMG3VfZCzPHD
HpAsP9qzel82FKV6A3EJNGiGqR/J9zGY3kvprgdmz/AHFoPz1oWvzWhtBCbB1hRnLT0JsKCRhGUZ
qM/MBg1qI8GlT+8J4M2ArEkDwijVGsCrIbIPTWAASyOHIvTcfFlKLr62EHd3tPZN+ctJOeYjB12F
HhwU/ZBW9e+JT7BQUiy1rtnZ9bVsxJuq87VJmp/E5QSQ4qoJjS3+Tz+8q6RfDsXWoJ5iCbFxDGDr
hYl2l7TAkdu3nSMdy7RRCJlZ8bEbjqId9qG3tiFHEbuRIYDvzROmIdjVaWEhcGo+utKDZ1UdCGhC
vBOdzJ4H2HR+qkQ/dphffIq21pNLMWoPUUBmYyjBOIynOkyRiPjwL9y5hhX2o9/4qB8oHw1zbTFd
qZTaOLDZGuK9ukS7iij4TkxzQCwUrnvUbkhLV27ZXTLs6itlmFcZynPO32kpQ5aOlo+riZ9ZA8lS
juLkpik1PO3IxcBdspuImRzRODEJ3JZpypjKhTSRn+Oy2fQlDJEMznyEXR1YhB1UL7F4rrTwWiUA
MmT3bab+h4UzvEpOWAqYC93jERQ/+9nZ446aPlfmys7x7jkYCfycmNSHKbZWbb6tEzIhwYNIl6o2
nTZZBmojaTY+8ohizuKIv01awC5ysM85G1ZCxyLof7CQBss/Gx4im9RV8Uh64Wpw8tvIn9etQ0G+
FRQWNMo+xsjQ/XC6AoF96Z06236NavXN6bUxau43Ls88fC9C/Rb47Gi9/CrG5KnomDxb6YdPUu1U
TNeM3DmL5KGuvE/IICRjUz+1HvMGAzRAM+JOu20Bvzov9IWW3aqGdZX/gZDgALryZA4U2Ef4AGPH
jFQmu44WFwnJwdP6525wtoPRvUzK3GfeuDSbX/YotgxEeWrveelAWuTzaHaVnqyLmlFEHMuNMxww
mZ5Faj8kBiWaLQiyT3oAvFbxapTmL74YIjL4emW3NlSwdpVxHlJMhyp6C+qn1vfOY66v+xbldzAc
KgIsheIvOJnb1tGgcZAv4YHWNL/ijkZ5+mqTfTm+R6O+rqS/CO3skI71Ci6xtTBtNi918ulbxmk+
i1zYSi2FZocvGcHIGudF2QV8wVddjjfXwsTqucFH71vktPYxWfUpK2z7JQvwfdXyEWTlhzU0l2ke
jugoEOo+unOsQj8f7lGjvwveXG0Qj2YFjc9tu9+J31zLIfo2nPYhqVm8C/+xhkxmJ+AXE0lG+wg5
JdYp4S3E1YOADe8sCnQefT4tRZFvE9u65hmlG+Wno5c4cMF95/qyJsq11ut9W7Vs6e6hk11pING1
BeTbGt3FqPpPP8YS2X/xTW5MKbdAwKOOSpjAWkBp9VRiy4R8j36gxIjqUM1Vm7FD/tSp3VAyakHZ
OP8KTtUvK2OiPcFC0WbRWsMllyPCoI18wQB5C1m7ksBz7uaGPQelZIbTSU7i1cFfVKPwL+d1IygD
3emBcqYRCbxoyif73tPAId1epCUrDixCaN86QRpAVZ2NNnwoIdxnEKH7ojxaerQzuSPMzFhVqG4G
ZrCDci9x3u8m/KqJa36EqltXDHLxAZl2zzoPq3i0nMDBtuIHEqq0yAWLnjUgqb2B8pMr0OW6pAHs
gAM6HCcDrsHIRaiE9KRHJhpQl3qdex3YATi5w84JnCLeViNst7Xg8kco1lsrS4e/oTajs+2JJxoD
yM7uj9P1q9Tt77658wPkZiF8DB2Pubg7sl2X9lMxkiym7HUPPVrYnzHRPQTgOGG2jIl44UAy9LMI
yoXLCYwUaF0VJyM4D+rbsSiKJ/ICglU1xJfcSNajRWMKxKAESdYafJgWb3S1kgEBj8K6ArPRkN0m
cf5YASDl1XiQROC4zk236i06yZ1B3FvS9usqwKHh6ncNUvBOxw86TfwGM7jV4C37tqYOshDYBOEe
jZkO6T+RxLacPa6Q68GiQlUHTWSUK7Ox7twpKG0ZoMO299KvJH8ygDlkzg2Ezn5CjMqSc8CzZc5W
dHZuMbTp6KnDJrIo7dmfOx4jeLcTtg3gnGvfCvxHtEHlit0ceyYcMEXXHoq4ZiZU4M4fdoEG7Lw4
m8JK6XDKp4nAgRgrWJx+RbUXsf2x94bO8EbLxCKzyWlyani6XAIVfWs4QBghSbfVGWNpYtV247nu
m7udl1fqlmsmJd8zDhg9PCa58RkGLOjt6CfSGJSm7lYa4XcdkdwJycHtTmgSD/ymm/+ctmOWZfxr
bcf2J82j73829J9/xh8GBB1Gj4Xh0jSZ7s/cnz8MCDbcHnNG9EA5wMLz340Hw326ABd4oBSGOXcX
f9d4OA4KEkmnQnzAv+kJlfqMCPwfc3+bX4L8Fd2DPzRDuv++8Rh8r6KCmFg7k/taSe/Lqo3X3ow3
ESbmEj+Ux1NKqhhTbdreWeoZE9gJFPA40hN4rUv95yzMLnwQVnivkX2Usjrht162HCoTO4CxCrdS
93dlfyiIVRkl4l3FAMxPNzI9AYs50S4dPYTAhvBfUR+fworBVWql76735jCir4tqhStyYwIKSScY
AmSAwKlhFdckao3o5zz4z3oI4jm52B2w/Ogl1l6b6spVCymLSvXUDC8qQHpgHsP0uUDG0sEFhYGn
fWcAk5uPyBtfLOj9ttoD/Nu32V5z7hVIgKzEVA/8H5PWWbTGVhPxschG8mGndRp96kTYixBJdRN/
pZMVL2tbwXnDXf8xat6DQU1dVDk2TmNR5uOKcQ3uBxz1eYsWOin9nYnxaGFWSIEphBejiZ1xwCmv
JyAS+x+0pke9qR8DTSNnlA7GbMqN5/gP5ZT9iOnm+9Z3h05fN0nx8Ijc8Hrau579Qo6UYzKJIXPN
9pZPiuLKCYB9TMnSsGzEcgqoMIvZllGtqT/IiBVrEGLxfalHtQpGcDpu4u1JXGFuMz714gXG63ch
6UZ6iNLJqxGuBrv7PXYfiL3RyxO5QAUdUTkgJ930Lg0go5SAz8ao1LlWAFJldasr1pTFT+O9oQha
odN/DmyYENqrUR8SA/av24CiJP2gutcc6K3Gpz36b0qbtnbAGmFSLJ7Z0kiHdCfMevKpkc3K6iro
KiUwlWI7ZMlBZBeNARE999EIzX2ji18W4tG+vimBbsfYhw7ZXIlF6a7zkBubKv6mhz6YlfrpYw8x
VLlvS/MySMBSrQ23vGPgG6uD41dLj6mOro2rlPROWZmEsgDp5nSWgbZKjOFkgI9ZNDAex1lwOVFb
El8AwXHNlaVmf8ZbXlFMabgtrfo60iVL5zPk/26oZpskA4uF6dmJWIkP7RpgxUFEj8Mkl65Nupf/
bUnEUFx4X5N6bCH0JinCaJQVo0YfL4N1SZMf1e4Ch8e766tD5pPfMnvy6gptROY/Sisn5RT9E4jl
copIYWGVBjDHAu6LBrcaoNdN9wAITAl2A/Eik/lbYVPk/5ZJSBSg/QBreBvN8s9q3aXqSvbFohLB
vTPJU9XB+aW+tclsucrq8rHF3bhQbbpUcXOkbQWf+G7r1jagoGiP2J+3evdYEwpSkGssZpdNtMdp
gPgBd6L05xSKYYCzHVzh1wRrrrQDhS3TBkHEIMkgZfeMa/RQ+OJk9N+qbV+SGpb1FBzc7GY7UYlP
kFwaM1zjJNq26EuHYDwP0fjQkmcRTO2+RBejWh/YrsL08m3pT73dP0auc+jzDHFzfc8Y67nc3l7+
DdSReChSGZ1z6AuMH/6XPuqrAMB8XZFvzzcUMddmPkr1h2el59ffTMG9xWxd7bLEfMtQKscggQcL
s0zlPwXQWdsi21jQH1LdvruU0qVMoX19VnG8KfXffsgyQLxBkEO2R01hYjkMLqkRXf1eW+UqfxyQ
tLgZ7uP21JBI3CfEVZst0UcG0DGY7lN07H17Q+0vKijP0cdUDyTjKSq+FrkXL9UU7GcGVxnKnY1+
rLMPWj5sFRVOb8JoKhDEtthfPGOG2xB+QKhTC2zMTBTls7djO7FVyt9YbgCRY8K+T85gyS7HbYDf
B9FLNjESmOVugZYQ1Jc0sCHLe0MXPYzxrlXPRkuTN5J1K7H/lGAkQczJU5s252GId5aL21ylMHHU
YiQsSk7mcSLoaGLagcdmyJgTGSTWpJb8KCclsbJOCJOQrSjEV456sof8Opaf7eSRSCtw1/rbAUcF
+dTXsQhPwu22GlyfEs19EYTvhsFUvAjTN89FHFmE+UZDttYyZYmZOURAPJA5v+RuT/4urggumVmF
HoK4d3DrFwzIw8/WNZZWHxwjNkeltZ+q6CXpb3XEBhchYiDeGYqTHoAqhg0B0cRKsw5jAkinh3Qt
4/yeUOYLYgMBd+JXubOpWobaY8eFMaKgGtv43lIJ+zC5+m5auAxFGtUu++jQMk0KurdYqqvRu48N
506JYq517hjKbQMQkguaPHqcQvXgxeeCetDymInxnw1QIp2UrgG5+5RcRc+7UURLvDtLZAMrAhaQ
5zx5GqHQEGhJ3A6R+NjBIQb8lgeknpNw05KuLoKDDJpNHWSYiTogQ0crGncMKNiGgvAbg5CZOZml
vrOteATd/mcwT5P9OAHmVuEO/z2ig/5odvxVYkiiMzEgt85OtyEMe5WYePU5c2PKkPooUg8L1HjK
qEaUar/5oUutyh9rolVVibyIxQOWicWU0FwDGIxBFXjuT9Bsy/IhN1nCcKU1hb5MwWzDoDKrG6LA
pQUTzIe5Y8T7EWNTNYSbJEnZm/R30sSJ9mCegJYvnAygXCwTJ6KkyRVctehN5QiREwJ76LY4dMD/
6G9VfUWpOBXtIrDEXhEE0JcRh0jO9i5dp0bGOOd7CiVjoMF4ga14LB197dQ5i/Xa2TPDXhq+eiow
+cy2e6sIgqVLBoCfJ1vYIdfCZS1dthsCrH/8PrqEurmNpk7jXqYZ9yvEGVH0mbctEAo+cKNDqkuV
kWeTtqoCg5EZSfG8NifiHO9B99BXIPAh1oSF/zwl1mPkyAXBmidPmy7j9D2ifsQLb7n5dojZbTND
wlJN5OPMszfjatbiLxIh1hMS21GynjL6cAvJp6Sh1Dcp/8zmiRBXSGukB6uxdmWunkJF2hWpohwP
9iahougzFwUpCSwgcKplVEfHIDdw0sQBQ0T6Ppk1z25p7L2AQA0vOfgkTNYl++T/nI5m3jb8ix3N
Z8oT8M86mvln/HWNwsLEFYIMHlTsjuEZLFj+WKUImhN6GVvYf92X/G2Vwu7F5mRx/0IrdWZp/t9W
KZJmB2s26xcd0vqcs/zvrFJmKOo/djR/1vHPGdC2JZy/dDzfn/coD5r/87+M/y2iVpb2jLz04ugV
ccXajHxiZB6gLi2KrNuQOIUakz0HA5b6y4l3qWcsM5Q929bloMu5edyKyDdH69b4b3iPWQ6tM1lB
K3Qj7Fas5V1RUlMwe29YI28GGCLzmROTnRpZBZJifNLCT/ZGmEY7cCA3fciu8FacVYkffTXw2OoM
TBSnWtl9tdazLV4yAGP5BCOFdgu1tetHgEW8Zao/TVVNwBc9Q3pzArkT0C9poULiFDVt2GJn+rB7
9tF0k2pjFhJaH4P4gbjXiBQDeqnXAGJjXoWvOUAZpnALbXo05OgcK604dKL8cDNrgiCT3rp4ZoB6
+a2xCGKdOSt4kwZOPwpBDb1mpDqx0qyQXxaoh0+Uqxatem0GvSVfWowWrIgV1uDeOxr9uKyVs1b+
09TcyGZOi+hAisYYQmrUJNi+ufuKNvrUP6JVLinnJbCvDghMi0Q7DjRCjcbmtbWBDeZe/hD7TESN
7KUu62cx/vLc7pEcKXj14wwg74CSkGs4xin+nE3bYMeDn1rqa9Ta+7SEmVPKBClSGeAYkhmdJ7ve
CMtWETIoMjG6g4U7aKnB7Dw+aCPLs/IrbBrFdDX+HBBV6hz5YUPcZmWgW9btrQ5mhVAdPM9ovo38
I/FpUGwuJq3uF4nyP4Kqv9ihduoZbvm+uleivPs2S4UgmfP7hn1v0zXEub0cdQLfQHCLGL7ngG0h
k9nOyjQy0rI7FduvgbwzoRicgWPBHN599ahlQlF/JyygueIvcjZgNYSYXFwWgWYLGNEOMXyMzalv
nccRVzcOb0Bm4/ysC8KWGEGCCNTQrTkpyda981vhbrVp4TS1LrlXXG+gKJu2U05eR1Apern+FHL/
dxqkXTPbKm2O0JkaanBtAQp8rRUj4r2pX5Sm9auZHrzpoNsBFZp7LiwTAkxIQ9SgRinUZ9Mfu8F/
Nxn+Yfwno7fRNoL2d5GMNjmT5VFvGxCE0Vk5EzfwY+bXbKyaRwzDzMHI4B67SyHUZo6rodfjgwn5
Uv2NV/y2Wb1T2IebaEh/Gd2P7wEPsK1FqjHVNYrfee/Q7jQfWg9IXHTHkaG8APqzkRVBXA1M417f
UgBikEmnaZGhM1OwEWMI3wMB4cs+1Kmsk01bOztBAIiX9xf460zYl4VOrLMYV4n942hfFs/74IV7
3bgEPqg3eW3RQQ9A9ktMFi4mxwKfdwaTGyf5I+k8lvoqa+1HQDZZAS7EBBuOR03G6ENQCqW3Rt86
DA9MmW7ynqzaYriRZYRLNoU//tYgFBT2KpzfPPPi8MUkHv1rQ6ATBhrE/ExyXKU9WCXWwIyI5zIE
iIBsYo2CCtwOYvUEKj0RSWrVE9TkYByZUYjeBEo8BV4iVrZN0g3bAoO5vNIZMDi8fKr9yRrwtsLy
/WOm6S7jCjaVgW9TgQOw0DT0Nc3kEN6HtgLW4DKMSdYai+gjN2wgmXJHLwQpeMA9wh6XQatYuTVp
RFMWP1mqgwk14mR4MjmCJanvIEs/FDtYOodDXdtbQgpAESPaIWTI7Op1zDqJsMA78nj0RzTjvOtl
6N04JeuFYsHQT3azMXOEShJpx0NPTKKY3rx5d4csBAkcQ6uPLmbsmjNCWbRCPTDwPmTfmchvthxu
TRGvaDWvUW/PrBlQ6htfC2D3NB8BiaNbGf1ovlzDQoMugA488+Y9J8dlsR4K+xpl7GE1nCqwJ3ne
sTNXNEfyBRf5uUzch9FvD2HCUdvLQ9LCfk2pvsFTWwNLCUjix7JAuDZ4DHrzvTL8lVPWKIlQkbJ2
OIRBdHDApoIX3WQlNXaarelUMLsOB9tWR1f3yJ9Br9l61OxoBhPQjzgbqWAptKOMD2/2OefFqwm0
OQrK2QJb4eqxLnrODiKe1xbV1gJ+ofHlSGCVAdgstkPOnGbhkbOUTL90lIc91p6EsFMSxmSQbjlW
V4OR7wSB4I30z6RNbtDrrwV9kI6U0Er0D0f616qZdmM4gAqLb/QDuxHKcWffpsSm4ntl4fgTlcdU
wzI6ZifXmXANRSvQwagcDe9dK9XDUGJijfzfYIlufR0CZOjANs3Dy3hdIGfIWEo3rN5cvnNeRob0
yUiOcE22bVwOX2HN+CoZklUpdKwSLExnaVCASNatU2ABYEd0g5WQ5u5KB0dDxjnulZ9xaWHFGhbd
SHy5jUzBGLedVS4t5R/QR1E5m+vOuMXxfNDae18fuV2yp668NKx4e4ijXvkRuO3GDl9koghr5obV
w60Pk1Zmch1iQOsyt1j1vXq1KtC0ItjwPJ9d8kjsUK5LVBWaE24qgMJd8aFFEopVsar7d8FQT4wx
ka3Ew3BclCGTXbuG6EoMvOvjXNEOwDJ2EYfNYJa4wHKCuqaVjMoroLMHI0ox2/ykBuLoOT4gq2hp
o7U5oBCed8NaupXuby3OtugX9l2esT+0WZCPmxTY5ZBtSVqlk4LpnTGbqhKYxe3JGsF7G+4HOHSw
gd3GM5y1i7DEJYYMbxJj3pWZnfWyXwPseoB3wsHRbsE6IX0r8PeA/87GByQk6xToXu4zUnViUpLl
rU7jh0m9KZtwrELfO1G9LiI0vZrQqeS6Tdli+RbuU+6ZF+lRopTJhjXsKrD91X9O3yD+5b7hqc4/
+3/WNsw/4o+2QcKQQWWFkNFx+Ofv2gZLNw2iwCwaB+naxBz9d9vgCCDzRCa57hx1RK/xt7bB/RM9
Az+SSAJX8Kflv9M2yLlr+Z9tg26yZ7QEjYqJE+IfFyGePuWDLARtg99VJK/NOIiLy9VnNu3WcQfM
dfaqYTu6gk1DqAFe+Ha+NoWLPWy+SXX0jFMjoMZoD5pCm91G+rorWdXxBBOly3WsLi0zbste1VzV
Rv1ua1zcXOAdF3kMEDtDgyW54BPocemtiJNlzbzepAgAMdktAw0xUJtEv031Ja1jgOMsY9o7DCni
i2BXUVTg7QclA9NcXkNKjiS4BnW8ryXcwe7bpTYirj2nSGEctww8wukoUSlhurmUoaSZWOmrP9c4
nTqkvvmTU/x0AmG63RHVmFIYlWVx7Y14F3hTsolYnvqUUBBsKZaaj4zSqqbESii1dEouj9JL737G
rPgVWNHGiJoOvQXHsg8BI8L0NqwKxgSBP278ZsDM2ZMSiNYneoqnfoXeg0ss3mk5zYrSnpTNMd/X
M9WPRCjISizOuQRTRNBGe/QdgODhozF6kJ6ybQ7x3qPUmiiJLHRtzCxDJGiS0D06juk25fVBD+Fn
NpGxSfP4IQS8kuXDBqUgURfWQqLLlcFXgCAmfGimc1WxJdnCX/Yhx5MgcRgITxZILGL7o++RRbFR
NbqDaYFeSt+6guu0Otg4CsL8Bkd4qaxrZ91kiUWDRQvNioejso7hT8jiF6VWoO8qwgomqvwUZoNf
/NKIj2rZXPvxoyI0MDnG9Z6CfzEywTPzfdWRNDjf2CzD2uRDzUL+TiKksbdGbPPjif/mMYpm/nqI
AQU8ZCQV/kjn0IXfnUGOIDI91nJc8wPlKASjFAS36IDI7HAqX6xLQVHcGVdffoUM0vGFJ9Olec+V
vMeW3DnZDMAkVrocN31D2CeRYJjwZyDys060B9vC1zwUz4Zbzwz3HU0KvQ7Y8cFIduzrd1pMu2Sq
szHynvkdchg3v+lAcaCGYA8351sodVlfwyxD3W1vsv49NDFqCtJ34FjkJGEP5Xs72o+VDL9VYD+P
QAddUFq0vh4x1Pl0YW51DHlm9ZF1obwNyUsVv44D7T9W9Nx/Ygm1K91hCwVwh5aeWdjZTMhiIKL7
NesbaGwRaYsaT66O2i2c0peh6MDa/thgmSpV7EOqNydiZUdDnv6OylOkP8VoDlBb0MI1gmglnsNR
8kAWOneVMa2r6eD70WKwo4NZFPuEPaXCF4B5M0/a01hDvum/Glv9qoeGJ8FB0wLGDQn0OF5HWOwD
zW2PLavOLwFWvpaJRok5opQ/Mc9LwHB1mvCApPWD3xbrxvzuZmpY+Y6KGqSMRhfOTpDs+lidAchf
XEApBJx5OlWeuYF9kuviIvPgWMua6CyUHLYG5raAQ8vnNjSSnVawltGXET93460Ly5Pu2adw+BGd
uMErWJUdDexQnFrpYWKatkWytTm5sKcX7BCMLTnf63qot6XhbEOdgYrZHospXKnAJ42CfrCYkCBa
aivMmF9xWHnhuYtxJE/ROUO03mOZLeWb7lTLyv2c6q8AD5bhxScv/dE4Y0ObJXNdr8oZxGRDJWaY
u3SMqdyOiBJbjcysEaEPELtDwJFQot4s1bjCCv0gCnVg3bpuIG4l02uWwkbB9FCgwPHObU3hrr04
Cb5sqP59qtGBwrZx7y4LNKv8qbJqVfIXKngoQsxu0/jMYLvL5131c2+/iQLt+wAkxdgidEm0TRuW
L7N9F/vVvg/Ngy3gAGnuU2b3G4u2KG2nY4s0nC3r2hPDOk/Sh9AbVr04Avq899Z0yYrxYrKiaoQA
LyupyuVqlGRHZyjHIvGYOdl3BXytRxTmaL8ynDOqFXsxvjYSL0Mf72JkXjEcsBoRDICoi08aT9uS
NpMaH7HifkMWK18jVJ4xIBrNBzoL+K2PNr3ydl3bEbhXXIDFkBVHcNx0D4EGNZjdAL4zemOnowCJ
ijXUp1flELmD28LSCM0QXwTS3Avn0zCwBWz6VscZ+Fsj1FoI48T3zwE5ewlyxlzkcvGY+jDVAflx
AdsAryaoXd+pWxxbM3vvTIrAIme2X2Q/BeV8g/pAZtBuS3JEgo55kvacwjzyeUeMFgshTBZYnaTD
SkJDIviEA14YhyawRkGlrZ2J9wiwnGM9z4Gl0ZwsJJ7qvnse59102m0K7V3LfkKf3IWCWI7RWoX0
NkHTbnwWOTMpyNQI7NOXw5XqejNAIAzslw7niLSA+/vWcOizg5GBrfWeHBIsqvFFx5INdxai0Mmx
I4Tf17hrwnvDSaBYBk3iEYK+Q+Dv5HFzRwUCRfCCowGA24jOGDQk/ixZ4wcniqXxf7WecVbwGqRJ
gEoDrhtzTRyWcADx0cXfPhUBXTcYG2itzD6BQrIgiA7wcRlCPifqRbnXqjRWcfDWddEd8bQe50vb
/XRyCN9puGlHUnasZwcCYKbGZRm90ANDPs5QbbPFxOI8q0Ba2lcwykX12qlvy7wFQHqihAgmrlwT
BVmLecQQrz10YBXodwdC7EoAM5CEWo5wJZTDQtp67LJ2pdXdLozarWKwG8txPekx8eIMLWw6AOkh
PPYTvCtOxoM8u7ymZDhVjXe0BDQ2U2b+0qiNZy33Liz9SScCz36w1XPQDgutteEAks9AUfro1c0Z
ghMHTb0JQXyFzbR2e39Lv1qyL2KT5AbOJWNiQfwdtr2eoEwcdNrFIK6gO2rFN6rbbF0gg+zcL9Vh
1Moi7dEo1UsSdF8228JswnpkO2I16I+IqRkd99pnOja/SHf+1Qn7oZgfgVbuY5Bxkx2TB884QTmf
1jChe5gnLuk8e4kZwozzNMaf5zLFPKH5z+ljLORT/9r+4xK19T9rY+af8Nc2xv2TsFwHDSCif/0v
wWt/bD9cy2Qj5mAtBB3rovT67zYGvCsuEYo/22PO+g9AWWM2Xet0RcL4c1v0b2w/QBP9/20MFCNd
2ABsDYvMtn9sY3BzmI1WYziAmM4xh3xQ7QI090FrB2+pItC0m5oXq1IBl1KzUozJWr+5RcwJrha4
z+PEyk93QBHQ4BRpf1LYU4VtbCu9Wpg1UV2Nv5/qZtX27qKGrFhg7LO5kbGc76NJWw8tDpUOq9sE
4JTYx+e2is8ED25LDcgJSqqDbZVbty0XAeuIPP+hRECsXl68XC4tp3kSg6Uta0sgQBqKX1VmZada
Z4A/TTBr6rAbF8LnEmIXDw5MuoAl9PA79+Q8UP5/5J1JkuPKtW2n8iaAa4A7yi5JsCajYpQdWGRG
JGrAURezeRP5nWd/Xn9BX9K7V1Ljqq2OzKRURkQySLifs/dem7Rxx/Ko47ns4FTWkA45JKlFpG4e
GKBVBNFDOjnXeWQ1UjbxbfK0lwDwwdpxw89SZZ+6RrJ3GMGmzBNSSePgMptDzE6SbIqB6Ipbh31b
MeBCG+0crdjbGwkLqqqPk72KukXaaR5KE4aK6dBF1vDMUYVRPM8MkethlILNaHDTg+5U6kR3Bhi7
Tu75OA9YWfAQ12dmxzl23/VsuOfjPDyNYHQfitZ4EiWe/C7g2V97pUNflGls06IjAJm3ybYyTZyz
9lrqmKCDCmonMvmqMsmwJoshNR152YIgezK1gl7ZKui2cUyvaOJGdzIdXrpFiErUXhG7jRdia+3Q
WO/O0aOuUTEwDdo1KXn8GguazVQsYKkSz/H/pQ/Z4NI7Q/e1+Ja1yM5lDHU7MqwJLlHc7fPZIusX
zSstjZh5ch6peZOTgIhxYLCr0oyKrc9ETKJVF7ZeBA/qKLzHSZWukOCwu+gHOWsrJx4NojUNRp2u
mC6ORxkeDFadsEyA57sbP4qJrGHhsRZm6LIUVW/s/Br311CTM47dcDNiCu9N/cr4J9ceNPsVLbR7
EIADklL16WFESEuBe5ELE5TyDjtXeS1nfu9QaFB7EqzgRTgfOxc5qRCsIwktRBT+sj8QO2mz5U2C
s5XmpzKdD6Ls78ueftGetoTZshUCeFxyEWPNNhnwVSs2d0HCURuX9kM8cgFelJqkXC5t2kjwxQ18
d4g/HTUxonXFzau51bpt/UMYUb4t8K6sXUQi6aH+qIrTbHI4vXiZrbU90Ubv4H2v02ldcEhueWoV
azvArlW3LDfDWWxq1Ieql9GhAp2VB+h7Vh5LXpT2XGRMQQZFyuQnNxUwR3Jj9dZLWYVmdkjdTFIc
LEvh4IOBqHukkwdSxBI//ajWViJfU83bde3wnbQNm4yc/+jwwR1MkD9m045IpIK7WaJ+aXrGniKu
Ln0ocK+5pXH+zzm9lkf4nzu9nj5/xDSPclQVbQz89Au9G8APQd7la/z/80sYv4HIw1Hs6TDOHTB5
f1vDCf032xJQ8hyPEKL0dP7O384vj12b4Zoecvqi61v80d/WcGQkhU5zkSFdXMk4lv+tNdyyH/zj
Gg4KuoUHwJJy4a8vW8Lf+5ETZ3DDVhICamOgIte8v2mY4Epxc7ybMT4FQOZgQiXjXUGKrcORQilE
knSAkp9QW9ZdXu3S9kcwv9U8r8MQV723m5cmiR6Xqsm52EF7tiwIrBxJGXffjLMrCGM4Acs8/lqJ
S0QpBY6bayJMJOxf0vRWun4gor1xNObtOd+lVYovVG2D4eDV88adiK9Rc5G0d45+seObNG+SbGKR
vJqFsa4p1gru64gikqjeTZRj9CjcQ3WdEGQNTEgmiIP0kSKsR4cKjaHhpxGyXtcJtkYzgrEH281T
jME/pZ29W9U+MwkElNlNlNXRtEe2UMl5hP/dQDkAXhwa7WOP21in4gqB5z5rTbB5pUu3tS/c8gaI
ZV8M19D4Fv1j2//CrUAcZJaEkvnXZAJLWtIiTgJQbtDDYt1BfsUA5b3J8gjmdVOQBpHNoWzER0rS
pBBBuMX7sS5TcSy58DdJy9Lh1ta7OTgaXv+gyW/mzxL2nD6hBabPSTnuomk3tpS57+IuOoKtXzdE
uiAUJIDS52cxtrj/HlG12LMyNFfvVUOIw8L6WcO+ABIg3wee9lV1EiPzhXPusteK9OEwoMJo3/EU
4gNyf2JKfYs9eMTUpxDaOGtdtw+L+wmye2wqemecA+coDm3r3kgIakXNxoRzZzvaqZu0XWru5fhk
F/3Rye+X4cN0873He6AJhD97nDpNt0v0YpsxjA3LFoHqiODBIawTzx7CcbevCm8vaX6pLOcYglWm
iAzr9+doQl92SL6HHes87dqxAapJyHlxTcHXqU0XjgG/H8jzOgPO2ClqiSY/j501XVJgFn8uO1KN
vYc+vUPL23QV6iLlNF3BOBtVHA7ds6rstW2OYOPlTUPDlYLBqJ+nJ031913mPDvGr1y8gX3bVrwi
rq3tXfgiVW3Tz2NtUdyvfVUcC6PdLImpyc2vg4iPhTuvaKr8DNnbRfg2Sk2uW/k5lti1Bw6hdgmh
WBKdZaRyHDUnYbLE6rHLhdpDWsPnyBHR6W/xOg72y/r6y8DUxUrl4DSgcnP8lQR+WtwOhcPGSfT3
ccG54+rsJEzzvhHsX2y1n4WLEaWb/OVjIsdfS/DUHCAks0lfGQqjBvBqvWNxz5A2iGvCjpFf2Npj
scKFC5/GBSM3qXwAvt7OmHkKrF7t2A/gYAuxMke84GICj3Aax+eo4X4Fx4QCwhfujzs91x+ssTn0
RfRs1eZ1hpzT8wE2YayvzIQVyJSA655Z0I2a+aCDbyiL+NCnZK6Y74ci5hpccckI6W5Rm6kmCgeP
ZxqUb87yqBvKj1NWaF0JIAimnWuvrBxM/UKA5gXHn2M9aiSDteBFK+e16GF39MjBFd1YlI6rEvOv
fY6YUdfeOO0bGe9CB07H+J242amB6ZcMzcEGOWjgc1eacaoVm7I0exs40aka39atdozxH/ZZvx67
Ly/Y0dOTKvynmQH/9tik9m50sCM9dsHS0FdiktQBRfJbjSg4ClmeBrg3IFeS2FjZKWoAa8qdhKkb
9b4HxI5tlP2cA0Ucix8VgznI3LKv/UntezxYhrxiBbl1ZAr4YGD8SUFTiBh8pT5/ePxKJxRsYtyb
ji1NQWW5g9fYfGhsea+Zhyhv3npWD6Q4IqIOLldjDOmrPt8XIRbYFM09pMQSEjpLMJtU6aeWzTvv
Gser0HuG+8MT79OV3Ltu1kfYHDSyGSbpgMCFh+/SvMGD7LpUQ7Xug4udJ3Lu44ZMnn42mDXS9GuY
AGyw2K4/8u5zQhSOR+/AyrRKH7rySUp41OlPu3a32GE/x/mcLBnx5NtWFVI4YXSrP2YO7aH5c9+q
T91jtCASr/XUHUfBFU8PH3H9rAefVnhnZN2tmmobNcI+qF47cjzZBgFnDe2z6OdPM8SuzpthLQl2
jwMUIDvdzMF1NnT0WPCB0bDXsIAIkxZFanIcM95EZgafdVwhFyD3kPbnDVW+xbyrEx2gtM6mRZul
n02bcuohzTlXO3d+GI3GQYGh3yo/bMgLq4HnLU436NMg5x377GrG00KdyqKJjI3xavIpsPCnWjkt
DAP/ek/pP7z5Jc+9faNr9100HmK0D4ocDg4T7mqI4yMlEJd5CjalcMnEdu6rm0R3HfAfnHw6/Vfw
gKKFDNQT2TvaCy1IgA1KW/sQs+qr4wazTr0zwQvRk7WpDGsNqwy9u+Pz+14YPxYLqT5fNEpYg1ay
IgdYlKvPGICRRFkBfppFap+CN+JORt1E8In/YmsiwgRgkAxwSClYpELzJ5wNCbAkTVnnNhJbz4le
ICZtk7K4N4ErKSBLKbClcaEuKfBLGtJRAI4pNtgzZnh8WbsvtCbI/r4HvkkH40S63q8WrhOh5KuJ
v7s3H6KF+1SV9wInVl8xnBB7Yp4v7yaJqVDJ4oD7KKJ5rAUkRUvVZ+kND5kL5oqxPgQ4JQBP2QuA
SvI8LEBS8Rp36xZIFcDCXQa0KhaEMjt/pNFKglM3bQ0EffXY4zJWsMPlbCA5tmvwgps4KfeTe+tz
i+BFeD8AobRibVp33XQotc8SZ3CbkJxRp5gbUd3hrBx1+mr4hlgCYqyBGWMYHYTwwTgkgSObuB3c
8cesDScwH3vGhFXeVXelhU2cBG8U1c9eZZ5iuru0CEgLAqTPBZNjBSOaN15rGmDdsNu1C+bN9raU
k2wdUztEoYvDqLwvqQRwjfzRi/PjpIcnFw6bodX3Oc1Qaaz2VJy8GK61ydvmI2o/dAzhaCFk9V1L
Mt2b917wkiSAFZvzcjdDGq2A6IQhjjWKtDclI1XmsOkVy5U0iPw8p6Z5dvZRAYCBFzid5+Nk3QlP
bpvMeOLgW//nTEEeg8Cfm4JO3//3/+SfdZn+izlo+Sp/nYOYdkzB3Z2YrWEv3JffzUH0MS0YRrZ4
TDU2E9L/zkEmFD9AjZbDDhBX/R/mIGlQMuUIbMf/rh2BCOg/zUG6ZfJDwKNZxi6xzEm/czF3PRbc
XIda7ZR3CsTVKFXu26H+3QK/gt66LUeuBZV7GIzkGGUfTluf6cqECtZtsGJBy8cwDFLLQJCJg3c6
9QZiSRU5c+BbYu4PTVGvTXZ3S/LYBtI1AuvSeM4Z87rmLp6C8pr1l057za12F5VvDrCvzCM3XbQm
0T42AuqQy+lYRdken95mBham5eFX1e9LEBNu8Bp35aUNdgAtPEp2XHVucsymoMdqYjM5bMFYnHLA
ERnCkPe+MBUdmGX2r1SgtXDstkgpo3hUrM0FgfO8UQcCZ25kv7XTm2m8VxDRAoLxlfqW5r1T0beW
7nPYaSUMNZ3maUNo26wqXru8P3SYKcZ63BtTRW8KQgssNsWWfFndTUT8HVhtsrl1hnNr8+4ore8+
hU9hpA9NFzHDmcYPkVLvAvmtpJ2yFPG2RKssowfUgk2qMNx2UXQz0D1HfEuDcWmLPIZKgoqi1YdM
oBzgsJv0JWQz4jCMm6DFPjp70CR3bvgrAFSJOZGLV7D0i1g77rjRuifuPqkJPfVEfdB+6CFodN2O
zpK9jl1rHLCypvreMX5qXfY0ASeZsEb1DWmXUQNz4vTZSzOF7Fn7U4BcX4eLSKEeZhyJDqZp9R4B
jzUipY5siOWatg3mrUyep4jC8cF79TSsZUxzER2JwDDJT23F1Gxt5rTIfh5SbVWSOxwNpO5Xz9t7
kbNZnF6Q27Yt1A9MLg2POuFsFocK2rhHEX1huNuUVuU20K8IWZsFNQi4gpAkVscwZGGFIwWuhMp2
sUlBy/w4TVdzUFDF3+wBmDX/YBg48D2SnCCi4RxntliW7A+z5/mWth4DuQdmyjwmcXv3ftKZ6wGa
YhlFVDLW1UajBndtEu8Cmq0K/CPjxC8tJOsYwvfpIcasTIvNMuZdQSZobApIF98yeE8aBY/FvE3u
r7YbsFtiaNPzlYQ2VIgfTl49gxUNuTJH8fAlh2AfckZb+Nn0Vn8Yl2bwkZsdkVM/rgUBlqw9K9fY
DxBNUgfqWNDfUawBnjidHjUV+lnvHiuPqnD8OlGjiZdkcAvuJdq7sMRWsJyrABPJxNyWXfOcjdNh
NsGZTwCkBNbF3t1rYfHs4Ohlq7d1TY2rQXdWkzxmnY+lfpf1w8G2blgXSXfzEqizAbWikR/CY9Lh
Wq3Ym7SDhlNiN6pxV3YSFkFJLpq1Sf0iYnuVNeLgOF8pDxYvfddoWTJR+tnz3Jk4Q4Xg0cAHlOjV
XF060Z/MXDvZoJAiYqcxJIbJ8YU9rBL5HWq8+69E+DSGX6eVlNa529nKm7VSybq0hzssP00OH6vV
j4UyVr0gYZBOb4g1v1Lc21PDclXJjcVw4plqW4OFduFrTBVSfAvlMcfczqwMrAjAODardPnfs3SN
MgsZaYj2rVhCW9ZauD9TjWb0DkcM/4RIZRevd09BWZwSO3vTaxbLHtqr1DCbTyRIg6E+uIuyDh1l
smiAM8uD4c7HfAqeNa3ymwbrqQHKgxUs/cCrrhNbhERCUOdUOV9hal/L2mThg9NHx0mU5gd7wVPG
5WsA7ZH9EhcFZhbG1p3esteCDFR4Ez/ZN9DYS23rGwcLbiKrvT7RQW7FpMMHaitJX/Arc46qzg+h
Zazb6a7zQEccNCPezmihmG6HJxtzVCquot+PhT+5W5N+TnYSCsG2PCYdBF5A/Paj094Jyy/48Jax
CwVbbIxuDxMwlHeudPcevBp+XYduHjeGavdIJc4AddbceHa50xIWy7Hf6NUFIzwLhPDH6L4ZOmGZ
UGzpn4GI6wsTN23fQ/uoGSMwAOFODbFqV5JGiiluXrrgzsVDGs/ELJGFq/mHXe4Dj2oaB1PNpatd
TCOYvfRLJnDXDH6AFUKCsw0GfJ6Fr/TgcZDDmi5d0Kr9ZlA9pwQPi0n5FZugyUoPNTT2qnYfdJsg
cti/8rxYZ8adKqO3oX7DetFUl5F1QU8WBYeeZUybIJneRpmvA/N7bgH7e4qUsPTeYHuTGIivQGe+
jJnwTy/2GdN9lx4GkFbZ+MNV46mdkK9kcpq7cxORDbZhKIz39PhtgmW1MQbWgevCeYCEYlp7MUxv
hvqRNvB6vKA4adTa1NyWp9R7b5pu6+b1RgvtV6yOfgSZBBZMRJ/0uIPmma/KUr3KREcuB1uZpTqu
6eHYgjUWdDUE6G6Igs5GwN6cpfaaRLqPaEUSfXg0a/U1qfxc4MQBv8ybvbA3TpJvQp5wRgJBkVw8
SzlAsfHanbStDbJnrByqssBE85RHZbtorXMUgYOqthd9c8t5PYxifLdi/VBmBbFv74Bytip0cgkJ
RpAMxzICZqboDiMjk2CuwD/GwlcSAJjX+vjLHNprqrPZiR9bgkk2TY41wIPAO9VD5uci3fC8QGXb
jNWHbkyvNYojNx5XQtDLQw9vNkJ8Fe51uD3CJP+Mv5Ofjpq6HU/MM9ThJ7uCGV95aIqgH0HGBcWX
E44bKMM4uSn2xbHkVd2q4PAt5JdO3QS1QouOxb5oWOx6bbii+MUdCqx6mzSCzgRPmP0S66uSFatr
3bsT2Sfop5vceVQW9Zy27fE4dO+L6i7p+10TVlfLvobeY0V+oz625HKKsF7ZUPeXHsIAN85SqNXe
c0YAYSg3wmAfUBPbnKr6MmdA5bqAdx4Vvm4QPhXYTQhlYV07tQNvxMy3MBMSbz5ZtbEn5ORheqTN
rmbBxoeRxyKM28KhD0Qvb7lhvXcRfRpky+a1lTaUjci7jAkrsYpLPMmLCwDJail6mT1zMycHg5mS
3AM0tIH00G3pIukIobimtYOKsev4Bp6lX0uWz0NH2gUJjhj0SGalGVJAR8Z+HqF1J1uafXUm9RAd
uAt3GVXl4HeU9hZZh5j3B7BYQKH5pqapxSmLo/KAh1jTLQshMTsen6hczA+RcYD4dBBJS1tfHm4b
5s0htF5nZ9w5NnroUMO3otH4zLsISxdDb08al93RkoSqRI9CisLp8IFRB47JjVssDnT1AQWvJjVn
jdfOYasSOzTP88tT1dWx2Q2pdwd1NwszuBx8EdZm1xF/Tt73N1WE93Pmnek8/wQ6gfzdanciIJJm
OZzKXrXrZtINvc6xH25BVVy7aCK7Yp5Gz4M/O9cwHI0zzQvRaq75L1TF80Z1NrV0dZat7QG9edvi
ZWvJP7vejwB+ADmYzv2pZyPme/QWdibRLRjJ6E7lPs+fRRlf51IUMI/SjVEFuyje90vCMPvQlXzW
4QzzzeFIY1hEKajL/EWWJaHl8OyW/zkoU9g6f3Z6vf7Pf+ffTVv25T+Pr3/5Mn+1oXi/Eb5FqqOJ
w9DxyEMt/asNhdIqg3JEXUp4ODhKfuem935jaKUM2aA4wODv/M6GgsKHAR9PiyuXImLH/XdkPMv9
ZxsKfg+gqpa0EX4w1v9xfKXjb3KTsjXWjT4BQe9xynJGju5FBndWYfuREWGEZcFtGndWbz4WLmHx
Zth2zFRdkFDBhEZCUZ9Nbbpmzo+2q90MAHuOll8Lz3haps2hV5sIoEGeHUOcjcb4quwR0qPhz9jU
7ID1+ye9AVjv0UN0LjotATz73tZCMup4tp2IvZx91DrulyMgTJMIo0rIBMLWj4ryMNC9OeSXmnxL
ag+42easWjvDTQt5YvcSWo/Uz0WZMcXZd67JnWhgtU/b6sWIi0+zMz50PTxg0IQ7tHjMq+GnIatT
Qh3CMuyWdMTDXnryRvexrIer0TtfAfdcSnuTXwt6aCi9XRWPPQXKyX1Artbgn5ePKdEfuk2I/QBX
JquM3KjUCvT2w5i1Bitid2dzfVHYO1wtYIF+cjRWwDCh25kdgT0+yTL5aCsUDrti8qCBqk4osxo+
NOJD81T4hpliRjM3yrKPjRs+JAOKlchZmbbU31g18Ma3KL+laQBBf6lLoaplkne1Pl7mwOL2FiPD
VA1+D69E8xhiX2LgS23A2PCOmZW5Zz2hox2dHntD3XbxOuSGqawKlwvhovClSaKPPj9kzUE5H8P0
Ubn+5F0Kc8+FYUrOFqTEIWDTVvsUuqyd6Rw2d63EABkc3Q7E1Hqa3yJI1RKRxrcM3lJUrm8ntRWI
GpKD3gfUM4lL794M90nPfwjMIAjM9abWdy5FRvMEZMGvgYBYBB6XBAP0BXfnFQdHuzgY94XYDf2l
lS86kgvVx8F7jkO8qDlSdqLHCS72ElpN8BjhX9fi5yo8hvNa1q9OdwSItPLCXctflfkXa0ffMegd
KA56vsm7u4GuTnRMWyO9R3eEsUmDiAbWTao9Fp2vBsBwATQ9GJ+Dp3M13ASUHzQRDNx6OvZxtJ1E
eSvonTH05oPQMKrSnVNsKuk8sdW5JZ19jLP+aRG9u2a8U3b2PJUaDD5+6iE5jVHw1FXufYwApPXh
p1E6p5GWqN45gIT5HIR5ijDzkludV/VoBhvNOAMvxMmZI3S783nu+ZbUDHtZfN/JmiTq4A+x/Vwl
vKctgUsMQJIdN36PBLbKAXDTAJLeqraiN7KDijHvOmCFsmue2gAwuEPXQ4VVLaQ7wYbqyohPTXQx
FGdbsw5zWm25KTwGxfBVd9ZbGczrGR0srNOb1lt+mRuI7fyFqWRdr39HndzT+0qwHm91zz2zzC4x
+/EJSkuj3EdQ7zsdpbnhoIzLZm9mnxMv5irWokOAaB/PfMjmqvFhIh+UIiGT7yaiI8CJvsqoWfd2
6A9OytSAqFHLJVx5NRlNKpCgSvRHrZU4ldzXug22oZn/ssizDB3VlUP7U+M8BXD/0Wc/DBFgXhfY
IHq/5G0XUb5McRO/Yzyu3UzTZF/sQdQjEzUL3IcrRhbtLKtcrPINe5MOYEdzG7X4XOgp5n2d+L3R
7x09MVZS0462QX3S6GQ7ApQs0u2QUepRat8lN2jPLiAVECogk2WCSUi3I8oV4BVfS8PnLjfnNczc
sw1RKsa0H5TwnxBCjOkhM/uTU39qJHgr6ys2GcvQkP1R0+5FSNWJ+ZWy8bIBI9tejmzzwyMjSbjy
glbzmZCLESGGAk+Vz+VAmXFgUpCbXAYP/0RqHds+3FrVwDhhNOsgBtCpsmuycBR15tWoD18hVHHR
NozXSS51iN8d9WEmcUOalZI7O47uKhn5DY8PJgLMcH24z/VXRe3NOKrXlP0GgeVN6LJ5gdb14DX2
xR6ri+tWP3PeF9Sw2CukA7+1s4c0joEla5/mqPmhK3CrESmh/iUngAShhAaGSH8euodSNw9BROaY
BZen/LCy/b6g2uCmZ92OzMwGbMZGOfcmay1dfmVNRDLTXDWhjg52H3gb3QHR1C9wpnh6oViXT165
SeBCjjZzDMnfknVCRLObCi600G+t5IMCC+7d4V0V0VWHV71QHW+6YhXlPyxGWKCeTpZeOoonOVue
28g74G7bDOxmR2QfESgurcNDxes0ot570fzq6hHq1Z5XzacNZG9R8lhgpCQ4s2qI8HKZvnNmHSff
uG+qHvwPHVnC4Q1J8ImxH9LsthI/U1n4dXisNR98Zu+chlE7u8FpmKt7QZ8f++y7gpBs0nUnwNnv
Y9RiytSOSRzeZ8jrvDHo9MnXbWdc7RAMkTXvjSx5yTA1IiZdl+NGmOokAtrdgtAvnTtB8oQmewAA
7XMRaHtZ/bTLBctKZQnhc2M2jpNk/CtumvnqTvmuNdPHeJzY6dUwsGCU1q26/efoMC5qyJ/TYbBg
fiZN+j///V9Pbf399a9s1csX++t9doHKgJXxhIWNjH7Uv8sxhvMbN0lTuK5nLn5rm6v03+QY9zcU
F911cMqbf2H3/68c4/wGmt9Dq/EcaSPU/FtQGeHxTf5oS5MOOhGeOb7NQv3/h/usG6nUUmPQrvN8
2DUYcEMpz+GQk0PPuyVxln3YKR6XIV2S/YO66HHox9AZg6Y9x/AI2DFg7e0TTAd6+LNhaFKK8qFi
Tq7MVh9cSoGI44K1avHpkkzmM/lG1Nvvq/qHWfBBFBpuYteRtMObibZ14ra6Jg6hwbJIvsy43Nla
CydtmkD4t+Uags/0qMq6/8q4QVqpmA6pmxxNASmTfnfW7tSjCB64s2sV2HFg8DKqeqnJ6rAnIWaZ
2ktEGppXaTPaATdRItNSy57HxqP2NAEqG9njsx210xLRaIEep6jSmOSYFLMyIec5Wb7lqmuS2h9F
UN0ylnZU97I57JMXDfcBbYDFrsv0k+yyZ0MmrAuKYyXJf3Lbv3dJnodufwZ1dlikjm7U+01AZH1I
9V8ltdRVNS35yfjGbQjplQ1G1VwMNvBhWAcwefsXkXLti2F3ano5rB0Fhx0szFFPAp28j4GhI6cQ
le1BOMctiRbrPiLir1PTxx18fDRaUmBJaqYHmsFddicjab5SQEll0yPE/MYOw+RyPt9bcrQJf3XQ
1dOzK+IbGbLv3oM1Hml+ZZEz7EO2nA6FAfj+8r2Qw83zSC3F83NIbWgWEK8zRix3LE8m7PGV0R5s
sXAj82nY0wr/qhXFg8IUT9GAOtULvcEt3H1L99aqttpHbZjPOQWisoAGJBzbLzv7jFI0UQgOM2Lq
68c4tj6MkOu5C2UCNApx/JKoUb1cprW4PVUJ50wQf2dd+mUtgIosZnFcjglcLUwPhB6Acg0C63Vs
jkSWYSWU5cSGjM5MSpbw+dCCmbKVTAzIzFaNj2L60BCxx6TYplJw03DmdaXRQG8L6N0YLgbWlC0J
JcGeCjzJFqvGO9rV3oaK4KgWEIB9p3LcCd6c9Oe0cqjiyuyFbzy128ijR/UvjM00bWk3ovsqgG89
Vhs4rKE/t9nWncencLFLQUjZhxZFSFk7tESb8INm9dLxIAi7AvA5twmA57SR5zmotoBcaUkfcNYF
M/RC2WRcwWsCixFeGbIHFf80Tl56WxOKQ/ZVyCpoSpw3YxrvZhzXBPHmm4pIlRG6wBGIVTJVTHjJ
iDBaZeEtHMenoscMEQd8+GQF0bMWBA2Kyr7Ojp3ejQX95CBtrItoHQjU9INhmXS8SxWZwKmHgIV9
1SFbOM2HcJoeTIQbrGPKhfZNgyZHYnsXzobje1RYAFNqG2jonQu6PSKny/l+o9ovp/TA/uxaRu6k
0CixUpSxtUr9il0UvLBwoTGwNuKSiK/EqJJf0YguBv4Lik9lQPDN0iueE7XL6ZAyi8q4kwgYXSbH
p0yb+kclcEMF4VBtxGgmh/+AM9QhAMRxZGGlNvA4UwT5p0/TVf3Zxk0GZeG/Xn6/GfqXX/LvZ6rA
iUDTPVYGE7waSIO/R5VwMEg2SNwkpWn9zuHAkYrtgKSS40pBIQ3n8N+c3u5vum5DbjCZ/ZcN0b91
pBp/aTv/A3malwJvA8QFvhc8hn8ELjRN41Hg3a7tnhkS4PFG1DQsz3rImEhVYcBDJybxWeNL5tTd
dln3nufJN20i4AhE86o2IK11Zlbr3aw/+5JMEp1oJOjaT/BMB5VCrHZ6sGeJs/PMFMaLBme4DyAg
p1HpF5VFqlYHWJy46qGCZRyl2CZJKDzbXUvXrRdu+2C4ZE0LmIkuwzwfH3sdfjDHwapkFW9XEaNj
ftYrdb+gaEhUPhRlfLDd+ZIroKiF9eoZ4WdGNTVUd0A+lkmSd7D6DVflWAabTtWUHohxP7qFSaWe
u+6oetBKqLxcP+/KUDFx+aM6NSVb2zMlVusie+mYt6L6saPqRYTWHnpnHD4r2fxINXNN4XoCFzcl
ZZ41VHCE37Z3iKLY73gpOd2i54oFOhh7KNaswpmW9K9onogBfwt0Do1rS16tebXKHrgivGp76i+Y
HAunH1f6ULSrpluMrLWxAtUTNDGWEB1nQ79ItN5c+Vrm7LRoipaYIj8tURl+tR7GJopsPQpmAT1b
gLINuI77kb5vIAUzWVLGLirAbEV6hbW9Tc2Bi/Jq09jbj4iQuFOykkcZlDzDCLB6WO3kC6YK0dG1
LqF7EYxMaJZI4bPazWtQ4MTSZr04S9V+Qhc5xO5D7gi0Dn0bxbRYyO6l94JXEWEh0KpVJZGI+KOd
g12dVX0XVS9tQKB6nIb1pMXu7j/lASY41DzijWQMcSf92XHgdw+wwz8/wf7xa/79CWbIBU7Pt7M8
Fyvy359g9m8Q9XUeomAoBY/S3225AcPY/GiYtEz+lETL7x9hPHdp8+L/r1tsQv+tRxjPvH+eClik
ezzGbGlYHPp/3HJbPdbyceTy6yZc4iJu09AFoBcrRlVLiXWtnDsaT+E786kO5pYwJa3T6SPd1s4w
3zf5ABPGOIWJ5MYZvOmKanMDdnFVfHSc1sNcb+z+Ymhy28ndAnwcjfekHX+V1nQKS3IkXeFz40xg
cJjEHURe7Cf+vprAusK9HRdW3DQzOsx+lE8fhZseyOuXpbPqq349jaiCko7QVvPJgG6D/IWC6Md0
UFtDaWj52Jho+LYGeYJPtWm66jg34rzAm3LAMhpPmZlNZsnGxS5eG3hd1c2wf02xve49v6cAhK2M
H0/PcTBsFMzZHkLx2GzqoSdAhrDffzMQ7egKYC98NcFWQ3lj6YaFgNw48boeghrCsbR9qpt2s5z9
qX3JqH1KP3VWz/Y3llaNPLo7wd2PYKrn/4+981puZL+386uofN9y5+Cyz0UHNAIBAmDmTRfJ4XTO
ud/GD+P38teztSdoS7Z0XOWLo1PSzB4mkET49y+s9S3Tl4z3eSH+iju9xTGoZS99cRd28aEJD2P+
KYWGrREvRs4jVDbzMR8BJ+vGY2NMcNg1/WZYCjcwKj+AtSVPSLLqNmWez5IzIg+9wUSDVHgrS6kf
QZtoJMC3orEx9HynSHslSlD93jH3KafKL4DLs8XeLuAJUZI3SF0E8Xmghpz4TUkD2ebSjYlpqc5a
ZPZs0HvENMiukzx7CLgUDtXWRBHGCje5mdNyRURA/CaZyuTxJmgtckJZckiiYlc5fvYhhGQVx17R
PUhB4rP145nYoPc+4ReB8DyhEMGuEEwPo4nimUpQTZntGKea0AN+XYjAKALf1ZxFLQqfigukr7EW
L0CYGdHyWCnTee5auru9yuU4sFFNMCiPMbrET02TME9TUcyqePDRTo1AmTOd5U8v3UeW4kRzc1QU
AmawgByrWHczMDoCiFETF0sPIz6VPqw8PkEYB3057JvpXjT2WTUz05tegvlLJpmXWgm8URXegmqv
gtErjmO1HYtLafh5yeMfCw+ykN7GMTDtftjGeqgyRqbtbCXGTRFM6aYdJVQi7GsD042y9iyU2qZE
40Y6NtVAj+cGsfmo1pL9L3Dc/8U9qCBz/cdmPudPsjH/pvJ2vY3vh7pqGNp6cFuipKBt/X6oG3+W
FKY/Ip3ieqav5r8fox5V45ClLpVlSWeq8/OhTqGK6x7gr6V/+9A/4aCHRvbHQ53vo0sUF4ybqIJ/
PdRn7Bd60JgdEd3DXh9wgme95ZYSXpGZEyWOgNXqUfnQLJhleMIAmtoJwyeloo9ylQi8DAtJ97bE
C4Gj0QPcoTtd51bEZWECpK+CUmS0NUWWhOUwlxuHzEDSggzBnVB9WgSA8PpeiGFf2taNRP2M9lTs
3obcvIzIgMAEF2hd9J2gHMyWCtGYozcpnLaKrh+aYPA4Sjh+m5mQ4Og8oHZUOuljsUCAhcu2Cdlm
lsoTMolTiVfQaKdtaiV4n6QXA2nLpsmVbQM8qI2yJwHcpSkl70KvMMHobtu2QqKgPaZlei9HBnKk
oiF2ZHnNtWOqBlfsTIlv5OqzKKMkKFQ8Fqr1rtaroKbL6lMJL0CGfhEU0f284jAoJd8r3S91I/cS
9SNF5Yp6QDzlcDQSNFoWQo8A5E5rGqc2xQo4puw618Vw11NBw+RAarVJAV1WaX8EPwezgwKScEUH
RBTrwIdqhXsQIsOgpzVOMtwPzslgxctASYUJgqr2Jh+pXw1oIcKKDSm6kd3yihLpTTyUWO9SGCPU
FYiADe6/bhvQatTKXQcqpo76WyGuOI4hlazIks6arglntKw+acz3lJVs0k2b1fBNGg24meswfVT1
08JgfO4QeGJQErFMktTA6sEh+8kmJyDA/GTAU6ngqvSzb0XhxoC2kvVvJNY5U+cNkFiU7ploX1ea
brPp0WwerZXYArmlguBSaMwiIbqYkF16CUpD8lHJhALCfSlRiDesL3V4MFYGtw39SZJGn4y8WHED
jhHXhJ+pPS4SzX/KOiJm3y2usBmDwaeE8li96xAudRBpWHhE1yK9nTHOZctNhL9KWodK86PBIRvc
F1K4yaXex46DlFHE/QEih0ETc6WUS6WJ9JhsL2sb9oFf4KkJGvHaT6DmYIbtYlZ9XUbrgWa6oUmc
CP8hWQO7oUXChhl7Bfpzq34bU+lLOD3ptWqDVdhECchM/VZD96n20P9Rw8sW4Y4ozhuTrXcvbhvU
q1Z5Lfip8z4Di1PaokVocgLRuDYvDVnZvW7tk2lbQIXUK6/Jz6NgsWVFxImUNR6A0gJiEpIvBrJE
pVZIvph2ioAsXjdu1OULR9+2pdDASemkeseYjWTgDPD4nK8mOd8wWWZryhGtFZIxoTxUcwS7mScO
pYUxjkeW7w9hXpwmlqViJbAIX26agHSzeSTVDp03jdTUI/NBb8SM8tYKYEjEjY3S1jH5Op0iEOYY
3/hllPvNiDB7MkVPJQMZgCH15thxbCHMjJZtkapOLLQba5m3nRWcdPImZECypvJWFB8htVSu4RaS
nQIGeEv8IyClUGpupHr0C9WC1pVPW5Zm58xSWHv3kD0ZGFfFWdas+6Ec9glenSnNYy7CqRNCVhZQ
QrYzs6889SQwPgVFIAgDrMN9Ac5cQjZL5sMEsgP1xDg+GT0cX5EEhkkptnGz+IJ2B6FhE80A1RIV
/XHlRAoKEyzVQ1xtNKvn9AXNVm2E+NjML7GKPztH31ZjMJatXSJe0pU2PWqPgQEITF8uNfcGXEfw
wiG3JXgNTmdhBLr8YEJeK6b0FYPwQbKEDf40Vn7DXtNXqB1VHnbSOBquTZf52qjeAkewmDCIq5xV
rI4hI0st7e5T2fxKG30zTLi7I8wX0CNrRGUNATK6kr1l42VcQyWV6fAvUHz8NtlC1SpzNTYU+jWu
xP9YGfJzr/nHYdlf3eT3qgQ/Dy2tJCoGiWg6tcePYZmBEYhFEvRSJngMqn5UJSygVERYEj0le6if
ixJitEyGZayNJHii/xQWgdKHcumvF1C0mfI3qI8sgSD6tSqJmHko6dAT77KNPwNNdQcLmJbl3m5I
O7dLrA62Zm/c0uudV6JBX/Uj2WqZ7R7dxiV3xu7cQwSzzHVHZ9iASwMyaKt+6z0+ooQsnPiJdcxN
SvSUjW2PROVT9zIbG3bO/X1GZqeDA+U+P9RIyJ/iJz5ibbep7ZZbVy099hj+dE4crBHudBY2iD4D
390omy53LHuzyDZITk7JzesrGmO0hAAMnGa3gXngvbrMooXjq+wcq3vZcTebI//cHAP/VVn/KTt8
zuwdZw/r6/F18yptuGHefKXT9CT8y9mejojkUf5T265M2caXWM9kHeHx4BC5Zx+8q1itOMTI6/fm
zTC7g01is+GdP89c4RzD410+fOWnHWKrJ0Id0d67UXrUXd9PHZSqn3cfhlccdLc4VNu4uPkIffGM
2dIuzphJBfsY7Jkg2eF2I9iyc9vax8fKfXyt7dvivBG98nokOAzc0m24DbdG5BWx256Y1XnZl/Xr
+MR3/vB//uISYuv8+e2tb+9aP/jjHb+/8b789Fnf31l+u6kfn625ximp7DqkTbN73Fgb4NR+vK2v
dnXmBoz6rn0MPyFy28ZBsvXeBaPXinAwL/LieR5k1tvFN06OvttZnn89YnQUldPYqOB4JNveVU/O
NRHtlxeouc7Ju9q58yk4gneFWAMp6QyI85T7/QdhWztVst0P/OSzA/geMzh3V+ACzLNNN3Cvn1ee
L6eAsSPO6E+Uei/S4T66jTbRBp2pzZ/tNfSCl+kwHYKX6HZ33cH1gKSf4Lt38gfCiJ4U0buNt768
Q+0sU8XOfIv32/f73WJvjMrb3QTu58f5qZU/ibowp42qb+eazc1u4ElLXJGd2U+F/XLi+eHbI0UU
Riq+iU0DWT3FD6RMvWNQ2hCJpb4YlIfESQxehM2a9CBUYS9cnvgY+9cXHGuEAGzZ7PErJhQ09yPD
js9YO8eJ3xuU7TwNr35kXFInaQ6pY97Iu13s3dvY4/325WyQ83a1nE/VZWJ94onpG639wTJPsf3Q
H2x5R0ifcgKDFfq7bns9E3mhXYOb4MZyfOVUbS3HNm982z/b5G24pDUfxN18Vl2/HO0ocNDj+xsf
TNSOgEIXjfPg7kbv9f0enp07HNIjKVQ5/wRD5AZfmkPyPtjFAS0mrw+7F/zkSTpxr/GdiF5Yf1bx
zE8Dzuqq+PZTsxUYrbgfxklIanxnL7QGc/whePEDj3BYQ0iw9bPfbXM/2FnXbw8vT53J/iQA6tv/
1jfYMX77+5o+yMnBgCVf7EoH79Am3BOmbtulTnCcBxwGXr3bxS+GeWH3Z7fH/BJ7cegk8Ut0R6LQ
/KEiNgchlbNzv6Z+7susyWDe8o7hYJ0Ejydd9+Sn/lRuoLGDj3BucgXMi80Y5VW0B19liJ/sZbve
QMd3oBDbyZWojBQivbtc5NrtXfZjLyNqd9fdRg8XyyX2ZHnO/FKjN/HYAicno3Mv/AGOysaT38bB
PnMNSnd9EL4wi/sUXgg8SVIvCJz+SdiNNk3BhXDF8xxxqwBo/a3plbsldy2/wyR1E3x4k/dyVr5a
PpWZg7+JUPAalJotu/gwNyREP5jbwmPRAsrsldzedNrg8eGNBxSo/FO2qeltsKiOofC7yfbD1lG8
Dz8siALEiUSayWZ65denOQkOZAU8JPOugb+lMvy7ybzqkruJx45jYFx267R3Cca9HtuA3bzuRdvB
H/IhsXfeyDcBxe6Vl83N4cL8KNyIIE82aAl63fsYq4r8R3fy+7PUbRicDZfGWY7ydra74/kjds6q
7Xc2JkTbiWx9Y8p2/JJspUeEd7lzQqM6ukCIQ/tUvQXNrriGjni7Jp9jnSP2RTkbXyA8yiewNlrs
R7wi2K4UDxX9BD+WIp+s/sIEFXdMnx6rFuglIj1XiM4dXywAQjjB78qfOpJphhh+xkaVeXU/wjJN
nzLlVJDGTRB2R3C6zYTVkE/QLbl2slRIIYXmu6DDQHvND8udHjyX2Lo+F3FD/ClhvQDo3H7/aG2Z
hKL8VEa3Md4gbzhNwFW+NbawJWvFcqnvMYl4j5c73ftXKRFl9D2URhowK0qxf0+JuGP3/AOZ9a3u
/Osb/V4kMu/XmFyJkK5WrdLPRaKurGL8dZOx7k9/LhKRJwFlZGgF7oJ69pcqUdMs2dJ0ajv0/P+U
6l5a682/LhJlVcRdQqUqspdYTeU/mcazphtnBCNgFUFOhM0l7L9A5Mkz69a0uIqJrUiXVNHi1EV7
GGJB2soCEXk1qzcUsZK2j8biysINzDHSnEGyyF4XkdsBSGmkr0bFNS5Wtnpf+pkUeEbgivH8no8X
g+ZlXLuYZe1n4rWzAXTYAHwabjKaHpyW9xFNkEIzJNEUBTRHJFnptEotLVNC67Q0IuE08LD6eavW
/X4qFm+Sg402xgdmBa8WLVgnPoTTpaUti2nPWrg5MzPwmuwdlfZtYpxfKfpWoreXGfOHypdB2Zd6
eOiNq6U8myZ2GCYaMfgHrX3XWRYU8LEMlgeJlHsA1ZPmE36/IL2mM7Kjx5mFQ8fiQSXPrhjImvUi
Xt0q1l00FJRVDZGdNIvHktFaWsa+NXwi3nVa1htd4dJwE0DFt8MeXmcPLdkWIysRRnMLCxKt/poF
dw2bRf2xYIGCQZVDf3EKFisNCxaRRUvHwqVj8UKO5AHq6MFkITOZ1rZtyk2rFVcrf6y0ZrNUAdHq
sz2xzmmmHgQyWiLcUn2yC1n65PEqf8dtyTIoZymEyA1NucHBU2xDSJsxy6PJOKCuBN252qcmtFPT
Vyl5DVk4oXYTWT9VTfk25gWgxRjrb7m8IC9ACxU5+hhD7fXqBiyiUabbJp/32dzf1UVzh+hZJMu0
15Z7vacnqaav/wJn1l9m6tY/vDi9+yw+P34+oH66he/HEkniDNR1kRwNCBQMx7/3rrSlCsBZPsI5
86t4kjE3JwVNr86qdP3QT0qP1UFkovZYF6j/3LHEWffHY4nvv+YFoqIESbuuUX86lnjwAVYE9K5x
C3VVTY1tG5alIxNOIS93FYIoZQLoppUYb4axWuecme4hCT236Kc6kyd0h6JKXKVVRTHSPsT7Bb1V
vULWl6z4ovHMS5PlFr/+LXLhDmZyubiEE53QwNiBAF+oU/HISRVVV2tKuGWaF6QYLvOpzBn7ZZ9J
8nmyKJtE9F+tJN30qyCsr+r4pgTGzYpODVB8FUyRkSWs+rEo0br9zAbWVQrJnSJo5ZonNEhD5EHZ
yQ2uSxRoUvzYc+0uTQ4DAzCd3sOkR6aWKRVnC7q1Yuw4WlRtEzJea2YQYt1wFOVpp4ODC7rxlMGG
rzXIo6v6zcyFU5QvK4K0OQlWfYnRWWcqtDIt7I5zJR0WMNcIPKKl2ulWAXt/cmv2kEYuXPgUW5DU
zYS7NiowjlKDpsl7HMi7BTp3rxEFJD93bPgGxHnTmmSHl71NPwQF5TXaPTmYwIfmKjprqGlluQlN
4kGLiLocbCBkorHUJVuwCi9BUJJU75oisziRCEVsPoUCbj00gwLNoDBM92TOnwsrfzIgN5KotKvq
9MhjeC2I3sAyCtUO/Y8MiWIpBuxB5l0TD5spFO6iHjhVON811nyZzd4VyuHUd5AD2nDyQxK4EKfe
CdEmIZdrro3TTE6XmKZASFZ7AsvCJ8yqOrkMhHrJpHvJYYhBoX7VtcFeMDFqExeq5XnRhI2cn6vy
HncyNGX2DCPRYeOaIZYlwqUBR4fXEYIBkYlLe00R+SqEj02EkGWEkdX15McRLASeNJKxYt1AKI3S
c6uzkCHIrCnuRWLNVBK0KmFO7k2J3basuYFocKQqI9Z2pooT4WhwKN2FsLR4TU0bDFrdflKgKegb
Y8KX3vBDlMxCMWEHiiOXkXWnrnDwCUo4o7WtCDV8gJNUQBEPGXgPkA5l6OI5lPEB2rixYsfV8H5Z
MeQFPPIOUn3bIjuGVo8otDqVNbxLNTHerTVUTmK3Y7LjsdZlTyua10I7BuyAVD1qPLnWbhK2Q4Iu
P5od0xG2RosoO2IcvYdawcw1fios027ZMpnruklm7yRK5KqEI7gKvL9NCGVYeSoq40YXpy04ZidR
54+mB2DcCreGNTzXQcWCy8RrnGsHTRy2RSS8itCNvVA9LOCl2I81rDC0HSv+S4oiVnrvRPVcEO6s
dPP9xH6NPQ0zM9CgEqnt7N8K9nAy+7iGvVy7qIz69fgi8uq0455GZmSLN7HNU5ZpNwevWmWcRHlO
EAWPfsB1nx1gxi6wZieosRuM1iVhvK4LWYD4E1qOOOFW5Kbft0x3R4LpFkon8AgphZSeFz4TRibo
DK+zrxGGuaKrnyeixbJ8bxXdTatJbo31ug0kuJePGP5aQBJ8JdBeeVD9en6MCsMLR30XsjbKMkJZ
CNCYEjIVkttGVzzDaPEurjliAHNIUJEJ+BTwSGZKzRb+q1KTKKGNkN5aXzS2OSQAa9pZpMiFs3ZX
sASzGuIw4tGNotQDwL3v2gB5wWvXEeWS67xOjMwdwlsr0rdmrHtSQA5GngWOaWXbQRpKACrmUzDF
V2MNOE+t4k4rs8sUgLbotXkjTRzHXdnBloDStnJaSapTI+WumEA0h2Smq3l3K5EKt7AcSdoY1xEZ
XgIcGIXNidIR5tgMHSY5QryxVFkJbsBxrVAL4o9CV9EK1G53SU92eHUNac104ROxfcvyBPtKDBAx
1ci7CL3WggkzZ9eEhDKhtmpWYDpJBQZ5iaGrITyH+XaOw5kWb+wWwAEIB8RVUCiu0sIEjaG5ig1z
VIc66sNylSHK6BE7dIntKlCEJ7ARBZac4JGlTjz/xyyKfq5owP1aosgi/u+P96+fYVwWfyq//unH
cP9v3sT/tSTS/2wiORVB5GNQxgv9yzifPoxCCS37+oGVgPxTSfTvF79SYf2hJNIR5oJhRvoqm4z1
fy2JrO/iV2I3UgRbcXRZ9a7oG7xUlABg/i5yhbFb+0sPICGI10zCljDsKS735Sof/6V8MiUJE7Ei
tLs/Vk3yqkz/vWICmCRuA6X7+F4c1auwvY1n2fteFJUhQe5/pyKaV9m8Bp3yRyEUreL6aMm33yog
U13u1upnXoX4fyx5igYG/lrupBoIS4Iy2cpR3Ex5N9wgZuKsQfe/VjEGPoBG4Uan7GWtXPpvRoEs
+lwmduui2ZyS1VdQTIoJt3IYt2vBoY8pNNdyYYZHqdGtPoV8MSdnXr0L1Keps1YWYVutEidT8aSM
2KUc08P3AsLqjcvfqh5MTg//W7kQVeq+EEHOigo8VOaPv5QHOXGoqM9aSIJrs6XqcMAi0jLrhTyC
QFKWzx8XeVldLusF3hInoJLrxV0arH0t66UbBMMUMGpqpsPv1/A5Wtq3jKgub71Qy4FOImadI3aF
2hCLGmFd0D5jiWdK3anUOSgmUnS+zpwwgc5UpmAouwTXkC3X0JLo7hdNxDKA9vmuh8hjNdr8qoXA
osVIOIuea311wq9yB1OIsSZx/RQgV419uQsk/bjqGYxOIKhJYFYaEXBsrU7ftK9vBqUG3KsdVgFC
HEms/n+ID9qx1+/ilvAqc54ydB/i5Zu8gC/GIloM4EVMY4v39WNQB5HRp/ZYk8VT9tO1abBtzgh2
iKwg6FJAFTOHteWILa6SSmQSLfXlswqJWhJKv2RdAR67SJ+X0S2MGQAM4LEJ9c0QDa07IyWEFp65
ZT/LWD1KBbGcHrqB1V2loBp9ZZUbj5N2C52g983VTopz404j4xZULoFIjAbKECRvsMbpjcpV1V9C
xowFcdVBon8Rs/TBoMixA8bm9Vgm+OMzkivA0JSpdija4rXlYdu0PX81enUn40N0oxwOrmVgQOoS
WDikFbLrWnTwLEqRIQmgCkS3OKbQdtLQDYN2r5md4jb6ICESCcBVhWrqLWWb7ROB33sYtrpABpbW
qMNnYljPpc40n6habDGUMYkSPiRj9ZSEzBSUYD4YUXqX4Gi2U5JKr6ZRoNMDQt91VvcYCwyKp8p0
whpRCKEF9qgI1jbSA/qBNt3yfMnRtswyvujYRCYrlm6RmxS6GtuMjunAQrnC/UNsa0n0uWPVFeAH
rHJuVy2Sq6+xU6EF9nxYlM2i8vQLm+Wiq+FbCO+KV2FojKjow+okVvlxhCia4fA3F+N5RNlqqiCx
Ncmoce8021LJvwSR8kFNt9iJmLNkLJlsWehEegGRUpec9HJ5BXSEMorgLvT6NABwuqxAv6k1zF/S
gFx91EAoNBqgmERdPgtKsBBIu9RmKyliRP5JoCikWuSkYw11IMueTJ0ckWQcXlNhgmOdJp+NFJOq
kpsfpdJfcI7vtaqqfCEgYTLoxYC1CUg6ABGabQ7wJZp1jtL32qfGK62AzdpW6GMFuHxigWVnLhSS
XctQstU0Ah08qtupK7YRTDNb6cFAG8F8r7XyvK3LpmBtRldm5IoXpstDOdcPjQ4ETZ3yCN9rG2+b
lJFdGWl44HX5Synin+9KiOuAHG5giZhQv3GfpaC8bU1Bj6piPKdhgf8oZOHeqHUYA4iA5IJ2vInj
yi3M/vWbtFKVBvGYpoqTsUmuRdX/1dSQJKSUd4vqrkaGRtHsqFTP2BeMIdmLc+VrUQ2XbPjNnmAm
tDa/eBOEkfsrT5DG/tGYMKSJsvuDKYE8AcH9ZkgYAq10K0WoWZb85khYMnU+rEaEZKm/WsIoe6sP
QdSBJYoItA+r96ARYIDF+tc/mg44HIrNajPoFW0fqjTiPeNDZhgBNKi5JWmACJLO+Y9fAjKKIhhp
tRv9/Rrwt5TZP/1WCv5c/P344u/VH8MmVcH+w4RrTbv4PhDDN8C2gBRabAUqDmEm+D/EHCaOAIpC
0Imrnxjk6u/V3/+Tmxhf8x+rP90k38LQwePI+Bp+rf7+pdzEqqTRziI7SHTzOmdAJTopBRlLwudW
LLBMq3VMGlG6EFw7JPOtbkKCzhQiIVWme32d1YyLDMOOFV52PVEVapDu1DRAZNYwwp/mAcr/kImf
QisegnDe45N+isT0orNhKFLzJAijDwIr3zAoBXOVs32N9fwLGw/kmFmETCAbq3OvVq9mriwbiWCP
i4ouXZOXcaelowK2vSdLSokeO7k8Y7kdWRbG+UEZkI+i/xw7staF4dkUDE/QkANWehMxmJzbp05j
mUso3HnUck78ClzgTM5QfyfK1AIVeA1vRI+PK9kptOBFn4r5a61VN4MMJa1szP2QTneSOh3JcoCu
qbbQLGvTbzKd4nsxwu2kcZBHMgq2Qu1E4g7q3DcSKq56zQJS11Qgi3igcs0JIoQh3/ADvwcNGUIE
yd6ba6qQGGdvcge/ttBJHBo6/Q6yPKLPDiMCoUQBawgmI4npLAQWNb3AUrPKSza1Ue031XAZAY2z
IJnO5YKWQEEhk5kyhKWeCg9XsCqUlyaW2anWZMVP4l5gGMzchDClao1VggJ6SshZ0uQULwDrGiec
hWcSG/dBpRyRoh41DCvbfKxHmwtM6cTAL4c14KBWBoDeWc35K4bmRziKzBUmsb1YRo7DRcRfEBS1
lwA9TsrsTmQm2UGzdClISqhD5VYH5EvqGOFMKE3mxs/B+Sg9qS9VpJ8MpbtTwOzWeGDcRSbDIJD1
I+RFQN6p4Jh17cW1ibo27R7lQTS8Xl/Q7unNphV7Yp0bMOA9sRhA+BGrxolxFHrcjGR/vcINiO1s
lR2aPAp4cfRso4rNcXVoi0v0LIfdfU4T5ysjtpu0p6KCc0s58ZJKIdXt3GLoy8HryYzU40xnYpcf
8DqvT/1tQMkB0VHYznPyNWhxwU85RhxkMuTBvXdT+IhRDzyhiLYrtzbJ+gogh5Lna522/jgmx0nm
WSkqh0on5rMMyWwl3KPl0iU1m2FYvYjxnnVm6GbEzmgIom3WoZ5gCMhvi+BAwPeZ0LVNpPQbwei6
exFTuh1P09McVNGNojICSSqjvQnM6D0RTJOJcbrlrGbQZ0EFSKi5tkNZo/tMCMcyJVQJUATK+dEa
pmIDy8+18LLgcW4B8Whd6qhV8VTNy+MsEvsGuQMxKEQESJ54n1sjRkMq2/SBNBHKYz8ZX9Sq20yR
zBhu8RbiF8j/dOTOPBqD/jWJDAhUo3WpdaKd8c+YNyn/6Jp5Z5REM9dam7uCxqSH4AF2/Yl42xkW
gpQ1tFaWGJpL3eL9HlXbWdZRiELwVOpq1Mc2E5NxYFdhcA6H6TEkZlXqtSdqwpCgEza0cuHPDHCb
IUIZjGjNTA9zrW0iadpDhfB0giErTC7sgpw8qq4Fi94wfhaLykRpnLzFpnxU9XVYBu66DZcPkF/n
oACiRhN1Y+XNRWaI7xAx9DjMgUJ6knyoc5QMbXwTIWAQRERJ5Ss1yWvSvKQJP03WM4UG9CPr+pqA
HF0HKJibHp87evhpYwj17SRTCKfCG4lmb2YOrieat+EUfQSglSqp32dyflDL7trJhMNi71kneKGR
3mRqdRy6MaarMb7K8wg2ZjDZMMjq7Yzs9xuXOenp3oerRLcEOpzVQFZvmtE8h9FqnlDmNxzQSFaW
nqQgts40ZA6H3gTwtWUbC9Il717ElNSURj3LqtmyMjYeR6H/OskLWbe55CulpvEotNa+XBNjAIH6
oTBxxldU00tNIIQCCgx16q3UtQJbE+AHvXUlfPqjUcrA0Zvqq9wMIRPXpkBiJHqFaD5mKc2anPuK
BGBV7AWsy6ROmJzz4jR6tLp3BmyeAqO+G+pciczaFG7UmapSKzRavBz6q5GExOEEPfoyPL61jD0f
pniU2QK7VLeMeTuCYW+bEWG2YjDx+Ojhu0X0YGkUuI6ZoCsynidDaPEGShEogik5iIV4zYdxZd7l
r31LbyPmg0WXMSmHaDJ6h5jRvTEWIsLN5J1aheS8KBeYDwXaRktrGHQlAChVNW5HENpAlAYgolVa
somoRYwC5V0PA8PRiCUqNYm+XGlAb5PprkD1EgiFCprBSZLuHM7zK6t3GyQCM94pnlxFjAk6IggS
B/B7b80GPgsV1PD7WN92o/YmNCYrDsN0hyhAtf+K/asZAacQ5A4eOmi8UKoeq4BAmLVrbDJU5dO4
ivu7hUR6+knQDSO41V4v8T/Tf85s2aK1Iw2/Nafk0+dOyEhbGmLZHtYeVuFeFiq62q43nOhbnzvW
/aNM62tOQ7tNszG+FuPA85MG2ZjFg9BJdMxG8xTTQjMiBoFFUz1KYL1T2mwJitrnPAGHnZZ432i9
sTfXzpwQLZr6XpaImKJvDzvy6WnkBxr6MSE3jDUP4YPMRSw2UPna/bfrHMBcJwLhOhsg7UVx8UPe
VSJcwKSsqmPOKEEdlMM8Qg+dyMSOuRJxVJPE2DLzMK3oQWAgwT3hqkq/14EaDlF4yeGGFOsAo5fr
DUa+LbhuRjqpemf2PNjkFPakdudkVdD8aEo8+rnRXAkWXOfsjEuKdXDSryMUXsvsFBiqTOt4ZeF7
Gq3Ilf19SFySCRZ4x+TmXqYof+5HPXFHEGe0CQwlhMCOUa7AVDRKb01shv9MHogZfq7xzFOeP4dV
54X015k2PudK4IPVEzx8kzdmlw8HLRgwTWrlIapyDDSWcCXDjhqITeyamRytc6ZmnThF+F5+z0nW
FZwFZCRnjKj6SrKVXHs219mVqOBslKk8QLXUG53hlsSQK0U8WI3KzUA7nk3pg1mATfmeXKwHAPiV
OXn+P2cVZ+ugLfg9p3heh3DyzxnF+jqoi6bUi2S1YKmF3UJPsPekSjSjwQhBYUfyU7IO/b7FDedG
m/trzrDJZLBXg9VsUfebJi7MHUBKXk704znLwOQvkcLMDKcDEZ0jxMwZtBiPNRfvFVG7ziQLKFlj
oZifEUy3Kaqst0xnhpoG+WutyPdNo/n1MvtRsdzIrD8HFbVcULOyH9ZN6cTKdFigzGZMSbsWpWVr
OjHT0z7RmXKPzPnyj5ytbBdD3ZlY1caDdopZ3VaddonY5pIljcnkP5k0/8mk+UeZNCVF2e7/O4/m
Y/pvH2U1N3EYdf92jD+asi2/dv/9v/7y/l/fbP/t29vhZ+m+dW+/vMECmITPS//ZzNfPts+63y2v
62f+ox/8i+jxfq4+/8d/efuSc1bGbdfEH93fGK6wJvv7k5kf27lz8/m//udfZZD+NtrhBn6bzsjy
n9E7MpXB1kNgDo6a79MZCwrcOrWRIUtYprnm6/w+nbH+DO8BQjHiot+nMuafDV1G94lJV2Fnhyfm
93vh/BtohjuQu5f77y9v/6no83MZF11LMqryzUPzC5GGWYRpirrC9+Gfyqpj+kmnVMUUiYGKohyy
UeopU/91MHpGv8O4A4rzkNSCE2bGTSNoNwN0VhmYfdjkh9DIb5RY9So1PQiJcat1CsT+Oniv1Y6C
UNFeqYd631jMkxlArC8kils1CCWHIpFV0EhtpVheVJW7piuOZjCexQxNdCxUqivSwtopiDeizT7F
/03eeSzJjmxX9otAgxbT0CIjIrW4E9jNzJuQDuEAHOJv+DH8r15e5OvHx+6mNc04aethlZXIGxlw
+Dl77b3JZ2yOTvIK+nNuGq74zFeP0nfv7BjRoqyrY+J7F7bPlzCZ7uayfyuV/UAP0LMtWLQruJSm
l18mE7aIp2PPmzQmxtais3vsx2ojKSn1BfdeQxYP+STkusdYy5jgPy5jAC2R8xZMX1tDU5HObq67
i1z85dTKOL5rci5vhT2upWW/xapciGgob3SVsAQw51s5+lcjHBemt+bAx7wpzOEAsbYqeP10rhaI
auIdx5Y6E/tSk/hjzcOPWUNMidTiXWFnx7ZlCTSHjX3vVgy/HR8uIaBlTWRex0Bbzn64HkkKjvvg
JZkV7gV968JLeFGd+B1W/ZvfBztULywZS73tI0DTxY8Pyu5R2uKx3tZj4ZOQAUZZcsn1qM4Jy/jS
ipr790CQh2Ht2sxKbyqtL4Kgp7XvxO42yZlFU/YDyvdZWYv0OkaJNjOSj1Yn56DOvqIR8a93aBWk
i0etEjo6BtTWdd4P5sZySsAOt0y3raVAxdzo2Q3D06jcL4d+hMVK0m1MTH3Q9LfIWtytQy4ZKd9b
uyQwI4onkj3Nar2o7mXpnSdjpAcxSxEV45+5987+gIbju+HJ0BmpVloMe2MMSEjyQEStY+fAX4zF
Ps6TYWORBU9RTUpJzUDsQkIrhpn4GapYCv0vi59kNE7WTMNEMGM9SW355nvT62jr4ihvwSkT5O9m
fA1C5V/yrG1OXu2BwDasGKRcwpe+nbVoxg1ckEO2YLNStcckI6V1VnObfv0lawquoqThD7sqDlZl
wJTf2BO/OtdMN2aTtYBDA42yvfEQFIo+eTNpTvTffcymcxBD/mYWAM/LmFxqdHhgNXWL7Gk3Qinu
7Nm9Rbnz4RqW/WBENSmMURPuuibF45UNGn9Lwq1NigRjc8Uvve27l6xKK+DEkDmgownR9q5DzadS
zt1PKKhuTKNXGXdgXZ3xksmQeL5mYPQXx5TuA8cMhwOZl8dF+ufEdygxCGOSLFRzqzvnd2sb+Wpx
5I+d8bkHy7WNFns39lhuSMleJaEXMEIKGjaL+G7O2S3Gi8Gj6cl5E2bWGyuJ+8Q1vH1tgx5aWKc3
bj7S0lWyRWwb0nuDpdz2TTkyric3e0hLMvKq0zT7RC4LL9omRtjrWy0aMSSgRyDAaonJjZ3j+KXy
2ke/SYEmmwEMUVdqeEF6Z/QT2S8N9/ulHa/K6R8sekN0ot1rzuB0GKoJk6KK7+RIlrsbKjRBcvtW
hsSNF4WvgA3OPrHm+2Qxy53fjc4RgOwnzNSlqP2rKrofzwHVXpb4cSGnbFUsWKkCgYtRht0WffsH
qua9MqJLkOJU6RXxHkZXXhcUQaYNfhJiuGlISldCuQ9j6GDFGOvdIJGqotEmejf9mQpYblgeDOH4
GKlGwufTkAncVz9g8Puc0HngWkbyiYGom58HvcxewmTPCrA7tLN/kraEXE19sU98wsdLljOVEBt6
Y+iISsUj+ylzP0apTcmqzerRbimhGN8xRXuUuFJCRniev+sZXsnPBjZa5rI+t0FJZUgrv+YMmqiT
1oopFndZPpIeRj3kpbNLKmbH9pIRzLJn8cqNvg5+m21BUkWUVNvW4JfOp8KD7F+69MGKi3TXDuV7
3zh4JdP6baSpbIjVfdNFb3Fijmui/MQ6j4cv5OVhVXdGczDA91Y1MaYEmxefZsASEdH/LXPlmxvO
/FqjuaVCvh1nWiLrbzKLhqci5tuaxsbZrXCDFku/ayNcpSKjfXY2I/K3MuR1ulkpb/WZC1PaYpVn
nWsLV4HwDoafB0AhRaTr6zzqXghYjKsXWpHbT8rt7ntEtr1rCRNvds8GdSC8Ny/CrTApGHGapOeo
sThpJwj10Q+O4cIb2nO3kjrSdUk2pcP7Glx2uUZN8yrizL+rKqLL4rk5F6Nr7nxphseyar6Wrvg9
1wFT8XDIjUV/x9V2gBvdxmZFqylMJueDS1TY0q48CgNxUOQkDyRYsLLima6baF04GatLuZ8i47mK
UDuILshxrItt7/BKaYunzJoIF6+IiGgLljqkkzdW0vHuA4YM8B8pBrt9OtivS9OZKzuMzjQSn9kW
kboUG6jMGeJ/H1krGeVnLhpgNTHI28AFwYuIThBUDi0yZVycf3mESLtufzbplyNFCK+brH/Bo3Cg
NKyBxuFmhRiV5jh4Snpe5C5JRp0toDvq9sd0UO9x4Jx0QbVI8DzWRoQqUJFznqcvQ2VfliK7jwgO
AWia7kbL8lfTLL/4repMLHmKB+NRGeZPNZof7LY+OokPmHS+X9PMVEhJ2zF2x6ube9Slzd7j0prf
sluc46gApRF9801HdysNQTNPkzseIaLoRMToKbri2S+8j9DietAExq0uhs/C4xTuc/cjdmRFrALD
e+ylr4VdRUd3oYUl7Erzu+GrY7NevWQNNbGeYazA8uSmtwsaqdONU/YXZ7DAGnnHRhT3bUgbuKMP
68XuD2GuG0qr4CmNlNiGGViJVZN1Yk1OD/ex2FvidL9Y1yz7nvgG0BXKwZ2xb4iyQ/lYOBmcskX2
2lt+uzaS+cEUvU3X3kzmElGxaQBhMJEhS+5tcWwXCs0aExBCDTEuHdxyGV1JrMy+fV8g7+iAQZMb
Av8elY6Ge9FlZ+yD3nXRmdTVV25iPf+t1awiY5FOxY5+c11hFsro97+vLiMRlOZVt7sP6onb6t+L
ytjMcTrQUhZMCUzMv1WTxSVblHmyf1NHNhezg0WUU31phLhrDNYFpdO/mVDKW90BNvN93fyt9isI
Dd4/XAfgZWP6jtryWBLEugLNyvfECB4bvRlYBhxGFHV5ykvWje/wTsswFPS2dcjGYd78vXKLeClU
Fo8qQXtweaCc8qXSYkJngNfMnuhh45cdmMu6Ye+ATyDfCMn7wfQ3fPrPxDs8M6OcVZ5tbUlXJCIC
4Fa9cySHDdGGfezQiTWze9YIGuq+BLtDGoAGtxRlPuUjnT2HxVBwEls53sj7fwaq6jchfRhh5h3L
nNyzyNbuVHlNreyuCExMiPHvMouP05LcszY8F0N07vBaLa5HjexCWbJjkshSzWdQL64UH2XKdmWJ
5mubja9NApWaSPzA2m+YUnQ9oagJlX75zXLn4oSqq7jYmQvL1swmVQ5FhcQKWzcT0ybJlxABo+qe
CbXmKivh/svk0pgpd3UEuPXIWXBHoCS3vVmcppZlHCudh8UkJYsb5bz2hozjOkwePc4K3w4+zVzd
hy7N7gkr7NAWf4IZOdKfCXwR9cWbMUFx6zALH2Z4Dr+cynuslJ+tuCh9Q0+9mMFIsMn4zh7+nX1c
i7Bk3ykkIMViKXJmYoLyX2Sj7acOhNwU050bQBjzLXXbhJ7okunNd09LVNyMIH5oqgY/f5vefCt8
g9ahxUtQKdJN0ZMVkOvvz9mh90jfjEsTDmux7I3wQKO6IP3pPGOAp+mPNnj9qjT7HUvoUy6oPB4F
lVCuS33MABtDOtSdDMWaS1xCy5WiKzJ8dJZ4m6TZfWeNFglnHV9777q49kOqq9klVTWSKSVb8hvt
vyNSgHvoMIOqOKbmhlx6z/BPgRg/Gy0fF92nkaXbRI13LVbbfIJzJwpiN5GBx/DwPrn2NfBo3RyS
lkQ0P/jVJ0G6CkW5rHpBk6bD0RfHERK8NM4RQhRxLHoBjJRTOvveKLpVW1HXRSl0uM/99oae/k54
Xrmm1+MaxeMvSXTnRrnime0Gx0dFt2SffxZOdI5t4ib6hAI0Gdk75rv7KRgV8TDFM3lN9DjM09WZ
ppCNqPiySrvZRnN3HlwLsRsLv1s9xr3xbg64FoPo5CGwM7yRWFTMD0sUr1vPf/cIH6VN4pWw6VOo
cJwVPpXY+aAoIZ1MS6fEbk1X/mmRPlazgEbKOKJ3RqHs60iVYZOPOJq5gHBCB1xuKxroyVP2SUnG
yjzbOFUs1pjUKrCNV2QyRtEox12siupX5XNdHToKNh2aO9BduIAoHxlynuCYHMv/zNOxhhoCpSqi
M4ATSUOCeUTwNHKzGkiponaOkytYNYZ8JNHse4mGOzOfiXbSrTbtOi1wJi9UTJgB2L9Vo89zayPc
ZzvDo8ctV0ZzWi7D0jzGQ0TLDxXco2N1TKQLBv6oV7siLN7nrH4glOuP7dtX5aNf0lDX0iK/grgi
iIEdPF+N53bKaXr10v1Qx92+ydBIbUXslO/SCtl65k3mGCyTXIQbs/xMloE41YloXrrd8hU5giQG
xfapnIS/Dfi5UyaMmZF67MuL2VhceUEE5upC0/xDXHOI8GKyjq7ikkSs/S6ue3FAozlVFcbogL4U
+vC6nZfhhBDqvhTh1gnbCz3Lv2Mx+yC7SBpLmsO3lYKqx3CyGMvYtkdt9gBk8zDYdG2T3mWFHav/
8d2f7QhpwXyJuLGYQb3sHd7FoVW+wNBR5demTzTbvxIGhZ4Rjm+2FG+FMA/u8upoYSJUDxSxpKX/
6nm1Ds5q823c4dSWHqfa/NkU3UuT2s+1T9epNMbXNHF2hSXp1ps/pkx3BBJkmXjErBe1d875wA6J
8D9Cu8/XcNVbvqNvuVnk+wkDGF8bejsiDKeyZTk0J2EIc0pHoRjUuXEIri9op0fGUhTfZBT41WPI
1aDAt+qPyStXVs5fhLB5Jq0+dojAjbj9b+2pwD7ulCjv9CvRJUulkpvcVQ3EYDmOr4vFi6yqO7Ik
xvkScu8qIvWUUWJSJfPrSNXctBA/MITHOPfOfUB9BvqbNXHpEvdlqBN2Q5SqkZMk6ImPSIA2Q99F
YBPZsQZTPk49lbq+wZ9w4WTNJ+5neWOQ6oDRzcGSI9M42FL1sYGbJCIDxqMyMdlWxC2PVvZkiOBN
9OZ7leQkDFfDo+EOFlRv/O6rKT3YAmE2la/KHuxjniQXFSy/6tq4mOqrtvw7ryQjywLZCF2T2oaB
xOWw8J7o0oEmFeWDM3PCdsmlT60TZ/AqLT7nSB4xBOZsVpaQy17/rTo+7zSdjyL2v43oJ3e7S2Qa
pEmUts9MM5NzqhjRuCdfhJWjKpWBgmyMQy5iEd4jizbjMTU33BT3ZU76ADWa+IsCvFhtaX6ZSHJI
IthqHDoQgFzv83DgTk/cdegkP1OQOjtlh/smbnvt4uVawhd0hEpdTUh/ghS5jRcmWjRRD45TxX/m
qsXUEwQPiwNqY5vDNbajj8gH1S5KZ2N5XseDbZyTmGb7Sia/Oi99SCu16XuyrGLz3e77q8t3Zt1K
+emVJE/g/abExjjErfPTBwG3jfmXm1vr3Ck36Vg8slW2eMcg8LdV8d3M6tp4VEBxjb3aY/9J2h0F
XPJm2PIDsbl5KnJJeEQ5v82WeuwYcywo6DiqDtLsTqIm5GjxKSngUDISm6jQepW6szp6A6+NhRjp
tMhKhG1qeSzOGnecj/hLCSuqyGQcuwueVuZZWizkvDWr+VE2qbddnP6n981k7WTyj6zdZxEY86qA
E7pYEzejUTJ0GuQcbh2XaOqx+zOM1XdTm4hj+XcvnFtijDu19JQwqXDLA0/PoroEsrkF+LEsEGfX
YI8U9LuIOaIXPUuE6RRIe08a8TUtw5vrc8NcQMhxECYYp9HFejJmuxAMmPFuIduF2kr6w16zkWQz
n5lL93g/++ys0LTte9lTq1mwoGGPAhEbOxRbYQveO3l9L3wCzOoht1e5xxfTI3jczO6G1KC7tnP2
SrFSm3jt5FL6h2QuTo1rA77MBNmY6s6t62fZUn1Wpd1zVdPLXsytZF2MfyKbs+BeBnkA30WJQIwQ
mCy/E8N2dq5TeJv/b/DV/9TUfc16+fv/TK/y7/4bvRr9kxkQOIYKQiJZYP57N3dg6lBrTEouMQ8B
wsnf5BG0ECL06XB06YQMCVb+u0wCvEoGWYCa4mA50q6m/yCL/GcyCZ7t/wVeDcwQkikAqw/JyfgP
KknXzQUwe6O445r5Zx1PfO+BW6JryuoDe+ko5B0DE+F2sV/d2iQnANF2JaXYtvlQjQCTSA7Tk6Es
mpPDJrS37K/lC5bs+bGiQY2Fk2OS6mvFj9LqJZg6YMQykCFvEcw5jGZBK6x6lWNscA74NRrJAgoP
oL98YhZ8ZoDpN2MXfvpDa689FJv9lI9wILyowxYVZGxz4qY4EY41cXu86meXtHefN6s1kzAqql1T
d7sgKe8zmxWaDAZjVzc0c2CkEXnnrKW5kOXnsFF1H4U3D5tWJi+W7867JBmfmpjq4FSdYgtACCJg
Myq8plPMgWcFkjgjL7vyC3RWyBzUOiZvFZrJzljsPyNSD04Je1f0ctL+AoPuVjIkZVzcRjFsazs5
5dijsCtsSvq4JFuoPOzPdR2xdje7N8sYXkS4GIekx2SQmA95R4G7Wx7qvv8YWI6uXIIj1o0a3qtU
fgDR/IySFnaLKdEfMhp5Y6LcHPYeqU7QyIpuZ2fGfjSco8e2N0uq25QmhCix31BBpQ5x0xt3VqQc
faUxjlJQcoSPbeN3qB/gY7uyqL57Xz0y+3PlCJtNXjkPRVxuJ5nuFAsq3Hgsh6oh2bEcvMsBkUwx
UpvM+koogPCGT/tV8Q0okl8qL58S91RGJqkfdh6BOWa3Bb3GxSSMt+QhY4lr5+0vWVcuzfOKrvYl
uC1ZsBlkKfetyc/t1fNdpKzfVR8C6VS/pI9Z0/KKW13TPORN6a6e1LA2A61JzNUxa+pXRZOBmiEL
URUAvgbgOkDPfQnvks3uCvD3wVeDu10sdpdsugsMpFg4/Mpdx8V4az+ywSYgPizoO6KBeOW77aue
1xce9ltZ840mcuONBqo3p+NoX1T53PrZWzgKtcoaMQA/F0+uV6HkUvjYzxBgHbFEozw3ln23SIMs
AKbGKRluDbWNG8NnOTA6LRuYhHjAKvwavATEks77Ae2p87Ehe+UxsnoO8+mGIYFUoai6KiMkndgN
Ns7AL2AseZX0yn9JZ/+RJ56sJiGoD7d+Co/XZWQEt2TS9VCAiUml/TtGfJhtDMW9Yzw0ORAy1eB+
79+gSCP4nUU+BCn94tbcn7oMiCnt7t2GaFAwMh2+TRfxkP1xpyxYVUV7LdLqgAOo3jgsDpiRwUI7
B1ehEvLqi+VtkHayZWu2LRHVzDS+eGVxE4G3nt15G9rphVpiwhk4UfzJOycWc1+J/CrDadMUdDnF
OZblekoibC3Wh9/r7mrxmZnGvWc5VDPzYJPw+AaOWsIUEgwTFix1shpVULCJNZwYT3J2cjLjszNr
5A0CdNw0/OojfgVNUR1HZkBFQaZtNRthcTcK2eCzwq1QnEqX4jueGxU4F0W644VOay517qNnzc/S
rl3EB24GddH/uI13h3hIfLPHQrWcStQA0oM5vEbMy+ldhzPIHYJyZQfQkkXWWMc5SN7jRNE2eZn4
fh7GqHpmQ8JwUha7rA7/GELsic94Gm0MTr1I34G0pu2SIk/MMnbxZ7cP5Wz9clk2k1wdP4thIPqV
GJxpnP097QvhgTzKW5YQb4qfWXH5lSkl4DRHTq7gnyIjL2IoLTPqwBJxcUR+p8z2zl+yXd/Yv4zu
pSSgmNO3oXFMdug7Lo7TJBo/YjrC2o6nmjT7bd7TnMucjG3xyzDkH6SLjZSBWKuQnWllkyIXjkML
Se2dwpodV20TZeHHnl5nP7uZl5J2Q/eARZg91PBjIfIXqtw288InYRWV2KEyvaTBckoqxF6LUqU5
qT18kuE577hTynF86nIMCHMR3s88d5vGpp019f1+48zTtlD9XWFOqFLuOOxjVjxLwlHAVn2VJvaX
cEwIs+q3XXvQ+Q39Ntl86fKZG+C4KQd/w4cyrRy+MQrRGicRe+nMKokaKtV+GtHgvD7OtrEhboPN
+qJm8cMjvhf5G76JEg/62OCWi0nR60YezmJ8xhjP6sq1LjJJo3058B3gTF5B0VfcKBUbOoOM4IY5
Ztc62duQAi2nRW4yJQL3e8Os8/qNne94E/b5INm5gTwMXG5WqSJASAp+BEfV2aZwmM5MGO0oOBMO
tGVaLqB2JceT2324S/dJ7j5bS79AGLMxbsSULCKxyZjKtZyn2Q0/FzhKo7Ltm8N3K5iok5zt9Fz4
jjpAzxN3LfEzFC4BMOSCAJl+TykJvYqRJg9JiQz5ic0y5OLMgn/DlIeCyQa8LKZramRfcxhd7f47
lqlaRRKxPjTIm2Gr62XWswqX+zYl+KCfLHgD72wbLbSHHzyqfroYVM2cBkXnVmIMutbV8U9TtLy6
vXUnMPdupk7dQicTmyniaeQIqzbL1A17rmHs8xEMlU/8b4NmIodjO4Oe5uP4XEBzVzzHKiumNe1f
6Sq2ie1L86sYrfJckLm8GRzkXMVlve3e+8TKGaOMM4CgvaXyjr6yptniDLgGmf/AJI/nNU9IFZjG
lutJ9BSSnOfrgBA7esrJlVpHCdF8gMzGabawTSQmXANJ8PPwnZByX4NjrIKW7z7fFPDYlNSJUVbv
Hc8RXQwNiXTGu9uLF6sh5ya0wm1hB3vc/FQbgp/S2whVQEtpH/T7OirYVHr3Ttq1+550825A3GLy
zw/FSK3EnA7ePtCeh0K7H8YZhpub2i85YYigbMe/eNot0WOb6Gkqu+u1k0IRTK20t8L5V5dF+9ry
iuJHbrckb1HrzXxvR+7FsZAGePGFGxvbRrXIp6h0aYclOMzOrFcTgwdv2I8Yw0ercgTk+iDnuOJb
W9abBXOIQW5Mhlkk0qYRxSQUBvhIcu0oGSV9rq12mQTab9Jo58mgPSiUnYBf40rhMBtXzFDBIcOy
Eo/Whc66UwpoU3BtW/c6oCVjKW/Z9bXWvhcKV1HTIXrJ8qEjKaTvpLKXt9oQYI8LZ25l7y2gl3UG
fJ/Hd14hznWxHO1a3ddqLHCt9A9ktjT7JuWdpFoS5gHwf0SLnz7OyYLPcO+A6m4mbefJa/dJaIMP
z028Dcfsd6DNP+FQPUfaDhT28tO2UrGrtFWIm8ejo81DjbYR+dpQRGWU2EuLxzzRdqPxL+MRw/Oh
1WakQNuSUnLbhDYqpQnre5xLvLBOS8X2B6CewmqWA5Yz/cgm/HC4R3FBe2m1BQqLHMbocHjy5u8q
bV7cnIsHpcf3k4f6YYj2rf7LUSWlg4GAWrp46t8VrquQWnEbF1ZgeeV50MasAYfWMhgvubZslUqy
rRrkeHS4vJja2IXdddn1eL0sbfpiUcz/SBvB2Od+NwZHCFrCtHNqW+xiA6wZ/xi+empvxUOMryzC
Xxa48zksLPPPqK1ngE/B3tF2tLETxx5/WqqNaoEEVui1eY2PEouvNrSRWH8sbXe6tdrs5k4BTmZt
gJu1Fa7JMcEQUY+6Z/uPrDx3fJ8z/oSuz1bdvU5oeKqZqhM4S7LydH1n5+kKz/gllNnJCjhHxcQp
FwbDN5WH86NyGiQR+kDnQVAMSkNoMiV8vnTm+hnloUsQxjuzmTr0c7vdug1kd2DXn4LXxED7aEQL
aektv3taSX0DImSmp1SyyOnB7Vnyk69sRJ9hRZTrUnDvTwlAim1mv5q2CdpPYyg0FwGI8lH+kLQZ
/MI8wEHZU3xZJ8TbUSYwRKhP5tTBRMXJyZr8YDuFOZ99Q8JW7hr5PhpwUQemtLBGZx3IFMtItyLg
HmtglL51bfOoDZantCXHzmYRzgLS7Dd1O8o7v2/Yxk0p160wdXQzordxpyJ5kvijUFGdhEkjiwCg
2jy+ib+8SFM70DeMzA1q1PNecfykP5dO7q/+m5cc/8CF/j/Ii5Jo8n/Di57rf/nn7OvP/wY45T/w
P3lRJyTcM/JY5OsqX0zC/xpvZ5v/ZPGXZLUQL+cRi/4PvCgJmKChuEE4Q7wI/PTv3CgBMB79YL7P
NoQKs//CPgRoQS88/hEbJXwUGcGx/QD3sMf/6R+wUU/FWeqPHuEHy6UKG/z/FZING0dQOKqh3Jeh
y1+tSt4PgVFv9QQ/pqI9Kbd+zkcSpNPeOiVKnChXfzLzhS4WHicvH4+N79+KgTquUK9uPV5gYXKq
uWOUMfyCTcbmSqp6Nw3JVzstz/T9cZIVYtoU2FFE1H0u1Hk00bS3EqykhBpsmUF3VRD+boSxL0zi
DMbmq57VJXarQ26TaTyjXExAjmpIv4qS9pCRxoa2Rf1hrL1N7kBaZpl92g7yuCp+6NtYxUV3HqX7
4ZVcEXMXugbCbW+L/CMfkns/o2OkoNyWitP+iNXHXztpQlpvepzrfmNDvY6iXNthxzqTZ5IhU0th
FUtmYNwT1s5zIv1HhftkPQ/qxC/9nXmV5nJfnIrY2kdZ/+0u83NQkmlnammDK7vaerk01sswnZaE
sAk/mHekddioCsPvGkJ8O/vmPXerz3nUCajhz7yk62YMaSZ2f411WwLOZU9WOf8pfPtlatrPeooR
QoGHgleieO9kY0KoVORytKJgd2RkxmNJWM1NUvIqouFPU5qnpGS332bi3R+jZk2mGc2KmWq2KL/x
TjWjPMqSFoqoG9+Mgpw2k7RVcKlTlPBejvkLt066A0rEWib5vdmM1z7WJ7HjH6FxFEMtsaWDz5Az
9JV9iJbuCZRkXqdWcQyW7MXAPLjquEN3pTqlJooDybZ07RJKCs4XIt/r5FAjHKKVE1bUojlo3Hnv
Dvhj0VA9EkD9kjKdrl36lSjxADUJzsvMvxFqRK6oyCnt9attpuL31B2Yvqpk3wXNDXXxmEKgLjBl
JkSqCZlKhUGFxROQxoFatTW9CsXajL27DeFaOX+3pgZdZW6xq7C+YLVP3ohSGbZU/mo4NkUFo4iI
l7lYakRpGNpaw7RTRURfrAHbUJO2ELddOcFcaQRXs7gaym3D9Fro5sxAA7uCkIj1CMObKbCATlO9
jRxWGJv3XRdefK7DwUzETgUJXC+hd1hyyaPrNiSmmXN84MV1CmdWHq4VbzyY4gC2eIAxLmGNbR2k
YkwaPy68F8XfmYXDUgO0TyN6CDeyENWftpfknmisuYRvtjTobEM8u4nauRDQKSR0Z8n3/i802pjP
Max0aLB0Y50Qw1AzKy8bAVWN0+5m/YVZw1sbGrzuILBnjWK3MNlSw9mYesC0IQY9uO3Mivds7uim
ylhMGOtJ2rTJRY/ISMR2a+w76Qp9V6KhCSLcbWW1SefgOrj9pYMZHyDi6YB5L936a4AptzRcnof2
M0r7wwR1braYr3j/Gx7FUFDpseB71cKpywBgvYZcX9rmjPMziU7+dD8U1Z9wTL4XDbunGntfNAAf
GsO9skrQrPrYMCttBLw8rnisyBOzrtlBAPtQ9YOtwOvh7NumYuVoJF++RvDZ79xamHwbNn8sS3AL
cbZg9inu2nUw/LRE3WUw/aZyX6pU4YdiWCKP8YeJmzJyLWykWuKY0ToqrXkQwN0XLfsLo75nRjN7
kT/ABgvEPpSSWmsmgd88OwrneaLa5xBZBYnxo9U6S4rgQkO7f5iRYOoxZi6MGCSdPcP7sfXAHQRq
TYpqo7tGk6Ii4kcLOi7KDhuRvaGlnnxAYKa+h2IDLQQpFKFZuO7GEt4zIbAoP1o2El7xumghqdWS
kol2jt+LZdK0yF2hhScPjm5fm/KZLccNK+FVZda+oKrV69qfEO2KahzQEwLb2e1Xk3bPNjdEr0uG
5mVp8QsAYJuihpHjeIvD5JuHArKTXa/b/JF9e0ggR9nx8oPaWlrjLWzc0XBGHxK6G83ZfzotxGFj
+FF54OrUqUcfra5nkQu/vI6d9tJqMS+m8mDS8t6UWPtK1F9WRnNErCVAqwfgH1t1LFAHE4apVMuF
BLxdoL0PqhxO8SwOyuUSTaTp7E5Ei85vCLAuGPvUPCWO/MCvc1NLfi3D6Dd63bXVomWLeilRMQct
Z6YA8qsMhbNA6fRQPBH/f3lxuDVQQoWCbkIZhSZPN5nRf+JKVhAm/RWZ4H1ATY0K1guoqzUqa9Jj
2OM1cba1AFuixEKFIqGjzfJAXU0t1iZh8DAz8axcLeT6pTU8BNU73Pyh0jrvjODL8o8uFa0B17ND
57lWhZGHZ60TRwjGC8Kx4TflZozQC3lP51pbNm1SlSRyc691ZxK1MZBrLTpHlFZanS7NKV1nCNYN
Vc6rTmvYlVazRZxeLK1vp1rpjrTmHWv1W43DJYl/KkTxSFF1p1VygVzuaN08caBcp7w7C0XnF+p6
bwGCd8iFZf7ABwVYjw7fa0E+Ymmzn/UQH5nNqSrlU4OAPyLkY66+o7rKRnSsXx2k/tlo0kMXB+95
qQNU2/FRn6OrwZjeE7DkcUqeFo+uM00Q2JolSGOQJOCCSlOe0iSlEuzAUFSoFZpEmCU1XqmmEyL+
wUbzCjO0fqQJhoRKmVAzDQgvkrWks2lcAZwP+BDREkzlA5e5w4C3dlrCU2i9RuZBAUwArb6mABSd
2z91CzwKYIXQhIUq/nJpDK9CX1EKMAxPmuK4aDIDp/mbo1mNNKMIbzACcro0ySGxVwea7QiAPKIW
yNStvQaBjM+641K5MtOZX6bmQwa/P/vBVK793g43huB89DVPkik+9RnEpNCsiQA6iZJoG/0P5s4k
vY0sydZbye/NnZ/3zeDlgABIsG9EiqIm/okU5X3f+x7eInIBbwk1qsp91X8BUCQoKkoV4MB9khlB
BgFc3GvX7Ng5xwQLRVfse+Zu60t5RPktmCoG1OVBcFes4b7SgIs574RKCIaC5QIh5QaPiNsE+kvv
aksJOgxihHBhrhgyUGUC9asMcaZiNbviuhqUJR4td7iA3LkVdKoOwk3RALLIgCsOVBwrYObfCIO9
T6DUKcOtJVg7OvQdioGTtgMZD6VDFXqPDc1naCgmQe9RIqSBy2eHDSR7+Jg6giFkNN7DGOVnEdQh
J60vHTNmgAWcIogQcOWUFAKtciwJ3hGVBDM+HJPuI5ykZOXU3sM7G6ErQVuqPPmwCqGd++VVpTgH
feGZC5wSjml56bNQ8J/CyuROUaFVj/GD3nlMzxFsKeTbTJyQ/QPVick4BKeqCbXqEH7FYaGACLiD
cVNDwJKDLjk0PRk2DOSsMrROFcha8Pee8Ha8CiFxFb3cHsDKkubtiuHF/EmyCfvQxaHfxhBG7RmS
V3QhRLJw4QiemAthjM4s7tc1kEGuz0by6NYvbkYoZi0msiMXj2Ln16ZNbw9etbMv0LaDUTDUJBgm
M6nLOlq5oI95eu742sIci7OuV26KIclQUSB6TgVGr9FVrAcJs0AL60R6jNFVlMJGyPJY/GOCmRoQ
Xx0B0EK8UWdNAZc4lupvUNSQC9DCPpWrYjbGlbkIOlpaKNgeowGWuBXXMqMD6uKgNq3kSC5qez+l
xl+4WNZ9qvokn5ejcd1VZUnctC+cUShnauj7Gexws6caMe3uix1KzqHBZ1+omrWQsAwe646RtUV7
AW8PSCC66Zz2oZXR1qsddtpdjBc27ahD7hDj3DDK4w7LZuBsZ2aY0RfAs8tCRqFWVBayGxfXDk+m
kJNAD6FQUjBhsDDSwsr6y9yBdRsoZwqmkzSt2m6e0V2qCl6gSpF6FaZ0hlrwNPH0DNpGAhdKG65s
JbrQIbswjSVheiFvnx60DQhW3Ne2caZpUXRAfRbvm4n5kIjN0JVjtbTi7sHwzLnrqfA5s4OxQv6A
80nCYBszCZYO5gT7fpcTriO0IxYKAi8fhznKpw4QCdWA1AS3qkWgikZ4XX7YO/sDHXvNCSEsed1x
xfAIXGfIT/2S6qehW1vV+aPbgLi5sOjAR/UndERoJ/q5g0EwYpkuOSPgFrMsjH9AZnfmhvCnsWTv
mEbgndL0524WUdsE/aVVpscVRVMTD8dxylWLccPBYObwk/LjNivURZ0WJYokeDTIY2ZaIzFI0rVJ
IO3ySndBlqCRWl/NJsfWLfdwAoEpG8fSj9FgsWMhhajccD8X49ICnOBn6EfOq2Cg8ZndBnl+K7mM
T3bAS+eywpRWX4mZhhbGKD7k4N6g0y6N9ad26JV5Ww93ZXvX6jrupUyKciHR9kLx5kttzTjrLM6W
vfoYhnF/GhjabaIxJ8mq2/MCtsdSxxX0IOmaZYPPsAfXaGZXbkeN21Eda+1MzSv+nxTS5qFTj/Mf
vREifOxgtGIk9F28IoJkpmLKSbU7i8pu4LuUvqLJDNh8qg8IXgYMOhriReNwpMH3sJPGOFpyMDjO
w8vYa0zGf3AV1jor3KbWld0E+PCREWLhfGZ1znXQCG+OajhRW6wfknK8FXyi1uCYaW4nH3CT3aj4
mVKUZPjxuY/4ETx2wlibg1Uu4z4ljOBLtE+9dO5Rdx3kRo2tSPlgM1jbT13I+y7jmDTpYkwZexRZ
urE/6GhdRqf7XhTadWyF16ogJei5xmCSMLrvLIJCWjO9LYkZLwKkeI326DHuJGlpQLw/hai0VKq2
vOnhJIMayvtBaXxzQjJFRlSz0Zk5sm8yi7p08rmwEEuC7KRjHbTK5mJ2GgAaBB0O7oJ2eubK6mUU
m3NnwAjHHj4FI3dpSM/F1/uMmb3+Ak3pd3h/N7WpQtg3vzatfRelOkhKjUGRwiwAA9kX1kqQPDgN
l6bVFtjPSso+XrMg0lF1XfrpZVIPn3MLxaoeYPWYVeVFYejYB5UUkN35GNGPH607oI5b22H+eOhh
QtLiyT7QdUfY4h11Kv1Urzxkrju7EdORJOLwaOZVgkkNe8k88R0EV3FJB5WllgiaYyRhGZupMqxO
vqQaw3lZseaWkseHhQkzPDLLC1I5+CQVAjfAMxgM7l2cOmd+FoULPcY61K0gMdtmVh8Mef6UKd2n
2qW5Jrf5sUtth2xEZgqtiOSKcyPl2ZPZ6x5Ti63buG3PZW4xx+KOjBgPjBLVwWml0qurinEnajl2
B5pHRcXo5P1A8pYq6hePCDDIiXVCwoZNt8mbC7WzNDMOQr376tn5CZOGRQ2PfPyHmrffXZsuc9tW
C6WUbAYROy6+73mOA6oCaTwtfmjBcGyozkJpXGzDFXJdI4ecJFMuqSX2MohuSqhG2pmhS96sy9Ur
JONg/QJNaaM7j+69OmZnVlL7c4h4P6yISrk1L0KjOqiQ0sxUzO4Y5XT/waDxlpvApOwD4KP9CRy8
/y2tov/81z8YXwtl9PHbO7gwf2mDC8tYAgDwyrIKmovVI+jvZuyJvaejt7MYJI67wHpO0wtRjvxC
NaimTBVjSGEC8IIL4xYJzrwa8imcBv5XuLCFX+Q2LgwZGoYmWh5LUQCuga1f48IRtjd97ZQD3mLV
uUQjYR8jrAfOuDwbCiVbsL1T+nYSrFB6lKMalyc+PnM0PwRdHsY4P5RRiKTeo+1qNwq98ai0MX4x
/Rl170KnLDJAbkbjoWyVIzF8at5pPzLf/6Ixw0Iv6RHq0DEceymEo2VoiCzgkED5w8YU14VE0euM
DZch/FuY3jXGkS3FR54n+EWFhrsxBoqO8MgdrQPMbjtqKUNM48XQSnWWRmLA0y4uY93Er1pBYWh5
X3tDnxN0DlKNOkbxT5idMDc856LpyYdlCF2W+pDF8WGu2TPGsEL3Dl1Ird5ZXHaPgc3kw6AEFnKZ
EsOol5jsN5IP7FQ/LvzxzmiqL1EyfB5Nxs+l435shox+II0d3aVqVHh0NdC5mXZRyReNxP8WFaM4
gM/Jm4QCwGZEcxGPhyGiHCsZThUvWAxhtoxy5mIlKYMSPP/eT/wfaiRdA+gBilbNvaJSrXg1wx2w
3W4j7xIIps2pl8eZY9df5WKk7cX8FsXeV6Twki41rSruuZFiTCn0M1+YG1rqRYuNdRZJ8rwLh+te
bk7TMbwdTd+dIQX96sb+OIscsI8OoOU8cAWZJoCcgJt5uBjhsBy2thodDwz/HmXGKXBzfsfDQrSg
maeoBYg/x+Q6Ke2joYUv4cT5Cbbg8zGH1RbqyrJO4MRomXddqdVh2mnHbQvyTB9hZlbGo0V9NBqp
MjPikal4TrjMY9oBYGBQlGw4QrgOIjhlOHOPwjT1bbTfMp7yAdQUpt7PXF0wTPTg0tYYST625s2o
awdZGwtI3g2vusj5rPKhmGCBngwFxnHCx2ECIDPDfeAAObMWQY/GGY/0Y9cGTjSoiHDJ7aC4Vcdm
QuYvl/p3wWz3c/My7YGssxDgHVXSiSbX32wzvTHc5NH0gEldg3m4tDEYw0zmlJf9Q1EzlB2HYugZ
XXeEY10+kwtoBHqsL2LKIEw+28vWbr/omXYhhXRJJO4l+iz7tptdSo5/n3lQMFPTu1dH7Qx1AFiF
e1lYLlN58L9rGvMaLPpJqsXgRjXWj/LYX3YdzMVKR2Qjg965csSIDu1et4bvbQFNReHCJkVhuorP
HIuoZfBHpsjfm0H5kpnFDTz+R1A6LCase6OS8KSQ0WSm6veuKq5HetH7jaL2TMcgC67z5AJSyGmi
YkOlMYJMAkCtC4JOqqObrVzYNU142STgD/5N7uefGNmFBJJSJiiv7Ew69sTg9sjGhNNT8Dzwtc+J
De0Ackg+nNJNuZLAk51+XBYNYxR9E2IqXIjjDkHVTK2sW6iLh61bXDLq6cJW0qWDS0ZF93tWKIxy
tOjqmtClsCPHnD4NLpsGgqCLFC9u+ewVuLaEqgR6prwMK7IS2/lkDd29akQDDHfGHlhJe9joIyls
YQMrKkz/GGlBaOGTphff6UlDIVGU8ygF2rAd9bqK0KHQLaLRkS2qOKzmps9xqQz5W8wwolNVQA2G
dlnk8bJv22RpRV6KWRVwT9l4y0wZDhzepyR/LkJ1FokviZND8XeQ+s2yrJU7lU4PrFDnMne7M71v
M4YdNfZhEpOohZF66ITB7aCM2qVWjbc9rGYYPQzXterq0MQQoB0ah1EnwWwwquMGfphv1SeS5/qL
rqJsgxTbHjR4yzA98FiKs2svzmbk8fTnUtawj+lyGM2cuPEV/SR+/hkxXk4cihnjlgE9D5bFIfcx
9Mo6Nqhno9HUUkSOkk9OXMZQwFTWwwghI+BmjylexWRQ/UkSVV3S0BarKfQ6IctURe1n96gd5dSC
Q9ocl707MufUpFSiYoxF7ZiUWAmWqXdrirqyTEAKKrfPF52oPBWJPqUrqtHC9pZUepBjtRkW5nOX
slWt5BPOLRO76ode1LWqkLZZlLqa7qM+FtVvQxmcVfW9EnUMNeg5ih6YQYIHoXxl5eDUboC1P1j/
aSDDURCldmSacHI07d605W6eh0yJkLiOsRNGLOc/Oul4qVG1Q+pjE8Lp02ACLXIXGLomVQbCmRcQ
f0tR+EcgANiefUEgbiPq19FnABTALT1EZwTthD4cM4KAE3qnfajAF0zsfVrwhjTQuoOxHL406AxN
AUlQlzg0crsvloArOubxyALAwNIDbpZmX/QC3KhAOWoBd0gC+MgEBKIIMMTXRkRVAiDRDO7hWIAm
aWc9hgJGaauBwTsgK6kS2KelAFsSUBdSDKJYjatkIyCZBGxGcguZvQRcEwvgRsMN9ko2kdgBA8LN
c/FWzzUgghTMx4RHwoQy7SaoqjN88xdZmDOYy7jELqcTkzvgUSN0VIXiMUf6aCGBjIQWsvT1h1Go
Izuhk8RzGQJxTQONtGg4ylZ6ylxNvrorkWXTI8QbVspLJJij0GJKjWWfjEKkifMLFiJCuGlgC3cy
6C6cSjIiCB1Lz+sZw4qNJf6g+UWpmxdlTPtmlFxzNiT4UDIoijsuCnXAA3hGoF8XeTfeeE2VHmlO
cZOE7LxulCSMnujW5n1xx+iYho4uM+TCsAkPIh/YWJVdQZqGUiPRB9JTE2qzg0MLo0rcDqNaemuf
rCTCrEmBPp5g74K86lRGeswM4YHptzi/zoyiuWmM5HtZVV+RpgLn2Dglenb1yMwMWDCiOQEF9dgj
jlq1A8aYA2iXGfRQpAUFRIDOucfZBvcJX0Bvo92cVNSZM00qY+ZYVbcZ+gUigHUd5eqBlqfkdgOs
gDQvB9wxsEplHEjHrTnaJ3qUa4AQEDibmDCPT6J9Mtjh16brsC1O/WVhIH1mPgZmn2VzHo/OY6QH
eETIIOa5jYoSD2j5JNQSCsiy7g+lpvnsW1CY0m54HI3hq+ZGx1RYOCL41XFhGmz5rJ5FlVzjf8RU
Oj3Uj9A7IJ3XSsBvSWLDEjeVaDxWmqI88mE0zMsmG5Z5Qw7n9E6Kb3UfzbCwOaVs+9FYnDB51Gnb
ZdT5sOIse7jtfXSsjuofjg10cT9IvgYF3QD69O3cUL1vBqRc9PxlcjDW7ScGl55mtno0KFFwguzs
KtGdQ1L7wzJR50VR+Ud+yJgoemYMeLdbpuLodEI7/Xwc7Ue0lvNeYiBy7C6MVP0cknBXwmo3Vb4E
FVtaKkfGFyfeZ71PLjnVj3YZPbZhFsxSkKE+jQ/ptJxK2AEwQ22ZdcWV5kcYRJh0j0mAr6pCuQu8
LJp3VX84gFulnnZfMLJPr7JTZu4VML48TFgLaFJ4bjF+PsyUme2hk5diRiUgxzVz/Ycz5mSSjGBI
mKmtKacQbm47k6l9NldoQddVkh1UMFJ5USPe26/NiGq4Oio6Bst09oNi+RikGD8QHFIr5GepJR8T
x5AWl7QjaoMpPfZBEdEgMVNuILVvzpwc3/C8dsx9RYMfK4V0glwyzkZ37nPfW1pW8KipZBphgP0P
BNAZxvzXmIThrNse9brx5Fr5uMj7rD/2NMSZbeK37DP7fozHszLO9JmfmaeZ0T9hzpGIq54dHpsH
BaOIYIqwoo3JvVjL3iKI6xPPd+8HtWsobeIBu2Z03SRGXmUCC4S1Ag6MYDNJ4uSi6kLyFB9Bo6ZV
52lp3wVqVi3F2ypbNToRtUlZm9qhMCyIC+so6nsSwMEp+HIS5AclcuI4vMV+GEQsGj/pDEJbxNh3
zAs81oYMhXdNlgwaBolHJNdhhwmVAjo30ldFd0f/Sq4DEsa0M65GpgYi0oWVh+IpZoqOdFYIYncJ
w1s1B1DAcrhR6Wzt5zn6bi2t8lk3ciFmJeCzGsYXumCQM9SIBKmu2kNL8MslhLmofUiAiS2N4KD3
tTXP43ZeQk7H8PZMluMePxNjEavRt2QYPtXF+EjRoO1TvHAYYbq3Q94cRio3CBvhVCW9qwc4lLEK
Jj44gnoKZ57uhkWnomO0D5ATKsiTIQUClWHa01tDYg733g7sCic2KPmRnc1DOPqVEl4yEvGoE+R9
TdD4iW4gbhQx9oiFrwXXnzIBo2LI/1wXBMNBBR9G4j6z0AhYaf4UoRnwaXwEaAj0Blw0R1WA1xHe
9d29nKEm00uEB22QIFYSYgSvvq3QJnBNH7Akp/RhTiO0C0XshHMNNYNSeQcd6obCQb3sRPMQeyvJ
K1FUpGfQcS6EMHMZk68dBmbR7uMddop91Y0emsM+fPuvtlNd9UJekTJGZr8Wkot8DL+0KnuAFPeT
1aRMRZKeLBYCgi13XljcQNdAaQZ2hZwDT6cvctXTtMoFMaVnA5WoP6o6PIVHQ6t5AOYehERkAB/Z
ZxblTPesUy70H5GQk2h+p2MMEWO01t3oZbivsHAlup2zBh0KpG4NjFU/VYRExVJDSEJCtqJi1oeR
LFIFDju6lkoIXDSULq0tCFpIX1Q0MJ4WHisrUYyQx4RwkoHp2xmZ6II9Hs/qTr+rhajGUenVo7LR
4ujBQHXjG8N9KmQ4XFsIcoQ0J3WRtnDvSLLIGB2NsaYommz0PJUknfboexoPHTV6nyizGRDQMdqm
W9RCEETOd0dLijlAKXFFkpIlQZ4o01vpnFlUS65ofChg49RCa4TmKPOQEnehke3H6JHstsDVpT42
fYRKqpAsVaQh5OwmrSPeXTKAgRqzAKxlFFKncHCWelWnFJF0mjrkUDnsqNCA9JDhw14kKKaMnmQU
WsN1g5gqs2hQYCVYnJRCaVX6DGZFesXmrehAdZRO9bxEnFUi0jKEWotu1IUbBkuJMUGAYCeM0IqF
bb8QSvI91E574Qr1V5v6FwVysAZZGBzDSwXqDDOZ5JnnFTeFlXzigsfnx81biEj0m5X0Rq0gaKSx
eecjPzPwqJ+1cqhe0Fo+giL8mRmZoofOKHDE7PmB+c31h4uCIdH1aEPKFTq3QSjecGXUFxYiOB8x
XIQorkAcZxZIM6K8ohoWyrkRJBmHS3zRkyPbVnAyFyo7pwYXFrq73gkuCqHEU5HkhYM1s5Ho1QNG
J+lYz2CCFFx+FmZYxkUnJ+kJtm6wXpD6BRpmZ2pwlSUuZmdYNxoeMLpEiSBUguwyvPWw3jQunOjS
1z83wNMRSpMGgzhu4ZmUYT/YKIdmol4bcpTOTaVY4C5x2hWMufSB7Uf68waGZ4aWtEdD/qkqHwpQ
dEre9hNgOW0ci/8Cd859qXNvYr/wFmEwxng4RupcMfqzoYTO76tspzEpZFJvC8fQQMX3QXkYtZxp
Hi7Uxjrlhob5CHW59iHcpAYK9pgVng6CLMDnjVftLw60PyXGwp92ZcF6k/29X3rGZN//Q7+3tAV9
fVqZ5h59x/zVBD1SQN3eoNKrd7Zy1f3LPxR/w323+Y5rrm7vMbVLRxDN0RMPfxGbVW/zY0X8WLYV
rDid9fP663r/I1w/vfXz/d16/S+W4jFr0rrEK1hM0dxaCR199xYy/5s1ePMXtpbA0hWgRrGarz87
jr2G4N6bYrYnD/g4L/Rql/y9z/Un6/OX394v28D5iG2g0kvQVTGCffNZt5dC0x1ZsxTmqa+eqS6F
YND/yW7YcosW3/vrE2GqpqFiafHzs75eCnuPZbAEkf/nSk1yV5jyHx6Mv1gKZ0+0fjQNy4bVw+K+
WgpV2WNPwCbbrJPDlLJJLoVhvh3N+5sY8RdLwddua+g37PeXQt6TFQQZDGCb6hro62/n5Y77O2ug
Y2CnIkd592Q4e5YjupXWeuNNMFCaH7EGtm7ismwb6+P/5s6w9lSVTaCz5VbPZO8MG5XPzoGSTjPM
Z4vlEA+N7dfRQd3DiIn5KNpkwwId8g9YA42dgFH6eg3eiZC08C1lskfCeEts+DthwUDApsBXeG8N
RArJCrFTJrsG5u43JfZFhsIEB0V7bw3ETQniD29os0STPRLmW9nj39kOFhQQjXGov4mQhmnIFC9o
HsUz2Qhp7X5ZYIQlHqZ8rHcFf/F1hFT2xHUJx0df/ZqovSaaP62/pN1yB9IjjV2xebYvC8XZQ8pK
8bG5oaeXO/DWdr4sSKdlqgYLk/PVs70GBAnKDrJtZxNDJhsk9N2XAoIb6TRDb162/quTwZ0BpdgQ
hcVUj4T1ESWFaarMEGLjr5/t6CDvGYjFDczw1s9kA6UQjO+cSqJAR86+uTJEqvB6O4DEUI4z7fol
jk4sUFoyia5pg5+oFodY1/SPyC0BGlRhifhzA7xaFMKFqjtMoNpc2dMLmYb5ERuDQeMAECLJFs/2
xhD+CYrJs7mrJ7gGH7IP4K/Q0CaBXD3b14a4Ok0QmvVaT28FgI93Dg/OnsCgdMRWv1kBwzDYIsr0
wJdVXLDIcoFWDZPv8EMge0tXuRrMTZ6wvR9EXHDAaNgU6yMz2XtjgxPtmFXajmKoaB3eORoio2Jg
jKZsAPzp1hr6RyD4Go66KpYxm+ftFUpuDXr5nHBNdlcIe5qdswlxE4v8cv38AsoAWRFSATNXz2SX
Qpgg77wUDJ6XHcXieniVPAhQhvmUOqDNxNdgA6jvFiQEXGuSXr63HVgKep+ISwzCtHimuh34pnbe
DlykeEnJiI7eWwripWFRowPW/fzxxPLsTePb2H0p7D1heqX9DJjbtyi7QgHGokJ9WamJLsXu6RXV
tqXYGvDM+gS86WnYe3CZdUdRJ1uM2+t3tkuQsPYciBA2g27WW//X7WBqiq5Qcq2f1VGcUra9qUCR
A1hI9nQEgh9xRkyFXviqkHt1exAnFMdWDHnyKab+ERUo7kZMTFPIS16tgcJUArwo4c2s85UpbYV1
kEQu+QH3hY6OVCTYPy+E12tA4LABbUkjpnoqNveF8xFnQVVMQfp4ziq3twNBkuBpC03u6plqFmHY
u5catDU4/Zamv4tjA0gAV+hUui+45jSvTucj+n40sjS4yJur802abe0xec3G6G+NmE8vSBiiMNi5
xgCYFaXny924HSQEeEUZMj105jmb3D19WDUsTMrONxuA4gIEXwWi/JlaTfMsGB9SdgNK0dJ8bvJt
RUiSBiKCAllkU2dNttv5p4zSv2SLMS8ZkwaRmL4+C84eGSRskMlm0sZHtPZMy7YM09rchG+qCWsP
54oN23aaR2ETqHarJiwiK7fkpnWz3bYQxSX4FDaJU8+b7N2jAlteYfKjCmtu9fyyFDomKADWU2cW
W7ufjNVcNHjUz4TyNyfDhiTkKM6EC4rdcwUoEJQKGJ5vYJU38VEUFDSBQevWm2WyWbS5exbNZ4VS
jLn7+7UV58Ygc5RxOVs9012K3ctMlsLE0l4nZK6eNweDLFo0QJmvN+0yEwx552RaHBDMtUz9d0kU
/AITU6iXKnSal6hwk9q5rrC4GwwFjGH9bOVSKvxi0eWkKp/4AbF3XwqRN0IV5POuV2K7o0U+oYm0
myb4atEnWGYKcviO24Hbk3GChiYwvVc5NRwQMHx64fZL+TnJI2FuOku75JUCWpFBHIRpnHh+WQrm
1lGLT7fU3hD6dlsD+FUGEfBdJQ7oE0wLYPxNlTnZdh6Ofx9xJGjbkCBsluJNNgUzSAG7pq/zM4BO
8mRAF995Kdb6LDhA71OE+PFqDcyXlZrmUhi7XxZ0Nm2mCf3ugJBNwTKGeTv1zqa9+67gzlAZUE/A
eO/e5OpAscdPtMnem9bu9yZlJdw4wPqX+3H7+kSk5cAgnLzK+SNOhhi1hVDnmSS1lUmIlh7MIBPG
2Pp2Xb/gBLMp8yN6/twLsM+fGxfbsAwnw0H3TsNrw7ud6lJQCu18dZAx0MW1oIOsv/btpSC5BqeD
hTzZGKF/xMHQmAsLLrtJFN4kEhZx0rAVuEE/w+g0b88NsL5LekmmADhlYL28/qwE4Ffhkt0AqE8z
a8PNm2BwcHYPDqsToUNX3sTJX9bAQqSkiHVaP6sjOMGl2LRdd9kOVN4ycxFV492loKlFPwuBgjPV
AGk4H4FbKxpKJVoa7x0J7gphC0C9NdUmN3r9D7gkEB+QShovfYrXYQGFko0/Cjz0iacO9u4JJVQ5
h+rVfqbK/XJZiPYe9LMX2dI0Lwtj9wIc1g/dCiyCfldfcGCQMU63uQVrEL4gICtccIIYSMLu+4Mr
UsylxQVj++q0ADGZPruhpU3pulitgiq4CXRkoE6Kmbq7wpUwPzgD6PM2QfMNZGthGOPwczDs1TO9
+2OzNSC8ySZnHZewj1gUkAf2m7VJNN8kFuwQByMJcOyJJxbG7lUHCmguVVQqG6DyTdXB/gDj1aHz
TnV/bMhTYgAJ8X2XHIujYhtY1W9OisCIX9+teOowCYWEc3Jp5vqIGLoK69OEdo2vxQcsBvg+ScZz
q+eXxRBDX2BeT68cXUdRjU4uX6bBXPAPsZzCMoEe32/YIwSMVcTeqCqndKc8M48/ImgyIZ6hP/YL
tXj7eODB5iDn2vSE1lvwj5biD37pp/Elszvj7yvLy+CpWllMro0M/8dfeI4Nv/6B14aWkO62fvFm
yJ/Wf3ptdyj++Z9bjLuVE+OrHz47M65eZ/Ofbz7gry+99VrPn+r5Xy6Dp/Jb+egPqx8Mm7d5/i3B
MHPtQPmP7Mc/9ks8A6v4W/vttR8lalRRAjz/K/E+/u//2XrfryLEn73Qv/8jiIN061UAMR0DQfju
L3NTpnyCf7xjrLl+CXbTyxr/vU9yUz6l//X//vP/p79/FS6/XV/l5Yu5LJ/+/a+sff6TK7/U9Ych
Zu76MudBXf7FcnHad32Flw9ykv37X8Hj0/OffPVBqLQ/7mX+cGbZynz2d/v5vYP20yv11+P37IH6
3n+2HVvEbzzGT9/Kf/43AAAA//8=</cx:binary>
              </cx:geoCache>
            </cx:geography>
          </cx:layoutPr>
          <cx:valueColors>
            <cx:minColor>
              <a:schemeClr val="bg1"/>
            </cx:minColor>
          </cx:valueColors>
          <cx:valueColorPositions count="3">
            <cx:minPosition>
              <cx:number val="-5"/>
            </cx:minPosition>
            <cx:midPosition>
              <cx:number val="0"/>
            </cx:midPosition>
            <cx:maxPosition>
              <cx:number val="0.10000000000000001"/>
            </cx:maxPosition>
          </cx:valueColorPositions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  <cx:nf>_xlchart.v5.5</cx:nf>
      </cx:strDim>
      <cx:numDim type="colorVal">
        <cx:f>_xlchart.v5.4</cx:f>
        <cx:nf>_xlchart.v5.7</cx:nf>
      </cx:numDim>
    </cx:data>
  </cx:chartData>
  <cx:chart>
    <cx:plotArea>
      <cx:plotAreaRegion>
        <cx:series layoutId="regionMap" uniqueId="{5DB2ABF3-AF3B-42C8-9225-A84C11FB273B}" formatIdx="0">
          <cx:tx>
            <cx:txData>
              <cx:f>_xlchart.v5.3</cx:f>
              <cx:v>Absolútna mobilita</cx:v>
            </cx:txData>
          </cx:tx>
          <cx:dataId val="0"/>
          <cx:layoutPr>
            <cx:regionLabelLayout val="none"/>
            <cx:geography viewedRegionType="dataOnly" cultureLanguage="en-US" cultureRegion="SK" attribution="Powered by Bing">
              <cx:geoCache provider="{E9337A44-BEBE-4D9F-B70C-5C5E7DAFC167}">
                <cx:binary>7HzZcty4su2vOPr5Uk3M5I69T8QGyRpUmicPL4yyVCbBmSDB6dvu2/2xk7Il2aLLbXVsnbAj7tFL
t0GhKrkykblyAdA/b4d/3Ga7rX4z5FnR/ON2+NcfcdtW//jzz+Y23uXb5iBXt7psyk/twW2Z/1l+
+qRud3/e6W2viuhPbCP652281e1u+OO//gmfFu3Ko/J226qyODc7PV7sGpO1zV882/vozW1pivZ+
egSf9K8/vGl3G7+52FXmY6Zu/3izK1rVjldjtfvXH89+9Y83f84/8Lsvf5OBfa25g7nUPRCUuDZF
yP78Q/54k5VF9PAYsQNCHGRzxL88Ro9ffbLNYfpns9T2cXCfPZ+t2d7d6V3TvHn47zcTnxn/zbhq
Su8LBF55b6j34fOb/fkc4v/652wA3nU28o0X5sD87NHcCXKXRcrkf/W2fw99Zh9waruMO8L9/COe
oU8POEfYYY7zBXwbnPPF8V/Qf4E9+9F/mjhD/2l8jr4Mfj36/84+bou/jrW/hz5FB/e4Ys6/gO+6
z9BH7sH9OEcO/fLceY7+C+zZj/7TxBn6T+Nz9P999Bugb5pWvyr64oA5whY2fR70iB4gWBOOQ9je
lPPvnxvyA9gfJ85hfxz/DvarXw/7Sanb+M3x9nZ3V7528HMkEMb8IbqfBz9GBwJxhzgO3euFv2HX
fm989wEzr3z3fO6d482v946nS6ikf1n+/mZKgnrLmUOpwA856XlKYgecCYYRZs9z0QsM2e+Gp4kz
+J/G57CvLn497NeFand3bzbAwO7K1yzH5MClxCGYPIAPGf8bMmThA8ZsBhX7ITPZ+LkXXm7XfmfM
5898Mn88d81S/nrXSJNF29etE/iA24K4zqw8Y3ZAHcY5pvy5F15iwn78v86cIf/1wRxzufwNMC8b
KA1vtsXdm9VOT7uo7FTxmkmJHhCbEXrfKHz+eb4sEBRyYElUMDpzxN+26wdu+cHnzJ30g1/7zmX/
/vUuu+xVO+10Bj57xGxf7/Q3iwc/cGwEycve28s5B5jYLqecPWQ34F3fdhMvtGm/j55Nnjnm2bO5
N7zVr/eGN1baNI9o/OeOIPTAdQBswvEX8vS8qSYEGC5DxP5RU/1Tc/b74PE1ZvA/Dn+H/Ptfj/xZ
+bpLgOEDjJgLueqhREOF/qaCQ0uHCKUYfLOX1f7cnP3IP86bIf84PEf+7Dfo55Y7nW+L8fWCnkE3
7SLXEdz+kl9mbZ19QBzbscWjmIEev/qLlvECe/Zj/zRxBv7T+Bx9/zfQMvxdkW91+gjBf55yGDtw
QchwEHtIOc8D3wEpAzmgc8wUpBfYsR/1p4kz1J/Gv0P9N2jXLqutKl4PcwohfV9rOXooqM95kUWg
XaAEJLyHcmzPQv6n5uyH/mHaDPiH0TnsweWvT/JH27Z7zSaZAc+hNqfOD6QLeiAYEZyhGd4/t2M/
4I/zZog/Ds8hP7r59ZAHTfu6chFzAFR8j+rDRsDz/ALNGCHItQV+1FIfl9mX7P4Ce/Zj/zRxBv7T
+Bz94DfI7gtVvC6t4eQA2lwB6D/sBHyHvouh+D76Zp5oXmDPfvSfJs7Qfxqfo79Y//rYX+htcbt7
jL//vLRSfgAig2O7+DmjwQeUOURQ92Hv5l6f+Laf+rkdPwD9wf455g/D30F+8eshX+rd7jUhJ/d8
hRHuuKDtfMPfQZUGggmqtfPQw0LF/Rbyn9uxH/LHeTPIH4fnkC9/A8hXpgCh7RX5OxUHyEECNhv3
7kVC68RsoPbkKdyfQ/8Ce/Zj/zRxBv7T+Bz91fWvD/h1u81eE3ugipiBuPzNbss3YY/wwRep4HEf
eEZsfmrNfuQfps1wfxido77+DTbD1nr3unUV5AIHeKLLHwWB53XVEgcQ7ZS50NPu1QteYNAPoH98
kzn4j+Pfwf8b0JqTXRt/0SxfUSu7V2wo4wSj59UVdrqASyIb/6B5eqEx++F/NnnmgmfP5m44+Q2U
m/XtK68Cfi9XUjjmMCM4FnIOkM2gxRWPHe7znP8CS/bj/zRxhv3T+Bz39W/Qxl5mZbdN/yfOYEFv
BeevoGd9nn6g5FKGHU64uzf7fDHorzvr/fh/nTlzwNcHcw9c/g76zU5//OvX/ZsbJnDUBPa10Gdl
7LOG85xt2iDgINj0wj/A/6fm/AD9h3lz7B+G58hf/Aaxf6Ta2Lzu6StQLMn90ROHii/RTZ6DT0Bw
eJ5uXmTEfsi/mTpD/Zsnc+CPfgPKc9nv7navqFky94Dft6yYPRwwea5ZwuErEJDhxKF43CR87oKf
m7Mf/8d5M/Afh+fIX/4GbOe4zO4g4T++/yvoCOIAQ28FVHLv3hR2DhgXtktnPe0L7NiP+dPEGehP
43PUj/1f31gdl0W7K3aRLl8ReAz8hjsOs59TzPuWFoGuA0cNH7/si1r5MiN+hPrXF/gO+K+PvsP+
N4j4Fxzm/pv19X8Pl38+/f85UuYXA+aHy+HAY799RU0BMr2LCIGd7gfVAESDbzUF+0AQ0NfcWbr5
uRn74/5x3izmH4fn8X5y+utzzRmcrTXRNntc/P95iidQXR2MXMGeZ5p7IQEeQPZ/PFkIz78VLl9i
yn7cv86cIf/1wRz7s9+A11yUcPrgVbk8bIA7cDIWDnfsO36A4S4FiMZw3Hl/K/sCe/bj/zRxBv/T
+Bz9i98g8u/bvN3rws8PECBLGXs4WvOczQOvhKMJkI2gl/3y8zz+X2LQfvy/zpw54OuDuQcu178+
91z9v/+rUzXuHmF4hdwDeyaOCwK92KvfEzguS+BkMyKzruolluyH/uvMGfRfH8yhv/oNdk6uUw3H
QF4RebhDRx2QyMT+nROCDrBADkHs4WDUrOK+wJ79+D9NnMH/ND5H//rfv0HgG53uXpHm3G8V/m/Y
P78V+fle45xf3ufDbfqqJff/H93yx3dKny7X+tt2G3y+lfvNtdK/fvp5WUNfMJv6wAz3loQvpHF9
968/IKd8Xs1fXH//Ec8Y5eUzcfJpwm7btDCXwM1HjgXcqUBQkIGx/vGm390/AcnfQfR+RcEzOG4C
inRxfwUNbgpDhXdtLECiAA0DygzUkaY0nx/BHg5BlLoIjAJtifOnu9BwBHaMyuIJh4d/vylMflaq
om3gK7kDu/zVl1+8N1TAXhAWcO+YU5BLKOw/wJtWt9sLuO9z//v/R6lGuSLStcd10h2qOLWCLivZ
oSWicktKZN5i3WdyTHgs23H4QNzS8mLc6lOnCcMj1Sv6MayryXMT5ayzeIzfxsk0LZiZ6FGbJCqX
MRXiHUrKZlllYRFvmHCLMxe32VFfNupTH1H73MoUW7tTa52wMNUXVtPXJyhJepmq3pzB1fD2eOCm
umkmK/KKPk6Cnhnm40FYQdqqJtAutq6TtqZ+1drRukVjXsle6UZO9lCfO2ykl1RX05JYafKxFI6R
Ilb9mpCpWA1V3p73Yz9thpaz1dDG+GiK0RSUzZQvGI/To7LpjzGzzyKMgmgQFxkKlTdhdBnaxPGg
+yNybAcDMJBw6zqxknaJgiE0oaRqjL2pwndhn4PtkQpUZrwqE4c6F/WSpe0iQVMmCY8PMclOeXTd
j+WFxTK9iiPWn5kxzBe520eutKO+f1vobjwqCicC6027c/qKLlWW5Ss0YSKzvMLSHvvxI0pi+5Ka
vF5bI70qp6J/n4Yu8fKIWsseRX4fk5ME9gyXE9LFeZiX+Hgqneq6L+wxENzwlSit7ipSTS41ryIj
sZ31h3Hdc69NG3PTkoEpr4+zIYho7Z66Jr41dR6gJC9lDmcgZBbmxLMckshCtOGtibt4mdekPSek
cmWRRdayCk3nVxU9ZVZIfVy2Z6Jp31md1cu4Jl4/YubZA10XeeQPtPZ7FpuT2gw3UcVdOQ62F6Xm
oyDqgqVEBUOaHtshrg6dMbG9Np/iBaFJGZRs2rTdsKmt2LNy5mWV/hhjXcjIRGlQ5N11h51YyyYy
8ZFVN1Yl27oCIxqkjY8LXvoiddZOLcyNEUm6QbHTb0IH0JFRP8mG57Wnxpws7K7K/SjRfqKKoK/v
cO3k0rhTLwmOhrWoD0NKweqGNEE9lNZS89532gngjcPwsDRxMBRdeqzd3njKdRKfN87SSQiVVWQ5
t6i36KKsaYhlEwvH7xAyZ2NPJeXRkjuF641iXCp7tCQbs85LGJFIW4FNu0UWT5K0WKJiotLU5bCq
saoPcefutEZra3CMJ5J2g1gyyIGMSEatGI7jbqgCzaJFh3kUdH2y6bBJ/ckwWHAk7oKephtSKXTY
ZXUsB8teMI0aryUFWauKkJOmrE6azqHng5W1MhX1bWPpa9H15Sly2HmBbeVlbZXKscsZYE6nQAhr
O1Q6PWq4Si60nRiZjMT2BS09TAflDRnPuBR8dDybllrCQtDbqaV8o2OHLtPRFrJjlpe2YXTatvBG
VRK/x1luL7sM9TeGE7owZW0uDWbHrWMBVrHlF1VxKJreywryKcnVWtNYHfNooDdpMWG/yk7bxq19
Z1SJ1A6NfdL3t8UYKhnVNrlhQ177Rjtq49bWgqhxkC213rm1sheFTiff1vFVOGmfw5+2WBZjvhII
VpPvlEocKaWqGzqSwktKfZvFyTkrmDlTDZWxS48tgtZqbG9KgXOpogRisq0uw1jdFaPYClOfsC6r
ToSKY8mzLJN5Ga7iTCWHrGophDrXaytLu5vayvNj7BBLxsIqJJ5qsQiHLL0lnauPVJTbsh+y6ZNO
ytQvSNYHZcajTapEszQph3TX2PYokyIJvQpR67CtULZokmGQSZzBeqqr3qO4mJZ6dGwZ9wlbDLEL
2dANY79Xol+prIm8vknjgOflydRTLjnvikUE24h+RLGzGYmeNm5nxRejEPiDKilLfRG36KTjuT5t
QnVIo/Q8xHVVBFnmKpg7HWfp6IWuUxBZIB7fcSvlK9S5ybuIqfFE6Ebv3DRnuwHcdphO7jnqEuo5
Tj98ZInlbMcqraVm4QZeZBJ+FmE/qqO1A6Uo6GqG1tqJsstcqLu2RcKnZU18q0XFTdlO3UWF8+ym
GfNJYj6tY22nMopwcW6VHVLemLi4kcnE31kD62Th5kFbDR9GUVyHOS39Ppks4kEaOOnq9LaP7UQ2
qs292hKZb8dZFMParvG2ilVTecbCzY1yYh7Bq4axLRWJyGJIM6EkLur6opg4t7ymzyxn2YwWXTvW
YL0nXVUcAf1IHT+tCnFFbcthUhWVeS8sC6/ciRVnrWW6teum5REuS8tvaGJFEqscF5JEnT4qjSa9
p/qxuHYtIlZx01t1oHLTfTS20zsyLLpwhdK6urnfBruiqGwrL63iKZJNVnB31Zahta2NMhcdxvrS
Ik5xgau4uQQq4kjcF9zLuGlkk0ehDBGpZWJD0ipdNpzC3e3puKsbcxinWbVk4ZRelxTdlLWCEDN5
uXGrgRyqSQ9bwCOGAszrcjdOVSnrMTafIvil0c9UQ67FOESdTCIMGbKLEgW5kpylxbKEKzje0BTd
BTYsqB2mPbikoPwodC+TpJNNYp/UOrywUgGVuAw90/bJwrjZNR+z8JPSPV+MxFo1zbjM2J3jFL5l
i2VLOz9V00cbL7pQpH4cK5rI1A3HU5WV4ZGTmtbrkn5NUbd1OmvIZQ6JwsPKqj7e08UNKY17lkdN
W8thChvPiYWRoSm3dRda/hiZ6j58j1ltlq6ANdorqF9u2y2tKWLXFJneBxpBju0M0rGdDtGiELGE
a3ZTgGzRnHcJ4tcallMOyX+oLxNBcOAk1D2Lo6LZKm2YpwyUmTDDdWCmlMs8SZx1zHgJIQjsL2or
vWjdnu+4aD6OmZius9r0AE6ul5Vt6B0bWRwA92qggurcMxpIWlOjDSun7JKlqViosNa+HviyLyez
FDH6KBL7xiWt8XXDipPS1XQVJTVk9TIc3mehWtljvcSwLplVHEVOucShgCzpFoOcMLVvFPhYy2LE
0QaKULHrkhFYytRreFxFSztUPZFJlkR3dZNuheXoU5yjIKkGdkRIWlywSqQSLr3FZ3DlEL+vdddt
CqsrryOekdPetM2KZ2PhN3xAXtUPdFlnbXLbFW4YdA1u5ZQSct1HWQlUoKidTyTPCCxVVvMlroDO
lmXkM5p7McpkyrvTMTq0U1P6Rb5kveih6vFVHnIVJFacnUWljg+nEuvV0LSOdJskOrWdzuSBmvIq
ENhYPopCE8DeHFsXWJ2baRRvGYndk36qJ1mzcoyl6lB5LRx+/2eC8sbYksWjW0EaV8QKaJnAsotg
DPtW8qEf0xWx2kCg8NLNjpQz1URGA4dV0U710iROl0hOnHCdZB36lNKmWVV5vBGKtIc6UmRjYvhs
PfJhlcZjvta6MuvJCPy2dlDudUCElbRw6WYeUzy1ZV43jnQmpQIjdDZ60Bs1sstYeBSZJk2A3ieR
G2AVokNNh7YJ6ERJKEUnUlil1AJyhseokZ/jXJVj9UEPygoq1i4jVZTv+jajEB+j6nMfAj/ybbtV
ElgUij1AGfm4KcJNDgutkCbV1IbOIyaBHoqmD3Dfu7mshWtdudoap7UlRJQB+y4cmcCx61XV1G0v
s2aoJK0m87bXdeHVDlG5R7kemRTK2FdFlGIMX6S6Xk5JRpCf9XYIwNnODWqbNIjjsg7CioirkUf2
4LVulF4MCcmXlhOKRVRMpW+PtK7lyC0Cns+x11UO8apR1ZVsynS8ynrReJwk+Snk/2iRREDk4A/R
2MGU5eo0tGq1IBHTW5wMsKCtJC0/YauZtmnJItlGvF8MZX3VNaWOZO/q3psKIBq0BTaHE4Q9HNbk
xIpXbBr5Uc6gJpFU5ydUG32YFFV2haENgMQETR0UEOrlBAzos4h+AHTMuo5T7sddxr2ysfpFVQl2
FDbmfQUX5v3Maa3Uc41iK4a6aW3yEFJeYfPidDQKr4bYtJJUkeu1OgGqQqzuEEFxPqxbPi0zK7d9
R5fWprecyLN6Pi1M49ibECpfkIearIskrlcJo1YQJ3VheZUw+btmrNg6qZzJN07jQgVBo1+JfFzB
EBRUW0PTsmz6FL3lfTelPjSsF3btfswhfiUeC+l2/SjbNo8Cq60zj2Pok/OohrYoHmxIPS0dT2Mn
Il5c9pbkqWVtOu5XzeUUk4te00OnSVjQcnQGDcMH496RIVrjpFl2pnfXKlfAcZGSyu4vSuj4ZEd6
99CNiZBDSNW6Y/RIlPiM2z1+B7a+D7uCeUlbvrV65cq0TtotT+muT+JNVyjuTVkvUT4tXIccD/Vg
ySSsctmI+BNhsCgsu+IeNRh6BrdjgUjyt4NTiaOBmhu3sXCQmiqSbh4eT3HaeWlv8hNNaAFJKHNW
0zg4oQ+tMTsWLaSrMWR+Iiz7usIKui7oKyQHwujbgwj9EQjmUBSVtID4NlNCjqgplqpAxabGmUd0
uhimgl3qKbcWVlhOyxqx910YO+8gF6arXqUfCrvgseeyJKZeopB1YxfjFFS4ZEvwfumHuGGrNkyv
+g6aRMhuChiG20K7AD29xECSLsowtAZJo6JNZY/sbFlWUZgEtd0JL7LL0EchT5YwsQ4md7hUyXQ7
OlHrx1ZLY1kkxk+6KjyrBYOWpxY3RBVuKQULkzV1E/Mx6ZDtMdSyTMLqCUg1LCI3qWSHB+tEiM69
wG4HjZEOneMaeiPHtMcqzbNTBsLNhtSKL+rR8AVvacCYdmQv6sofCDRIpBmPw1Fk0mXAMev2xK3d
28Q4HPhP0ck8a4LBwhuiauynvHb90amvDbMutVVqD9eshirUvG9b3q+gr4SQZeCO2nUzWXe8W9U0
cuANoSb10UmIED3s2DidoiH7MFG78wTpxKrtoAeF/sX2TN4AeVYn2NLReoCWWVTwGdhRSwYkXaJR
Vx7oKzhIonypOPIrNgLnsZEDHAS+vWvQVrXaQG7FHxJWO0HRKy+ZiParzoSeC9JSAN4jQIozKp0u
bwPHqVNZZtM5MsVljep1XUGQWWx0fZIwyMMUVQsU0SMouTK0wssUf7Rw3y3hz9KMi2bQ6uMQgVAE
Stdh1okPouk2LTD2GqFs2Wuox2WKLqFcNKcmM9VhLkpQKgoMbVZPN2GIp7UIixXmYeQxGi463Z7V
hRuMrZZ5744rk3a2DHsuNUKQc6KiWMcg+Xl1y7olhBs715yqZRaG48Ltq9HnSfO2d5k5bdLCloVy
3rkUEktRJss0NJOXpOFxGmq8qsJMe+MUYUny5rrPkwXRyVGZ67sKbqUEdsmgWYX3Wo6Dmg6Lpn5H
UKHP80ZctSHLJctKoLK92y4L6nQnGUgG3sSslaF1s4YuXadSlKMfUh15GY34okx4K+2kHQOT43NX
KwHp1EIfoYP7yIWTAp/P8brKSCNxM/lpHYYyAhWGApMO8rSC9RTFhUc6e5CqZsyLB7f2LKjQsovs
NeLwP2Vsqw3Oo9O0QpK40RhJnYP+p1TkJ5Tbx1WWhz4jyfUQkhO7ieyVow2FlQcqj9tp6Or5OPhT
l8e3yk4LI3XSsm1ElOulcXFZ4WHbEl7LPHe1TIscMIqmVKpqqCVKQMjQrV7XfNCyKkIXRArrAvP6
MKpd6Dg5Tb2SRKsoA1HPTrHykwoI7DjUK16Wo4yY/R5B7TmluXNsA7d2u9FPWlR7qZ1u+qJ4azRK
Vha31YIzrY6Qk0PYmKCHjHKCQ87s+zgpVmSAKI/z0F2OrXMO3MMOuHFHyP7Gy5EYfFjph8NIII2U
0GMaWKASWOCnGHjZzhnjW6JKLrt0zGUfOVpCippkaTvjaV2TVe3A4gRKpZa1KSw/dtsL1mmPT6bx
IGW3F3k7SFdl7whO6vWE89zLYycG045sqzrnBV9qYvFPTghUWYXLtJre6x4Yheqgx5hySrwJNAsJ
bY9eWpy+axmOPrhuF3liCj2Cs6Oqi28F1EVpCOAmgJW9QzkA34FewDPmTajrzssh2eC2WdAq01Kn
zHjtQJYRVV4VD5kfiaK4omkeLwc6bJqocaBwjP1iGsm2TvlhHrZHKPwgOogrMqhdlpfKs+4jkHag
V7ZVgHQFNJ2xot0ww4WvHZJuppifDx24y+11EDYxsKc8X4btNAWxqFJQRZMIus4iwOFC8fxKcXeN
0gxDGoLWL8uSqpJDO0Jbj92RXPOYfGJwq/0oHhGVdczIwoq5PjKmtI6c5oNdd+8s2vpulBCf6fpO
1EW3qJo28wy0gwGektyP+8qNJe2Lj1BnEyD1qdcToldpMbwfJlH5cTsUvq53muIA8eEEdGgp0uzW
NMM7nDAuW+5C8c1jskp0lByrPp6OUI3Z1RRBcrcohWihby2TbEvckZXbHZt8Mqu6im7TMp+CsbaH
o35sBt8kQ7YACRyYSyNd0R0hZW96A8VkaEZvTHUtp4qf5Dk/js0YuHE6AXoVlOkeTwvMuP1ewXaD
M2AWmCpsVmTMvcHaNWXQQPzXwxlcrQh6pJc4/TRON8Z+35XYV1AbpzQr/JzAligrFk6VAYdsi+SM
T03mm9RuJG/zDlSs+G2TZNY6svgE8XgkIJtf2RadZEGs7C42mPt5QexDgfV0Doom8ROrLWVs6wxU
fKs4BEYaHvWwspRVXIokPGkt3i87XKvjTESVVzXDdR8CSWfxJo4iyP3GsnxnsLSEXYN3mOYrMyVN
UE5WvKFpkh0D/MPCMmwVGgqGlnFxpd0BMlXFzTtjvWNut8DjEOhMcGmTvPN4Hib+SJG+pPm9nubg
wwhN6xRW4hIoyS23VBCm0cbW2DOmuyvC8oQiCErokO5c2IrBZd3JLLM3VhktMzcCxKYkyHEFGgcP
rAynMkGlT+14OuQTc7xQZWQxCXtphhBt4oGZoEQVfTsCUZK103cQgXnvNXGjZTnZ03EUls5qCJtq
AR1VBly7as5xl1hrBZsGtaRZAQIub6F0O3TXsMwbQWBBw3BLBJgjKjq8T2GxQw+SeFN/OUZsxRUE
YSnbbGlUukaJClqouCyCHla8r9JWQjlaCMPNYdTH4/EEm0WLqkNBl6eyVcKzRxBVQBnHwH8h3s2Z
EWQxusmlNsnk6yLKPzSt2iShBfJXf2FaVvsk7KEq6+a6ANakRuDNWtedlzMhDocOdi4KR4Pir8Tt
kFHucaASo91Yy0TUbKM5VCrQwfSGjkUQ9WaUvAQNoRawENyabmrQZglUPVWW0hYTt6EyFiX1NCt6
JvmERyNNJ0p0rwBWx8Ok9Sa1uwmkkx6SSgcCnQyj5hg00k9lVWjPCmtIvAiYXzA1qDltO5sHWWxZ
cqRQJuHUULQanVb7QNauhLHIqrXyemVZSEWyQsB74PpS7w9x30quS/e4qTsTS5O4sK4LFkNmTcLM
q1EirsUAdbo3ruuVQKfWnUh47k01j2M/F6Y4DlEJiQlqUBTYdesskxG6Z1Snow9f554lIL9/tOy6
BHbnNJZnl3m1EHUPMv9U2ltamiMr537oFGrtNiR+i1mL/c6FNN8NtVl0/03dmTVJqmNb+g+1yhAC
BC/9ALh7DBlDZsz5IsshEhACCSEE6Nff5XVqyDynb/atfuuysmN1KjIDZ5L2Xutb25NJXsZbISqx
4RA79Q8O+/I7bu508GO+ypLnvimHXkYvRM3R9xa1jSmFUO27ntoODSVEsXxZTBVwIb+lcxJ9aBWP
MHYvZKdsdOur5tv23EN+rpRm+uh6o67aDPr+1FUpFNGOvcVJQm+gCqUnaVFoLlgI70TRPQ3BiQ9b
X4wfW3Q3X300T7Ys0CfUaUFMvS+sfXZSp33ZSx9ux2nob5Rz/ZFu81RJmnY3+7qY14WH4molgzhC
oJpR1SpXs1nEN+NmbT2E8Usz2fukg4XQRpCT5nQil+0s+S0eiOVIC1gKuGGRfkDZZ66XbkjfYr0P
HiV9sz5vhZRXy5BQSE0iudvNohvIkWt0VeiQXKc9DQ+bRD2SKbqh7hjdjq02bu64Qj2sdJOdnMrz
knCbv6zJZr/7dF7qQeT6qEW2H1YbhaMPMikpW7AtrqEemoF+SvpcX8axmV/HON0/FGmkr3UXxHcb
Qz2BDDQ2NIOUaBM81cP4feXQspOOs9qE+ckRGmG5IU34vnR6KElHxQlqKbvW27Oce/KFb06gM8rc
RTxEy8e5SZo6DxtsubFTp62Xssrmwl7PYt6whaG46Of1/PJMe1+pYatmj7oINd4Ui/tO+PUiAhR5
TZuFV/uWjqgQuPpmcAGuoi2lVyEd1MGRRtCShAA/Jwrqk0Wnf/hfCd5mO+RQcYP0vBx8MV6LMKfQ
N0NzYE2T14o0LdaZxN7/TBb9Yvp/02a3XdP+Ywb6v/71f9+Z9/HBYXKAu/li/j61+98/+/Vf/z3U
+4w5/GvC95+wiT8mrf83TMVvf/g/BC6S3wIX/6KufkI0zn/jD+Iiif4Wg7cAO4EQfZQCRf0ncREj
3I25KnmBoGWSJki8/gu5QDYWPzmPD+KIACZxAWr4n8gFZjIi05Cdh7LQgjH8vn+e+S9XH3TJP/79
Z+Qi+ZW3iNI4phTcLEbWwf7OOD7cz7zF0C6TjBe71rKPi6uGy+Sqb7Bl/gSg/E+PknCcD3pmTCuJ
fj0K70w+dCasNREdOvBI9g5Uw7B//f1hgNOZn+ARnAwD+A5pGAOxovPc0F8P49IBzm7W+jrjekH5
GulKDA25KCzvrrADzE9knMM1umSs6b8/NAUD85dj5xijgHEsoO5zfv5sP4Erg5hmFQHEqnUDefur
mjREYjj2Zwuf+BFVqdvRuJ1knKqtBp/TPDtq6dsYD5Oo2wEbfUkWpraqITxuDoON9HgLsrbFgvz7
z/rXe55ECZYvHCTGxLzofCo/fVQ00L7PlggftU9pd6vXcMRizbab3x8Gj+ifrkgaJQh4p7jhHEf5
092Qc5yvkDa32qnezWXL4i29i90wrTe5XjNoJ2bBMvzaFvhOguw/Pcc8ZXmcYZI1/hvjefj1HBe4
63RiMq/5TLI6tDuHPOXs8fen+JebjjG0NM5x1xEkPWNTvx5lYrsUDZ0ohEM5v/ksn+DvM/OcduH1
90f6Exd1XjcwBChhaCfA8v59CvTP9wwakRk45Ke6m+gGKS8TKXQvwVHHb+Ra9XBO/vMrCBQsYnGE
qSv877mGn4/YLQuk1ezc5+1JftFmfkV5jDbw9+f1l4cE62GEWToY55vzBBP3f72CgAkSC82F1Swy
4pPMmv4Itziq5daxyziantFyqz+2oD9wuP/DavR/O+afHsyhG5M9gYZbx/kkyngQoYYv/M0MWfbi
8p6VeYNi+j89T6xIOFcMyuIRlnRA8j9fTd5s1s3Sw1XJibjyMjh4dmG76olOVAkTAt2CV90qDr8/
7l+fmyzC3FfokoDtCsR+fj1uM8JikBPq1Gmb1Cef2vaLCiJD04+SuAS20P8RWvhvL+5fXgksgPgP
xQgfxKcRNv31gLrPxawgmNXU5eaOFgYC8BINMqunHM3W788OAz7PW8dPaz6K2Rz7VxwXmFbPkEH4
04WlejIgEHoPk1MoDyU9SLTEaJHDi3RWtacGJymOzRDi8QTIL1NlLHbgbQoJKbg3dqJfNrUhuVk2
fe/t1WxU3lztlu/kaCw4FKhoO2yHbTMjZCUlE41KKxXZYfR69Ccsa3Qtdz5v7GJZzq2Rt93Kyzhf
OlsNFuDfnZ0HlK6753S8WmGmsBcUfnyqXaOqObDLQrUFPbCBCmxbYxPiC9kWm/uadNMG2DHfVw04
MZuyCx8tBb2SmSDfqB3WqO6gu7zqMebpZYay3UFfbzkvU7SCYyWc1uPZGUhpvXuInKW3hQecZ/dQ
isHARmDKLP2NjAqQDRiQ3sSnhqTyfp0KtNCBx7m/Jz3AvOMUc/NqdphCRxlkatC6T0n+IeEk7kpl
o9xU1EbtXY5vnGEXsAXnZ4EEJq9y2vS2Lflo9uYbVsdkS+B6wAVtKyHmCZfWrHG/zqUNPHlyQOvG
0ug94BJCMEHJ60QcH6I8j5sqLKN73rdhbE6F6mNabloBoWhirux1iOL8It6WBTZxz0VeBpaIj4Vx
a3SKdlp8Fjl3gBH07qfsOlohmVv0/VtOH1ZsF/RjMqVyPg37PsSnMCXOrKic4YEfSNG79WILRYiP
7eY9+bC2WyZLQgYfP3I9bCNEhgZiMraJBoYfbApyYFQqgBCxy/r7mM5juPSTg5sOJR3/W0BLl/Wy
NnwDzDDSFwnYp6/F2qfX84z73pYsEDN/ELIrHpvdabBvUiwgKo2fnnPI6uCYgCUX1cZE0t+mRpr9
CGxCXIoEG2BZtK1SNTCX7MFa0W6lYP2kr7Guo9YYDATrerRzPFSZHdMvdpxRL015DnGiN8zkr5Nz
yTsI2W6vhj14eowIrNkK3ctEyk1u07N3jDzG8bT1R8bIuEJWFNSUe+8pgU4uA0zFpl8llDZCfuDJ
h6iZaeNJiYZRPPeLhxsMkNbCs822zkBhivFadKLprnRI17bavDMfx4U244EsSkw1wUsEZNQWCzvx
UTcvWo0Wv6QnrSybOWZzRZZ9+gpPlxa3ndQAAIY423m15T3oArn4ISlDaGGXrKug3wuyAPhITL5v
eLyQY6pwHPctHeIQVTlX2IzmZMXLsBC763pY2Rmzg7q+X3QtLZLjzEZiQNbkpoA+HoflzrTMrQDD
lEkO8Ie4eRzI2jSfsAnK7rhkvl0q7G/T7S4KqNAURNXb0qwRINNJ3uUYGJJAUdrgwjXoHAH8gXKF
yF2QOH+Kkfu8wqsbvbnV783BGhI/jHMTis99DLPvOLVJCqS0z6ktPrOmHdp7NkcilaUHZInfM0T9
jGbbiHRqT5NPBgfnerUvNBnsfM/4YufrTtHlwcN/by8jbWP4sIsTLfpQGAnRdMx3FYMxihW8f/gW
rfxgFKq8o433Ob6fGlB5n1ZYvclUQdsh/mIAl9GV6dj19rvse7o9wt+X4wXezVEB1pyT/L3JQieO
CqWprOLljI8tO9kAx65rIJXKJQoB1y/LbTz4Vh39tK4jtP7gzyo7+8wttpkKX2cVmksjk/5jRLDp
1mEN4SPbPXvdcsfaQyG9OnRC+K42lri3TnX9tTPD+k6hLPxoZWTTkyNG3i2+D/YedAz5IuAMfi4w
pvGR51tPIT4Cj4Uq3M7vRS7W+yhZPK1hidh32WyxAGaM4VOlYU5OR9Brhb1UOvQniY3G1bkv4JL3
SkM9TV0endKQNKCl4bnctnoJNWly5isnhwaqUtzFCyTzbM3KNdEa/mPkiumKGqlZxfNJP3YUyyea
+F335dapDBhFD+BtGaV+42kAQTZItrQXw4gbUnvgPVOZU0a+zSQCOrUqPrwUu7aPgWVmL0dIBLKe
LYvfIUpAvI4nDVpGQlm9yJt2gQ/SQGothcvVhe47YS/nxWVf1j4nLZDhbXmd6VmwHRIiXW3kvt0u
oE0+qrkjtlrahuMkQLET4MMsCocBpBMFAaxiED/40O+DSuUX1ssdLAEoormeWsPnWqWJWisfYhud
VLSw5qiJzD8yqib7uOKqNBVdGCC1jEbfFOoTFFZuzaKSkbUARpchHXDa0365WXm05ZVTIKIGPzJ3
0HJucBcHbDpy3NvXPcX513ku5/GA3Tdqq3izcKbb/kwZNmLs7wMJAMLc7Pb8wgOxgHMK8xM7Nze7
rF3oyFc7itVUK9EFrX27ttmhB0n72cVcFLc76NalnhLsHY/R7hNSDoVXN+O6UHpox9wcxgjOxQXH
V0C8tyozshoJhyrExtR8y8aimI/9IklxmnFFf8hcWlKLfcejsGVj8txMzPpDmrlGnDYFjB6b7n4n
8jXdTiCEQlYW+96mpR4y9RJvspuPMBFTX6dixYOU92MHAxdISAI+lKbtkaarGSpCVwEhs9Dd/WaB
Wldw7+gXeJuwvWjUwS4FLZetIHiBrio1ilcduTwu+1VDzBfJxp7CSsmOO0sTKKsOnCAhY6ZquO0J
HmAbe0AqHRQ9CL7z9jmPlWiOtujsp0ZygBHoWcxS5X2h19O45nNUGdA5UDHTGNx/j0F7RwK4DZGG
XExX2cyG/WBpqzSQp6X/2mEx/JRjU4Y7kwgbIPau2Xy0Y9/OpUPV5Q4u5FguaavBcHe5hSg/JyFy
l544DjYw75M3lfuZ1f0SxAZCP5bLYRZ7UZQi+Bkbt1miAE8rni+23tnHPce6cilGtZwJTqyaddEF
E92uDeCes1uEu9o7137iqEdJDdUP3t0W2x1BhKUzB2YxAfYYVOq/gmgDhdbornEVySQSB5kDU4Il
KSNjlbShGKp9WDzKKds3txLf87ReOLpIVc+YWc3KkBgw26OJUTuaHqpzK2DMqTYBLNkOQ+sv1oy7
T6JJRneFXECKnWdN2mfjGYqxfEuMABDXsrvJLGNyitasQS6DDdIdmJxQ+HZ07l7WIPwXG68SYATt
cmDJsCR+iEGarJyZAACLPEX8w2NtfMjUUlxFq8lkvc3GPnsW9c8ubuAYgzzG89yGgZ5cAcet0gUX
wEB1lhmgP7t9XqcR+ufGF/N1061+GDvvn2Yka3LU4cYgMeJw0tZ0aVb1aX4GBRBcOZtVRV7D/u2x
FffZ+HHcvJyriZnWldNAp5e59wiupFs0Xml4c4DBFhqdtRzDn0nbG1+yHXb1QdFQgLwbPD4RNhzU
pClkjQhaLjDwQ2IhSOFNK2Be8TFbl7JBohTUABqjss0ouwk9SXUNWcvyMmxwPCrPz8C0RfkmQGtF
IP/z1Jviahe79wcgPtnDyLekP8EfGW/SXIRXi8pOHtg2oDyM5gKFXNxJZDpYmNZL7trxReyCoBLS
w3CL2znFpZe5g53F2/hj5ub9cxtGO9ajV8OD8zJ6iEGMPc1yHVzFVifefbdNrmy6fbkvxBaAGea9
JXjW9vw2F27eqsJuzXMRpm6qmknpokJpvX3zkOhvE0AC6DVwY32Zhm4GfLORFoVvA+MONSKiK2hJ
o/HS5J1D4Z/qWJYG7CAIQr7FLySBZ1suqYUXwILExfdSj5epzPDqCBSqHwNWSItHwgMUKYpOPOwJ
/GHoaaop9z0BGNzRxfyg+L+7Sjfb9DXJYu9LWN72bpUCrcDGiyEvpznAqXGuMA80PjtAGlheqZZA
skO3zQB82saBgeq2bH1rmhSwQjFO6Q1ZsbbXfl71g1wagsXZdAn6i4YA6J0Edvgrwc7sw4al6Mkj
+fE1L0azXQASSe5GH1R7jSVyeJt3NuiTW7f8QQlsYyXZ9PLZWWT2StKs7LTOWzqA89fiOceD0F8m
scYOHnngwk5Iisp/SfkHyAlQIG3uuieKd4fgkQCIVVIiiwWk0oiFfSMJIincTEGWwuOZROGVJD+G
+YwhLNQ2V67NUau0xmpXjfgn3IHZFHhFVsTyShgQwHk9sun6AHeh4NU8DMM58wXkvl6JBQviCZrY
0vNu2MpsPvP6tEuj7gDvlp8ShVUXhGWO9Axsed6ebEO8KMeYskeKDE0o0zVP34aYJ3FNU2nutMBX
rJTWOwfSl8M7QQhsYdeTNxH2q1nIsexWOouPi1EoCNdsWd88K8bHHm2Swtoqx1uQLdl0C0EQ7C+q
CVQfU6DnIheofaiNnrakHBeEEZAw2Kf7syXljg0pYNO2gwMoAB7e2SpSc/wth7L1tnZBP4+9DBFo
qtDF8ISJeW85SDYkTFT4MoQCDVg+5Fi8qSJpKC1ZI1IuIpY/si1tP6G1Wtqj8E3/eUo7/27iZRuR
UemwCVllSXra5k4Cq0mTVMDF7FswgC7KfmQy2vXduLNkhyQY9qLUyaJ4LdCW8lrGezwc0W7L95ZI
31YtYiQnmmrdXomxiQ4zNCJWIfsS+qpLdvnekRVi4jAmDcgjGoe94k3SZxWfUb2X8bqrD8wl+nVZ
FPvQzBEn1RAZtJRtnsVfYjqQD95u7g2cVEdKbrFwlJpJ9wmeawoUzkStRFlLJczlNFVpmZ9zpHDG
jPiKQmAZq45HCCkJkuFzSN3sfRlZPPklvtYwB4bY8weSjuRp4Wr6Avc0YA9nXfO4DOd+RQq9rBWx
InvYUC4B5Ri6SdwMoyrYqfAFfg/KAOgSSKjN3+M5aV9NGpknweMOgr3qhLsA/5xHpZsDNecOaWZH
DGsM7hJtKApJG9se59GjvjiZ1Q2PPW70UMkhTS/6RifTlU+KVleRa9y1DQ3K92gbr+E6pEBk9qhb
QTX1Ya0mzMcjVRMb0LVZP9FD55RPyn1Mp099vw5jqRIWsHqkAxIoTQhNqPlyRuD3qUGpSfrefhwF
zOIKbRnCA8JhxT0QJLdMORCfNqclnc1dghTNW+FcDDrS4KWssQKDPMyXBQKSgUryAeET5P4E5+g+
lqSlwFeSEUzeYHliL0SBhufLCCMrrpcw7FG5rTp58VZrU2bFiozeSqOWlitL5d225CliGAXQ+cNU
uK2tJwBs55hYkQFq2P1Sc7X5Z8clxJjEefplQSVKqnzeA6x9g2fzakQ31lz4otMA9Dzpj8uGBw8A
3l5kVdwPzlwP627xJ1L0oDn8h9d1Mw3oi2707DK1HJ8BBE37ZQrAgMuxx/J2bWfEhS+s3toBuZ0M
D1biFxxh3U2ON2NskbZlIuDSLnsxDiWzheuOcW/mmy6i7XC5wvhHtHIZsJs56RAZBSy0I9I0TXBR
bOd0cUgahKvroWANUmMs+KNMJqKQmcSzgswjdIJXRNWoPA5jy0fQRBvo421IATMzOInIO050PlE5
ZwigTVIKVC8izut4WLcnvMEhPbIZqghaxVReWDRL2XEENQ4SJDXwoG2abe891ewVbcW+Y6lw4VuC
IPFVDNoKS93cZK9pguSFlbH91gxJ0Vc+aUHSRtuavkMfVig8kqazNbQWvh/5Gi+wuzeA9yjJp7di
zOgdmLRmw57S5E/YnwBNJD2e05P3Xn+EixHxm9wm5skxoG3lDA79XvGxf4VyIRCaI61DyTzNcOaB
hbQTEJTzDo+8pwUANyEeWqamG0cgUUiYBmEgusgWPuVsJMhwsekd+RREq83R503ylclIPMz5Yttq
4CJKb0I+ayAigu6fOdsjVVGnoCcRCyj9Aryo6u6RZFtMbUNrdc34zOOLzk2I2SLdudduZWZMa8Qs
JBwsvL/3cYjxRiBsaH6Mel78BcsY6oWtYaqrvG47BDQiwJxPSHTrp32CW1N2wW2PxoK+rhbGUR+4
FO3mheeOIyy1pimvt02aD3qbsZwnqy+wKnh4CFD2DOD1LJ1i1DrQNz8siSIK+3NrBCLHHf4IKdrx
Y77wrUBEDPhQ6ajov7RKxJAN8BLuR9Kl2lebyfKXaCg2ZA3i8+YNosLjwFruqNbnIbvbA74N9kIl
pkDbkLbNS0Eg31TLrpEcgGoHUW3uePIdboJFGASrgSqlRbq1HrWSbx3gFZSSs8zbmm6IHZQ6Dn1+
gaXZv+bDmDXHCBQcKu0I4tKZswWToLYRYfQUYf0XPWn9noiIPsgxdwL4aLviZkKgqpZ4np6wYvrb
2INaR8+uADRLLNA/mJr7r/HONDZ8tZHmtA9ocA7J7umrSJtNgjSz+Vx55M0QPsujpur6YsoOa7+F
5EDAHOP3wZbc8bkSIS6RfF+hZw2aNBfdjmhgtRPWvDJEo+4LhDZsheZffNz7ke1lSzd5X2wyTiDM
jfFFw3pfAFbyw63WbAQI2ubYivdE5E9crjve4plNeTVn5z4TBFqcH3UGZBNBcBpQufBlz4/on8SH
NsIMBWBkjZuv5GD0q4CQiryNiNsfUdHE6jjGBIHarVDmMYGripsGuPmzcKkYgUUnAIMMxL3mwFdF
Zck0BhygxMu/rQXztALKOrxEGdkFWHXaP3VeW2Tk4xGO0Lz5gVeuI/zJb/2EXR/rw3ZEBqj/Bjd5
phU8FDl+SawIqIpnLt44tL8Z627Epq/eJEEA7+cQkbFGFs299mmkLpEnWd9ZurjvdEq2vsQeY5er
zsFxKWeykuKoW0XvEsZ9X/V0naNDuuh+q6epSNHMQJm4sVghkEqZlv2CJwtzHxLszC8RBT1XJShU
Ltm6eIdlwybfFGvyqZomAU2WIDz1IqMOaQ8R7fmdzEz6aYea8y0CbwbNaOPkaztrdENJyrv8lBUp
mOKUcvNjGrOBYIvcyc2GrYKV6cwQSG06Za7iKcuvm32ZZojpBnWogyz7XhSBYGVayPCBEMNFNcwq
1WjSQ/+1Wa0ExtNpwPLtomHWIB+acrDjXc/LVTIssHu6c1+tDgwTJkLE4KFtjqjqhWYZvyKZmr7L
NGo7rKDwBbBeYuDFYchxf47J3iNEMEIOn1DUCtpdA+lCWNgH3r3RfMJjgq5s1dWA+L4quZjdHaZQ
7583TOJAO8dQ5ZYoQrtQQqGfpxOBEUsg6uz2sTVx8o70dOdBkc/brZoY9WUk2IpsRqdZUU49oZ9Y
u6CuEEmY+5rsLRhq1uCxqBiWDH/wsCr3ckczLS/hoKV3K3N+RjsKyh4jC6AeHjKbQwVgkGXiA6oG
kyJ6gh0TH6VdmypaQvG4DsjfIt0FUR757GXMrk1mu7TGQIOGXro5T29XbaJ7en6qUVxhq60nZ6hH
1cEgKjcwfFfYPib9gEQ5yG89poHcMTLESICyDLm6td/xLiurY/CBJMf7yiwR+akFz5Yei0UILEzj
1q8HMyvI3oWG7lLqXFt5EhK6xYcMLysKyBgb400P7ZPU4MM7gGYIlL8NeUYQryiQlaoFGsqPqESI
PqDQRN3Fd68QTkVHcJA7ho+gac54d6B4U/RpDoGr+xVo73qAApJBvAWpHUpkZou4NBP4mIPaJjHU
AcC/rLBlI4k3cgRfKXoytNSi7yjGTcDEKpcVqhYys0Pxoyj2LD85jh+UVlt+Kdi5GfdoP2+o7hAG
FKCHsGwB+JqrIfZMnUa4Gxb4o/DX6JSy5RJTSsgd5JEBolmby6ayERO6wpyB9j0JdpjrDm6fOuYW
rfMRYG6GMQntZmlFtZTAaK3dH/HaIkKB+SrYjZeAReFoeCSQRGbJbQTi8avvchKqDbIMR1jjnLyw
AonqUgXUQBVVEnMxUrxy0OAn2E3HQhiyY3HbxadUicKeCiT7zss35POSNwy9aYQG9gJl8MaP6IQh
1Pg8xgQB1L+cnkbfRe1jBM3aIaSBOuxo2N7i8QZQSCDh4Kj9HVDXzJ5Q5cMx1BA2h2tE5WFspvh2
oR7NrNIYlbGjHzsyNBDX+2SSF2yWLr5gZsJGi7BbNB9h1Ct5wbRa7miWwuigFKGfT22PSrdEoAXS
WdNw/wq3H0JxgMO1oPlVOd1LJvuurRW25+TYpQPPD0Ev4KO7GcnfLFIDno6RuE/gkbrPs+46KK8K
imw5TfP6ASI+ytQlLYaHwRXFDWiWvblJmsSYcx3bkuMM4b89DnTM+oogM7SUyJGgOWdpwNgNYNPG
VTOYXIG1KE5QjyjvtwuGVEh23FgYzkkTcs4tgmGBgu+zN4uYlII50EVIlyNfa6pIDoiz4MjqrfAk
uvbTDLnB9JH8AXeif3XxEiU1hhDt/qNXjejlBQI4afKmsU4NEypWGDqfc+itw49eYWV6CSohTZ2p
jRoMwtF2v4LwpZeDzRa4goKPChR+AUyg5JvB0sAULMLSsi73P6ahbbGqzRaqKrLWjXiEz9A6tFGr
/bIm58gIafnUIGyKqM1pbZsIOp8vclJNhQiY5wJS4KIhS0MhExddfogsiKQD0i3Jw5gj31lCUlou
t4KPc5lGUj0HLJjTQcJ6N9fKZVjSi0DB9QJBZuFhB/q/nVBVYN+VU4S5HSRX0Q5BPjPtFUbMNk0N
nrhpIcxm4KItwR869mph5NKsaXGfo74bDpzMNBsge0mRXkBy8VNTxQ2qqi9F4ZbwbBra2UudtQZJ
I/TxuFATjw06dpEPd90kl6GMON6Kswatmq4srICc6sMAmcvOI4vxxi7agffKsJ+koybhSLt1aSuo
GNl6ta7LBnRi6IujMNjFYAIlrsH+kaFPwKijua0UKbSOYfyF5RL/wOyOMlcbR2oqhQ6CC7eD3MWs
mUSf12cfwlWetkYiztA4NDGgiqGHj3ACSmOy+bvD/vRAwirQBhJYgRVtN5NUak/Sy0Ssjh8Qh10g
Ho5iG2oKIddCpY3iFC41dXvZg4GHxqE3GKPpaDFlh6QeKxviaBjgRJdOFlcUzvVN2DHJhkuu6HGc
MKGqyvphKk6xHKK4SqYF8beuVbtD6yihrS827k4cXzuPX570OjyZpu/wUOuMtfVCpwIZxAbP5XY5
9Sr7prkuvtHJYbbPChBhLSCqEZ3doF04hxAAJIDhNxEfnlII+O1902/K/MjHxJ4AEsvhdlXQ9y89
xFBVdhsE/4NLeHsHVWl2B0gnwMcpgRTXlKBklvF5R8eqoYCHmV8CB+6ijwLVa3qpqHcJslIhyo6d
BRNw2GgORd8tKezapMMssQ+0YajeAySt6MRgF7Z3iC8mxQHDtybzGmM3HO8ZwUCaKt3Ac1RQKyDw
sS6b/h9445vum9Wz/uF+hYv/js3+mzz+/41Kpr+nkn/6eoN/c8l//zv/mASH79JkacILjj41BkQF
kuuPSXBx9Lci5fjuCwDIMaDlFD/5xyg4fAEnBhokFCgvAgQcf+tfXHLK/oaxYmBK8WVW5x+k/wmW
HJ/nvP0Xd2e2JDeSZNkvQg1gWAx4GZFxB3yLfV9eIBFB0rDvgAH4+jmelVVDsquzpUT6oWXeKqVI
hoc73Ez16r1Hf7J1mVbgOo7toUhgmvawr/1qI3NityhU4zahlNTwYVMhBm/MyhEfROaHPKwZd78U
TTI9dvP8Xph9vDXXVOZceWthEb5IGBjn7lBeTD09FOGTUjZ0QoZvRGJSQxWNaTsFt5XKlv5inplI
gvHw5ue/NqjRw//2ixC28PAjs8tFeoKdLr/9In7v23JFdQg97C/BYVVtMu79NXHWU6s7W52Tb+m3
VHTBhcRY8z1tINozP9FMetMmhd6AednmJHPXNmF436inoezSWy92IJlxyxcXM2I5E+dZDfemGlJ3
A+bPS4+zu/j5rrWpa0kQ+oU6GNIj/clsdGk3GulRwWIh5oqaWBevMWLgSZeY1wgYE8Gn5s20uEUv
LZ+dJZ0lQA+GvNuEsXfL4T+QNfATImxnB1MRcq7F8Vab3BwbdLCJ7PosACysyoMZwJy25NDBg4Y+
AzQKnyz3GxVcbnAep51qbs+emWIbNHlF+l5OfrPrVaxbvEjJdDlLoqWeXxAKqnrSE1FOhAUvQN33
xWYoPas/EFqD0zD6urusxnbxT0Ql42Zv9eg2G08WzTc/BXXWroF7kXVkWQlcVPgySJO+UfB0zgYe
C3lZw2jJxfiJRYEJ1Hs9tN2o3txVD7dTMtjjrpgFbVDpk0P2VzlaG3OEABgK4zwhsojrEFwqmZBt
DNA3SDixld2U6WT7G2IW67eYOnfYlIm2f7R5F6BP1IV+tIpxwuRiJ+K7Em2GGJl3xMkWI7u2kiET
N/VciUtAd2DVyqLmGwCPYVPaqmP8DYiGWtPU62MOcEnfSw/6yVnZWaAv0ffdmGWK7GPpFa5ObU8C
uy2NJ4lO10IOiOlcQr9EPt9ZneM+V7Xwv7CiLsTHEvJNGAvVShNOjL4K+TfEuyyrOeBjSzAgBVU3
36wVAa3QwLHQhkRKfIfmF780xoNs6i7aLlt/6AYOwCagkXBwEZH52/EImhTu/bj66LA6+cBfkMgI
zHTwthCU4f9zVixksOfqOFJWo0EEZq7zIIhJkQDwqo2RLzQncqao2DDdIUK5mslSIzfFXC1puhRH
HrwFhZdI7p4pokmUJjXqbIvKqV98x+l0RBJmvA0QXeutwVjphRGaf0+xtepHG1HrNfvDqZP6s353
2qmYN8TXGthtpJnE1q2gOhwxKhGUDOqm+WG0o/U1om+S4kqq5YCA4/t7tfrFj8pdhqtS5vUjo0fS
PWOMtsfhwcCMb++FGXf6s0zI77ilk617kEFMwnz/bWC1en/AxB4/LkPLp5wYPHZ0ucNX0ZhNcAzG
pV/5YhtTf6JWI7bXY6fuINZV1ucygnXY09CTzid7ORwSsuzUbQ2mJ7QrRifbHoRkBNiFPjyLk1pu
LUwgCnRBLO0IM5+9HAEi2GftuJ05nSxD/uhHtKUjk24cGYlHpzUacrCi3h19PzS7jtmNwaFdbRNT
UHn1ddsz4A5UH0edU/Sfws37F7dScNHswoxPaqrafF8yTqLAs52BNqxQqt9yFYlHcCt8ixfm5wwP
hAK6OUiQkkyj5PKZx6KuImhxABeEo+5q24JRY/HzSB73NZiIxh2WIpqwmjNQMnhowtXvhpecM/U8
OkkdytWYcdvWwDxLWZQySr2gkiqjPp2JxfDfMdP6OH9JF20sO28uJoAgcwsasBkLdU8sPSMFm1Ct
bjEfjOoUmMt5wu8ykN2AogTGN+M6czET26PAP4jgi3xhpdYtAS1H7RKmVNXGtKyy3nl5Q/6zGidH
kvCzSrpYd1DXKW7k4UCLF/MOSS39yzLIU4gaXaE/hOiSR9/u8ZdWeOi+iTFw5sicaMQuAZjp8puX
Jiszjlp4iOoxlSombodarxPBejKMFMNpT2ISgKKolgulhV8S5DXnj9zPrat0HnDdcCI7X5gcsfzy
VA9AUwLOqjr1etx6wSAegtQbLnRbLE/JYhcFD3lf3VGb+TcyycWdiOf+R+fX4lNPxAV3eW679oZv
bz5s474HD9LH5pogfgZYIIq8FnY0EE6tuakSdZOVKJrbWruVs/F4ukApkL+49Juh/1jSNZdRNQZ9
vfHthRgr9g+ygfgJhqfUkVmwmfsVPGiPkLwcYsPApFGjDZ/tjNPwTlyIVNACYJAwfJKncxRrN/9K
XNedsUX4I41QzXg59NvCeUzjhT9dlMPknxgIIyM6fD9umQjMAKsIcxOq1Ri3UdwHZENKGYyeikcs
lFr3w7YY056xJbPc/FKQa73V3TA8zqWZDCE5z/gWgRLpNreTQmytlq7j78GAP3HFf6Yg/g7f/WeJ
+9t//u//P+tiIhD/6x+JuHNQ8Bc48v8pPn/ePnGGDvPn/6yIrb+ZrrQt02IKJ/mqERz5e0XMviDh
UcgRCRBk5SyPSNU/4Mjib5SogW8KYGe/wpHPO0GoliEqk4aQFpu1/p2S+LdghSBhRIbQcQNHOMIT
4rdgRUvCt60Ah27jLJnu8moo2jOLwgAh0GA//+lN+RcRGWH/FhwBDG1KanDTIWnI6xfnENlPIbHz
yNlh8k5X19XO68oc9NOULaoF93V95XOVDjtNFJp0fSn0Jy47ABmwKafrJYOWhNm0iKlBGFHezDGa
TqSSfgzCYGyyO2ckCXT2tKbmNraD8qJ3hhJdumr0cRrNCgdAQM4XH6Ppv+ax4hp0YH3gIvHwxHEI
IRhuJG31s5t0cJWtLrPvcuLhtwEFLK+lRRqnl0ZIhwcG39Bw/PS1ixt11BSCFYYynBhbGJL00nHa
IDObXSWgdXGVvAe2IdvtssjkuQ/If21Nq2A2Olfl7G9c1zDM7Wow1gwtTxrEG7CCXauuqF/6OS4v
at1k96qSXXbI7AV4R2EBstwMuoUKZNLkGsT82vZ2ms4pP+QFa/qeSSYt0WCtw7sCJ3mTxMkKCGDu
3Fe/H/FKTl3BqR0UAtCxgR7ybGprTg+zaBAWEzOIL2U+VGUIS7Cpt35jtKTAg/glDeYCEpvrFyRC
KpxkmIfXdtnahB/eHTPtLY46y39BUpsBRhMK+ixL0HO72lkwdDDaoAvpiV4wRFSBdacNVdoHZ3CJ
CsvVGu8ybXsGJx0D8a09Is1uBulM5l5j6h+BS3f+BU9tY278bgkeiXAk6O2lj/1FQbXFfUVL8o5y
4QjGRcL5MEq4XdRmma0iD7t+B6EWA86iB5yPnQaeg8w/jIis4+yimvT0GY7piyfHdLt1m6+zjzG8
XZP9oPRyPt/18kSOg0Eyd0bGbNcBYwiXq2CKP5Vwxil33NA1ArmDqGzNe6wtHU0Y4cvIEbj4c0qM
4tLvEh1sBdOJbyozMmuzFMuZkwcjDwxq18EcaabePOAQ7CNoidP46nB7eBtSLjjZ7CEdRFTkUr+r
hLJhE88eYRGkdtRP1UraGsyMCE6xA8DvWC69Uxw9pyAiU0wl3ELhLbBmBkGxhONJPLtxWj4V5uq9
ZW3NgLpCQJUbM4kxXOf+0lOcWOdgDJOF9kGlPmMkGLpjvRv5CXkkcsaGmClSeuJu8r0fLR5yyW2u
sCcVMxL2Zlptbt0gtRKGXk6+IncOA9xtf3XtH0M8MilQTVAwUnb+wCk1w1yHlBi9jITFzGZTGwsT
VG0ugcH8B47pcajNZginKvbgRdh+fiXduqFDLPPuxM+3yqhszpa11Z5gRzEEsim1rZySvWkM/4E+
ePhglC2xipmqlhGmweJdLwM0FAGcpQtjfiEFcFHZ37XtlsMVgRjZ7+am6+s9APXUPQUwRx+TQjdY
NmcMjzs3bamik9UbtiRDTPtqWPq83dYztmBqo7Pd3WbsgpEPtvP76hkd73CeVsu2KabqXoGM6bew
WKZbNyhcK1pbX7Qh5G9Zhn+cyf/Wjf2XGhUZvX9e9f/53X7+ef/8Y/8z8vVsWv3pevoPd/bv+yvO
l/Yff+XPa1uwPtGVZOUJYLAzQPCP/XltnyUumzwi6XraBAzl/+/a5m62iLwHlvhjgYHLX/pHwF6y
H43L30eeYA+1Y/57Ow0srvlftSwuV5gxlHK2wyYqXuOvV2nfwxkqCG1t4w4t5u3cYIF9xa9pRgaA
UR5v0VnYIhBtQOvZbvHNJ1a8WUcrlNiTzvDABXpaEAMwh4Tj79fYzt6XKa2OMbPAt1pzIqalFbwq
dIfnMuupfc310cVJtSndBYvN3JSPqFDuHofJvF1smX9n9Ak13cmTVy2n9T7rsrACT3JZ4rg5mG0+
R1j3qi+B9hNq3NEYwHu8eq1r3MXNYFw2GVycjS/7dudKXR4YtGKYaL3u5AzVZ2c+T/wOuXovEti5
mfOlUXyD/DZxnps4Lu/qdWojF3bQcaXJw6TpfCMNUj44dFw32gTDHDJ/Ha4lJudPtUzinmzleiez
xHutFmhpoeeLci8U3Loy095dVijvGEweSRW+jlzU/nBq2IUg3UBvqpmb2gQHe4hrQgaMIb1dp0DR
BODWD1q78WvApPk6dlrym03YlzMIJcc3dyXU/g3BQoAoa4blsDGYureqmCKP4eWl3Tb6ggJo3dVT
PoSjo5JLPHcx1CMAm737ZYECw0xkzbeVdOeryS6ry5jkIlEIo9jUTnrr240VDrY57+jZszudB8/g
Y4m+kam8gFPIr1CMxcZTfX+q424OG6s/eQzH6bKdb8ihHiA4d9r4XvVouIZ7FWDXxeMzzHvpetUl
VUKzhUKnMOVXxUaTUtq2Xu89Zan71prKvTUGpDujlfZlrZJmzzE6bzTuFcYuVe/sl6r9ijPKJr1w
+9M0GyfBZI9Ugl1/jOUzzjZuJzfr7so2y0NirICBsMoz3keiC4YfTSCgPhA0tW7KBfcXNy37M3iB
EWJJH3rVal6ss3vGm1Cv3fvqbBWaJkD0uar20zp2WLgVH8wwD8+WlkBi8I9uQcaZLxzOTzhMpnO7
rsCG9u2poXPeCdcAK13U3B0Ug2XL3NHX7VlH7WgKxSz0iZyL2DFrcd4bW7fEaAAxJl1jggtt54g7
e91PdStwFHnxTVb77RXabMb0ps1K2NnZDLxhXg4u2t1NXUly3NMyk/QZlheTv7Jd51SpY2kPMEtt
0znEyyAPRWqpLdh2eQNSy6spOQOcww4u27xD0Kh80ioolklIjkyexsCg4mtWlh2kafxUNhSam6xf
LsQk2l1uBN3X4ODV1sTeeOMH68lRdneMY+yKG+n61akriHtQltg7leVvWg5wGonVbsuiNSOu5fs5
AGHLZF8H33iMPoLMyCGczpDMdY0vrvdhkS8Vdxzps23frNU+cWb+l1krmKdciWRbRmKOBiBJbaCG
ioxJMUXYRSlVcKQKoiGWLSnDdfVY0eBIjiIyDxuobv1NpZvuoUzT6WQSowU8m2fAk+FYu5ZTXsTC
yZCqreDRYyx6gdoJPATdmLfJWFB1Y2EcR01JLepGHIhOOR9JhXyAAQtX/qw6qm+AX2Ci2gtfNOLB
wMsQqcK5FGtNcsJL34Tn38MjfjPSfoyaOhcwhI3mMknA3xi5eliXdYkaz7th0p9iNGUISbiPELmm
Yp41ZlZsaKivrT+E3QJLyyDqyeup+QRrnV/iA8HmoBz5SWJ0eZr7OQUi7Ugym32OC9xUkDljN8pG
rYlU2N5lVwYO34lBwUNcOIbJy5rHxWPXi5V9Ahd2gEhHixQQ2px36CYepLzQO8s6NpjyuSHZQAtZ
75CYL0HL54cEkhP7TowUPOSQrze2v7CLprGPuaEjBkFNFEzQOM52ZUjwUxMlnQUdtNHdkb4DWbPX
L0buZpGJnz4la1QRJ3VxXPhb8HxoHs7ZLGWEtsinC4WP7Dh6LkbeAVtcsPYPNF83C+m7LegtEfV2
Xl6PuTHd6jFVLya4vWgUxnvf4oealevfjsQVd51XRekUv1auPLZCD4duAVCjneDgOf4JFMzwINds
ZyX5uMesSMil3Q0K24AM+F90nEsTmeoMAme6sVPaOM128MPOsltX5HlEzCqm4VEfGOqaiFCbdQ02
tzk5XtqGsiSU0nX++sUcA8Gn53uK/YKQMv2v8pBsjNwcyDqS8kSDZ3zfLs2PTuRvSQP5y8FK9GhU
sN/MwmbZx6y/p44iRiWt5DA5cXFYheG+pV7qX/YNirfhyQWR0LkAhO1HdTy1Bb0X8Yx0ck81d/ox
82W7w6HfonWNV/OClUGWAcWCdceXbAeyVucYsXJi9uu15eekV4uc6r9FkT0zEo/Lqqszms3CZjL5
4KYmtPAdzgE8qkWd/AimeHpyLbvBBar1Xq62CRimeK9JVO8V9pej12v76CXdD8K3mHgSptM4EGv/
IW9iZ1uxgxkXdKouDB/aXD/I3sEnoAi0G7F73+JKvFY0/7e+40kQutWyJxRX3rtDTrdYBt5pBE92
xVQFhHA7Nsd1KeqLBHDc0UiRomfdMzTpMuPJnBJUdxq73bJkXHvELYBtm6mzPuHLw0fk+03/3fEX
OokAF27YIcRtJfcEQjFmOwkL+RTQMLFPxRies3Ucb7MJ6386LPpb1diEH1fDUReZWairMsv9yDPo
0vR0KQXMQaf0DhCEzR20wvZoDgsRIRK6TpY8uLTj33JNANHj7j4Wpl1eTnjcorFHi43NCrMSb74E
dOh5kWkb8c2MyevQUm3BaBYESWFPvPfGSs3nH4UfMNtbLjw5b3LH2HmtuTNtubUbRus5knmewikn
Rd0F2cXoC7FtVw5vbdjJLgHj6LLyJFWLfarxnGwMJOfQLuwwzcfisvZLZ9f21T4f59OKSepumTx5
N8ZeuZtLjQatli/DNI4xk461R5mel9tluEixauAI29tNFspMvc2AgyJ3riHIVtekuZC/jeVicI1s
Sz4JHodLsDxnN4asNk6NXO7RIW8WbINrh+RbDh8BI5ytkU/GXtBewvPYSrM4lCwHKZa1Cn1phlCe
vxLWj4VJxkPMd2SXlhSARjcGe8ys0Zjrz9Z4h7bHnisEjfnK5yoLiU6wJypY7pfFvYeXgGzPOzn3
lr3Dm3OZjflTHrAlJgmmMvIlpZeqL4i2N4C9bwLEhy0Mgn2vFvIWoIoJF6GJDIuJzqKmb50ldEgy
DuOSwYjBRo6DAQDolUJ8E7v50Vf+F0TEZ9c7LWK8Kqm/NxVMiMgwy3viKbz+6QKpajMNvMdxQZ7J
lBwyieRuxMqyIV2LbQsz0RZW4t5R1mNuyMM5RRKuNBU3cTJ8S/R8MScDKzyWEmczmtWABzo3x3e7
qh8Y0n6bOvUjzttIm1hLKlbJNFO3x4sBV4Q0cmi76V0c6xGWaIll1fSanT1RAY/TeLkQ2Qgtszw5
Cu7F6J2RsGMa9Zoiu+CDBxHv+g8BnzVtwbRtPDvfqeklsRui3ZbVPq8LG5qS9Fq5istSpFtZM9yu
7eKpqlvAlE37rKQ4IWBMOH/wvrL3bFZZGFusTCPocrJYp3FDy65fxPnYZCFS0Hwivj1Oa2Wwys1K
L0lXsywH5kvPxzSPB3CYj42bgpYd/Ao/q7ud2aFxXeHcORlW5R6WRDnZlqcueG0Q1jc94e0fSE7u
ezHHAEXYJ7eUJ8r+s19giFrFQAGnAmnG5jrnMaTJINPiFg5EQIZ1Cae/7L4TMWPPyAj9um55yuHW
7OxWoguZAKW7tDKudQfgAnj+J7/dqTCMq3IavFB6/XRjTrn/NPgeZmjmB+wEcmOKotWPWsPrtjn/
bNj5nbvJy7F/IRmitzKYbkprtHbJWtT7aWgNTEnMgmEzlldtoLwnkmaQVXCJwlaVdTQ094tNSLoI
OOj80LU6DHv4kUQME2P4mDBOFSRiNR8hvp7l0tfM7JZhizR3XbPYqEkhmqHapaceSPoyZW9LN9Q3
GbjkTZ1PJ0zxnEwM+He5VtGg/esUiRlld2p3CbOMK2oScAdaAyC1551X1FeLHN+Bh3o7Z16v+iDm
wkOYP05ZMRzOIczj2Pq3XAECCkt8MeihjgqieS9ObNFXtPp7Bd6XtkeZpIiAKmk82CWxOjDSBDvL
tpv3dWJfsZoI32OR7WgnPb7OQDm0TF8hqHN3lD1ATq+LbyZz8F77Bb2TJA1nm+Eg5BnDZ5ESN4GL
c7bS2XIXkGXo5/rRKcrnysS1DUboB6SRB1Hn99yGYZWmjKUMeSQwVhMV88yn4jwJHEvMtqiGkLl1
yaWLPLtZNa+zCTomYMN6V2qN/bcqPoTKz8nnxQjzzKOAIMEZmekqvrCXsJ+LdjLNiq2u3L1Zxacq
r4vQIHcQKb9R+Lia8oVJRiRtEJo9ICaABw23MH54rGnPwlIsNgvcU17727YILhOhqdUCez42Foqh
XDlU18S4nxYviVbXvSoAtHOAxWEPCxrh08WXEMu3mKePu8YrrroaquaUiq9BjM8URjcjRIdbCXeD
wAyOOedNZCxCLCqqn5IIme/HMVVJZu0Ty3wB1eMz6K+oy30RR20H1SPv6uc6WEeysol5ZXvooxS8
xZ6Ss/nup+VyQuPXvIkAbBu3KGny3fHbyNyep3hucLD1QeEfl8rIXs9zyitX9uNetgyUETbxtpyF
wQ+gfGLfeQ6gpLLIixMDhfjVWCf7ZV36ZeN6qXGRsvRxqxIXQKLCZQdQfd0vCXE2NN/mCUcqpP6y
x43oe3OuOMApMAmgJFxVCzzhoHRfSqPQrHUL0tckG1AHVk7pjTQFLkxyjsu119oL1XZVPXktWzXm
vjyySK08tbVwWVBFlmxaKI1Z7NNtfQUESSSyvjRShxWE4yBDOdTyTpgx/qi8No+ceulj5XrZjg7P
uA7WhVtXnvNGbuz014Mtqmzjm8YHlIHhbhyCajug6P8wSnq+fF2sqyAL5kdSYtXBVMQzheuu1YbY
xnlembUv6TSbh8Fc8yNfxumGL5TA0eHFlHWrDwOIEXT8gIHAsME4Acr2mqq9112dvY+9Z9J5dWxN
QRXnKeuN+zpo1wufVoD8ED19R+gKEBYrcLw89nfKjE02DfZGOOA23UkLvvWmadbkLgA+s9cdfuRg
tuqLwiCA3tu994lPQV5YY8/YPqvxwEPDgovQT/zQteeLONl2EY3tyjU+V06ZRpB/Yntj+M3MZyzm
HSGZbsd2KP8iz2ff3JaTJv5EGGLdJHAG4Gjn1o2fNEB9pQ/IuIrP3Fn4Am/eUppXnRqG7TK5RQiW
rIWmGRhhV1r9UVR4qMo0j3e+I7Inz1EfLSLe3SyXD9dABqwdaezbIOmObqzskLwq++gSjiv8p875
I2SpRmBS+SG0EyrF2XVVUqGEQDciGa/HM+trGlYATbT37JTJAXMPbvLo+Jh//DwJm3m0vrmj9E8U
+UFoAIc5pEbrH1wIGvukGk02rLn2W9USEK/AKptV2ZM5Z0fpBlHNuK36ZAi2zlwmJ8Ps00NnOMFX
bdbNIRg747MZl3Q31GLce13SJNHALPMpz0rvwepxusEq4biS07ypKmXfryaS0oQ8s9Vzp25Ztgl+
KpvZEVX63aGV83Q7W7q9c0QjXzheipdgctNHlcTy2jTnZF+L3r6PR8UhUFgGEiaQuOOaWsVz1XrX
OEEIlAxzdeb76lg/5AWhI2hkjhFQX6H+k1nCFWvNjf1iuwmilY/pmzkJKyxY4QWww6la6wbXkpaE
Opf8Mq/HTm4zsDZ7KZf6Vplzfe8g2aAJuMX4RiiWtUBp6qpXzb3FUIcz4SHBAJdvXd8wLTQmEjkR
0OvhorCzP6GX/30Tgv+B2r9kyP6fj+t3Kfdd9Y0J/R/7lf/YEcxf+Lvwb1t/Q6KRTMWlZwUe7dA/
hH8crC6DawCEgXR813YZlv85r5fm30zWHpuB55tI9dLHefqn8O8Gf5MQBs9Ljm0hLcd3/p15/R+r
in+2sCIKu07AGIHZQ+BBX/xV9h8dsHl8XQz4ztJ9ZsMxmHavd+hjM21p6HRztz4tS8ryXROtH2de
aoEHN1ezflEwWMz/Yqb/r14Qe5VtD7A+KEhh/+Yg0EqcsTcINVY7ESVdE8+4V8om6wZnUH9wx88s
HB18B7p+46Mqeq5dv8TkdT9KcyCH+tMn+S88Bv/q9cBF9iSrqGHoY2v99Q0iR7bAdqDMMQ13+LSM
Qc0hTivQOw1LRNj3UrTru2ygdCL6GR7CpTFbaMyO16CtCZZk/vULOn8gv3xg5M/A43EcYjtG6/jN
qssBV3HuMtpG6mO1VluvDe2kp0l8e6M3EVmt5vnszjqPU/EmWVEXxGrY//WrOP+UX1+FcH0cKJZk
r+gZivrru9J3nGo+u9LCYZjaF+a0WESrvCNjv0h6FkpFrR48jGrprqi0zA//7o8H+eGeCaUe3w/v
/PX42fcxQA1bAme1w6qfyXcvraudrUNmS4Tm6Ak27645o2O37uG1F+WUh3/9888O8l9+f+HB7/A9
UES+j3fmj2naT8YTog12PbN7IMp5kz78DDkWXXSEghF0g37108lfCUzhdNhKz11sNk3Khn5Qs34S
JCkY3tQELPVfvKrf/ei8KvdswXFt3h0gjhxCP78t7qxkrAPY6Rob2ytXMIssdENIB7HQJNet2qX9
nAH/pbghzs/HKIriqge80sOVGend/voFCVOcf+TPDwojA//8wErJKccE9LfzZe08Tw5948NUMEju
puSLTNaLmdq8HE3tT3ecA4SPNM3L3WwuZLvYTU3qHE6UjUekUJ+2Ltl+WvC1YF7WTBQZKMWutZ3J
jb0nC5m2TVq3hvXA6eQM0TQKtZ6QQ7BfeuNgPQNsUHGYZSM5Ft37iSZrJQ2ShaMAwl0K0hy8SZ5A
hanT+hmLIfWYbv2yPyacvt5mdRusxwbNFHZHNF1xrswJA24NfH4vXqmCKsyCNjO2xNGH6WqBM4cx
BLXB4vgkEM8i39UE54hzpcHePvOsCHupkSLhGxjsP7Y1KIZ0lA+WlXGuTaJrWVnC6lxWuOpO3Hol
y0AjXL8xEpAbf8uCOLiDQzoQXS0SNnWa9dgYL5YhJLADdjj8MAtEspAxJXOcWvlswxkcIGu7fFLL
bdHE9cM423Ub1h6+cF696IewrCcWsFRpPQlWcgdYYwncIb6VY1Ymu3EQQ8wS2tRaSV6vxKM1u9Zz
XLmYAtlpjfHhEKSz+TEb4xTs2w5I3jbg8Mi3cT6N+UW8OGgU8OXqPpwA8pMHZG5zO7cC03NC5Ens
YLzDzerH6QwT9Gxi8cxWyOfqOMiJQq0WlkZE0DRcbNbzhHMJRIRuPT6T68p8bCNFWOk2ZuEdy3+9
2fnummZAA7sO266z2c/ozeXXOgvnZLeAPb6ZRnfC6JEat+sUg54jOjKFZH8GNvo5zdxStbNw5ajK
KhDbYVVdc1sAFmFJVbzS8DsNXpfNkolzzL125q3DcjyKdAfvaFhPgz6OY2Mtlypdv1b+8Tc8e10b
MSXsDXbzptMGCgzrz+3lPhYzPhLPO3uJZ+Z+w0PhmMVuqLxr1iiet95kb6voqUqZNnZ49NGUx270
zPsEzzQ0sFqOLOVKY772AGz4ppjqe+6xVrVjU5cZLu18M/vDgh8MAiKUQgvSwEbZNogF+omcDSvw
NQIAj9OKPx3O7mPDJlqe9ELGUUrobGvGzaPI5561EW3bzmg6GS5rQt07Pcy2fcTRPrExjJv0UBPs
5h7KgJ+uDXcPkT5548i8ORF9M644LoFEmQmLON3pibwXW8H8ojkiiJ2nkMFk+VsaQHWtLQzASqNZ
OL31QjR4dU+uQb26n62q0phbxIGvwd7UcPimCm8wqSBcq+azshKUm3L94JQr73Rr9B9mKiGriqos
70mONGtYELy8n2bHXvauQtE3B+MVGtNysN14hNOgMRx3aLX8iasaJXeAx1LKc01EGAl+lAkcM+wB
EEaxp4waM1PGv1TU58OVFRvkK4YRT3+qjrJdXuNgMOpdLlZ2lPY6Yficv7GCt4qYG+1YAU7qoCgP
rWDk0DNIwjV2iJPmYgL7NMXHNh5NRgEJawXZFc/sFBs9B/zc3yKNYV+b87wkx8gOVex7SEYmsq9O
y9K4ykHl9qzhzNInRtt0Fb3s5mg12vLhD3QBXLKNQeyWlHM5Xcdnnyimtv4OxaM/KJS3Szq+6T0L
SvtDKuE9TWM5H4vWuw1GBya0PKbBesvpcGkSnhmU85jneRUt5Dpe2sI9E4E4K+AmfHAz7SEMMhx1
EzzvbGxTcZKFKmFUUc5YlQj1rKW87o3yC4rsnhkKIbwkW6+hRa86wkjg8OvCOZvmJ5RMHPNz7A9b
3+zHWxmMTDBjX+2NoAnTBc6u46YnjY3jsMSWjykB2zYr1NnQtBzpNbeJNuONneI5IIhFkvOyx9UY
vxB+dwFpKNorbwRLdYELcynuzKl+qbFlPHisTlsfraaR1zOOvS9bGx9EMhV74DgM3AzX+f+l7jx2
ZVeyJPtDzQK1mAbJ0OJoNSGOpJN0as2vr8WsQiErgSqggZ70MDOR790bwXBut2227AKffex/pBLR
vAnD1BNXR52k/iYNY3SCWC95B7pDlYHkV3TloapEBTWoj02iiqI1qOq0J93wYSWkya5V7eyXz7mn
eq1XK5IO2XSttUEfts1EZUBQoqu9eg5a9c7hAydbOgLsAIWMW3DKFl6Ag6Bs2ROnoazyPqgSBVVc
s8duZ4iI9m0LCFwbpOa47I1OqHsEayxmI+6Nvzzq7TxIVYNWjMruajSKufpUizElyhCPaB9JzFo4
JwhVgQiKjnZcqSTh2Bo+1C7WM0sx1hX0LBJaDkRugTTsyz+7BzOIYCrmZ6XrB+7wYhhhWvD43Qmw
mvYW4jdbv7wZqqvWYIT0UbmZa2oJwGhoK5BMs1bFMOrVBRzfQuPXokE4X2pWnv7gjOkp6SNAMXGL
9gsNk7JpHw9PezJMbr6f0xwj5aM7jA9gpZclqAHjX3ovE4fSFRCuW7zE3tbtcMbvR1XHwclLsyZX
3vaTwpBPZNYFUtxV5ZUkR/S2RC4bv6keYloCOya8wOpW+Vp0hby2KbnhYGY+hKVhAhduTINu06Z/
LdfiNqfLjPvGpLRNEAzcmKlWN6dO06l54kchtR0vQVbEGWvKeW3eI0GUhiX4kwnKTUZNbw23Vblr
s2aG6NKqaryrFAyUdWOnv2mqs+4SdR+oxkLxldIvxXbuLF6B434ZbWYsmCCemW9zyaKY3Bg7WgUn
roFMUcUzTz5UI7XVSvbs+V3srC9lnN9QyhaHpW5VZPtKE91ZKgg3fqok1eDQYTRU073lwJwWGLLX
IybzgiFNlC2rE/tK+vms1x+yh3eftiJ/xhisn2AzhGZmQsJKFMRXezilZkusHyCvIp2nYog/vT4r
eJw8H316q9v23tDKm9QIT0p2n/htw9Er1p7b5cFeRBwkAl9CJScjiONef8iwXQaNm+0oAfyk13lo
AsW2FXniB6ZfdQBNr3YMhSawGUPzA/QIcB1qm0EItFpVHOuO4DTc2AwuJWakxVkmPyXNwYQ6uuQx
4ksCsaB8EBjtxju1AGj041kFjJkwItDt/WkMbOpNSk0dXrWI+qIwJeRVg9Aba4oMbeRed0vGc0T+
I6rXhMbsKvqm7WJVdbb8pef6TY0ZadapUrAHUVpl6KdrYQL32hHZRpWHiSDT36WgE22T9xh6Hpp5
TKmglQDoN06S4MKoJFlocOTyITKdN15vLRB4z3whKQOtfJoymNi2PBOqU7d9rbc3a8zSp6p1mKoj
+ueQu9lqJFG2natVEpN2fWvHqfqJRkjquVd/1Z2e/0yV5NitbG7vplsc7MHx7k2uChdS6aiFQ0Wf
Hl1xG2Oq40CWM8+9iKYwBbZ4RJjrf+e+xCZN0UZIo2I/8ZOdulcTJimDgls+etUEEH3RYagD5FdQ
KFYwncXvM273o76SLLFixY/qOOkvFanvPdSmIZwsZ9pxZ5QnKm/Hm4QuG4IGYEtWTMkj4pq2G1mf
smRSz4a5qMDSK+veYqrASG1lRNSU+tb3NkJykkdwU2hBvbctjEWp17x0RQtBfiJ12rZ2tVf5Iwca
VqSDA1brRJ6zDXpSuLdmxF2oFsYetG6y44hS3htnvHIcQDZUofz7ajLRsD6nGbceuD3ildP1RKWB
7RNGg+NvVgkF7Hn31U+aF7SIJCkVnqEGKW4rdK/eFDVxKvoQPquieq6odl87U6813RJMauq4wVjn
PqRuEW+V9Quxq9LZpZTB935LbyC1eHcwMdIQtiREzFI8GDYyIx7wJ95HAkuBHt9XEx270iHGVhhm
+ynVYg0liXrn4c/8AUNcHIXQufb2a3naEqkcA8vqSqoAXbjFScpOCfgHEXpr3eYXnyh7WdHnzw0a
/q73+rusxPjitsL+RCcl8DeU2g2NUn4xd/31qR5iUOR4c5eTMbEdJPbWnkTbHyyZODs2EOV7XAp8
I+Dwkj69yBg4l9a15mPuahGXR/Khs0coGO8l5raMaCBVjZU4m8uApAza8ULoiiI2vT8tyzBudY87
p1lpICDtcBiM5SzT7EtLzaBUC3+E8/HUFP1TA/b8znPL7klMBv89dniIgcanbo5BDwL9YojkhrQ8
bYEg12fOQrlnzsHxA+AQio5ymA31JQOI4AtsOjQLSBhO6frNBFZC3CUG1TB7xrOAgW3p5cWmQO+1
kObeg79FzbBVnmvNfK8nKKCAt+NLEYPccGgv3sZV+8rvpwttUzU2mHdm7OEzxY0FLt2hpbcnKZ2f
wjQhghnVKyuUQIKO80DM41AkCLHEfJppwk0Jjv/ajy7v49ZIwknL58CozJOteE9lAZXIm025BfkQ
3dkaY7A9Toe8iOpHiNkvutfme2soYgjWk76Lerh6cx3J0O3hKOqDom+HjmHFAzYbDk3W3QoVS1ze
qb6+kEd0VLM+Lc2fwd++HJ0P4nY/mZc/9T2Jww4LlixpEY0pwyU0u9KqB8Bf+jAPHzQrJKGl4edd
Kr/wousUk7P23GXcNK7Jcm9aIfQqA2txXNhmuvVyHw3l3iiyoJfWIXHrE+s8IHZxY3DxNPrqRCup
FnhjtjeLni1p3ZJU7ZWBb01psBWPrgcAu7CfmxJrDCD5ZjdEWP48eCot71JrW+aQg+Ma++RlGeSu
MeHnWTGJVCUCWo89Mfqb3SnfSwODJdYPdltDdTKbtttSSe6d3GTdZnLOArGHswcrrMO9dqfbnt93
GES0bOZHQQGEQTSySzJcB6q8qIBZl366OXF3XyMe4E1KmuOUy2WHV8s4GjMuiELwPOq1+tB603Jv
l8vHUtovY+TsKQ1+msVws9WOQ6oA8Nlo3d5oao/l5OLeIFKGVqv96ct8l1Vz2CrdIcVAgx2535Ew
2dDcSKAqP1MqxaChJuLeZcdGaOaY2eRnTEu/l81LE8trB4e4ls9zOV1E3YT0oWwr89eYlU9FL7nz
tczWyqXmHtJUOXXv2aGZ8F8oAGVGUI00y8AtIm9TUGkLZT8q1IS7RPezCPc9z1SfDBFXSC64gzWG
i3FSUjxBFRoSBxWNhmxDdfxxyxBf48SLxY/HGja6NXVmKU+IJ1nhV4ohWdlI0i2+lgIq58TJXLac
JaCDc+XSlnkA5gqeDZk2mfZ8MF1FmU0EZA7ageYU2yhKsYJsJhyW9hO9QTZ97AuWirU720AhAE09
V96lNkvZXQA0g4relBhj9Y3uLLRgQfMjnfxmzRbQQqeuyugWj1Wjv0XRBHZFjTNS0xtlXbifBgqE
YSjr8OT3ILtz3G8U2Kw7QdEdIBZgW6CiUi8qLhGxkvwmEVe+DkcE2F09UOr2xWSlzVPgrzP0tIzP
Q6J0VLgA94Lba3xO3krrsvIxPyDKEA2gZzcGxZROnyy3j6o6VjtEkp5E99CHOUHkPxTXNohyCGdm
m4IragVVG3ne3Hf2bG/nSB8ZmCO07aQLIrwBF9MQ441ftr7PJlveYDFRf06zjQqi8BOLUvHk4XGm
uT7NmgBBLA6AMDybimt+6Iw+qfq1JGI6WfP0aqAd4UKgA0FmNT87ON8fNvbjtAJs6fPO+9Cq9ti0
nrGlyureLGzr2R0pt9EdUubIjIpT7LsE0B/1pJ/V2Dq0drr6dobJtQGldhcRWJIUmFd/MCQuI6Ph
gwFWCU6r2epPDcXXfYFFpyhxBAHGAPE9LvW+dIwOtSsJExacm9QkuR3LbAy8zsz2ibv67imSr2vA
mch/uUVAvsMhNHXOUXa9ctScmREr/gbFi/JocmVO7buEbojVR7KAl1K5CtdK751S231T++wwWz1J
JXPcp5r2jh0384CqN9OKNc9Oid3klEYXdy0r2QP/QLZAFG9QTND2p04poKxq7p2lG8mjXZAfmJT8
Ne6ZdQg8txvwlgVHqLIdiu6uUmR0NYe+PmfUNgzYBDnWvbvYon4J3IBcd6+NevZSdDGPSyJipFIf
YrsZNuPAkhoaLuipSE/e6qVR97rbPZkN7r+Ggo8DAcj5oo30PKFQ7bQqo17DUZsAjce5A7CPANfA
ysBo4jXXWRHKpyD7FzYGRbM4c7GUl4MRSphIjMqppUEoQkiNPF7yXmbNm3pOXtMhH0iLES7xwWwY
od7pH6VDYt20uC3Xc3tYHOthXaNycbOUwAMS/mQwnWBWULjCY4x/lq4n9vy0OJOX4UER0C9bfLe+
EPBO6aWA2lGi8cp+PlWMXNQyQObTJH6+TJTjpYxaa4v9waUD+92Ic/c8ERrYI3i2Pi4k8Y+6h5sF
gO5I+RZ8vlll045VYtNYS32N0CR3GQUyZ55DGk5GaVp+rcfTM07xx87D49d69gqJX+Rn0ur3ndds
c1aEAdx9oqPqmLv73hE9rVbmB5aO31E1St8kbnQikpq+ttTzhvWQXCOis0cFtAFUM0Cu1Edg5cuV
dy0y5JbA87sE9AQbhB7i/iaQ4/y+ssadZZsnOA5rONAsd5WeP1qjblyrHOhZ7/CpaWYxb7qCuX5O
cbSzCyg20axEwTTLd1I/1nHoZ2jsXin9yELCGWxIImiHycJ1JrX5pafkgPaW114Xtfit9W7aOrxp
N4kN1cvg6Uiy/MtNTXGIEs4fruJn27RM/hNPKGw7QM1RSUMPAr0/V/YnbYRIwpZzwmh1nct0X3s4
1vWWTodN5hkZAomnnpes2S4sQpAnY7jkBcbipdkOAHZBJXMQwcEczvPivdZzcxsb78WoRhv2axMl
J8hhFOMOS7zD7UgrAAuYXZGan7xy6mcKm17niTUtDhpyxM54BxE6QaGc4euYCqBc2kqGMFccSqpU
+3sogI+ofSS/1Eaofu+pdmBTqhaShwXvXNHh41aRFva0Ki0g7XZm2wiKxZ35kkO7DFubl/Is7ZNR
5eZOFsOhs1MHRDEB1mGccVSNnRdG1fhMxcG7cJ0nvTQN9icEbZN0wdXbwL0ojB0/WAagVht3qj3W
x9x2CBLY1luVKekdNXEU9YxyV/fLR1nmHknM7McuLDy787ybTC3fKjTOXEwKOpDIwbFYldihpanX
2vHggaNiBA1d4m9aoylb1uIOVUyOFmLG8eGIOTt7UbwXj7tVoC8Ef4zCVO+yIjqhKdwmZVm5soON
10Zttp4b8+FJ7yg05T2NNQqicizeCo1hxKFG2jwiNX4GLHtrkZbCuk/GnWZE9bPbNOmxFhO7Qui5
0CX4xW1rS467bOBotty1jUQhFtxHjRHiDezuOwoJfNMbfpvB0fwiJYHXG9hl6or5KC1k/ZRismKY
0P/IaKeB3gGEcyhucxoD9FFXqCdoTM+Eg44DkQbQoOeqHA3WKK5yxRTwW8dmc6pM51kXy0HNmyPf
ARU7VXfIR0D2rez+DC3ZV1xRuaz0ZtBWFjs1z7UYFsDmwfZcPhRUwE0BSX5jsffGXWyB1O9mcdHj
gXyrG+VHYl3FwR1654rXxc/q5GGmnirsem+qUAOSfWTXDJdsjjQWUhjwwTEt064qMEo5Omtk6uBA
j3d8CiNlUdWm7to5cMqBw8xIKzCKuvGsxJ1xxxhsvpg9/JIJ4eLIjIwPmqnmhDu/qQOTMHVI0GO6
Z8VTn3S8Peg4yKa5Jc4ZkQBfm3tJ+IwadxkzwLqclJU7PmiTTneKYjTUrVN8M3VaE4Kq1LuwB7u/
Ryo6cjPBnjphGTX4QkPbULNdorvRpp+WdU/hYvupuCqNRhS2k6r6Vj+LoFOadKtLpiWvUbOTxDQH
IJ4Xo9rwTVGec5zSUu41EzUOUeYxcrT4d2gGakxg6GN3kkycelz8uC7VLc7cPruwe6GWSvRycAK0
cKEdqhRHws8rrxlacsBEhoBGI/CNn038YJBogWnp7Gf+lcdRyXaUsMV3tgmemywy6G+eFd8ZANQG
qjIBXVXr44SUyixm3fcLqEypmPck6RllGDx9BoVjlxd+2aWfnTbfNGdic4GlcLIaJniu0tOQ/LD+
tHzALidTnVHnxsLgDsZ+YmcZ3rfTASGixGFLOqnj7po5vp7Cu4pjrzs4jZuGqU2GzikLNihZuzSf
Mrai3WDYF9qkLrFd2nsuOOVzXlt472z5LQEQhQu1AtzUx+wCQh/bPa/0YpT3RZyLU8J9mgJFRcc+
GQcr4j9A238bCsKnXKfmQ4lB/R6BurmW3tzu5j4rN1LBImLWnXPhIOO3o0A67VOTpeKK3yRJxA3U
iFc3wNRfXW5JV4IJe4c/9WGIUvtQ4ecKgAj/RRjJfChD0Yaua8G0jftWkd24E4TAD0tkicBQXO07
xVdBeiudybEt0b4cVAivJqa6Whrtk94zsYkhfWYyMfxxcKsbxHMErY5dZVo20ke1gyS04tajntOt
pzcr4OCHiJ151Zm8/HJoOIU24F1JjC5OsSssYeyTQSFxX7SGdgZZp9GNU/bnAZSyvnXsvGUrXZJN
aojssiyLxqQMPFsiFZStNf6WCDmcDnoynbOW6zFNjEb/iG2mX5FOVAFSptkX2jFXZ1MJMXZ7d0tq
x8WW3ia2Wkhow2Pn5MljOqSVZG5cFU6rsXMEEUXaT2ChuH2lRt9SdoCNVvWBFqF3RbmOn7gd2J2t
b/PyDTpc8r3krviAy48bwu15PfqxW7A5Zd3tRj67TBcNRAEyoOoiLohCD9QmNJqxvLQAw1BAlNzQ
L1TPrVFE7HZqgDjXyB8gI+V4y9CJf2oaHCtG+LoQ25GWRpzmDRb0jQIqFXDejJCFQBSxSzTUqLh3
8I7QPJTruEBnmLPburA8BKk2SVwAVVH2jpIzoPko1kSMYFbGU043qcAFM4I4cYq5eVGMquOWIzLm
dJlqlMHWbFLKUBejdhsMZ/rw8gaTrDYV1bB6rObUT3SFtIkyoq+f7GnO3g1GynKf17X7VUgb46C6
xOVrPxByxQEgxE+V9ep3XGIhDosOMDc/EDv1fA+iyLEh98V31y4/JksvnhXwor/Uaxn3LM3kBy0f
ruELAuTaNoNukR6MZulnHxsqxDdmveo77noOrTxuXCSapFmdGaObUZMeE1ODpFFOCTuuLP0byNTJ
I/mxQSV31rl7lcuB2WrXysof3XI2d5Se5Icpbtdjtcq6Oy9laKVp25CflMbIhDU8deYbvhaLHEKM
EBwuBTrqSTrZhCPZnpe3hDKaYtNXreIesrah5ESvLON5FCOpbhYVEcOiiHDzaB3Fdb5lOXC5ScCR
JuEzrR+t2uzInpkFq9x2duv+4BVyAMIgsQ5VIiX4jOY5uui0zswlHzViCju7wNWcN/gqAjOb9GcS
pSj2jjPEv2O7zmZwISBxgwHE9KRzG2AjnyzE7bQ4rbhhWKYd6P0KZZ6dhNejPXJub6D0EUxFb0ix
OGA/OU8jLCEIGlaSb1J7hFTdxSVCSqVnDCiKBhs8aFINULZuxywICe4klT+rdnMdvMV0D4qOymvg
nSe01GNqD/hZVHAZcwHMTIjMfvB0E+I07aDt1Z0t2rhoPkrfs7EhhAMbdqsOFr5bQSyOA1rQZYb2
obGpqkwhqNDjHXo01VjLyKIJHAYRSLc4ABIoiBc0lvdS1TUN9QlXGP4eZR1vlzor/6oqMSjqA2j5
Dg2Uhh178Yx7JeEMYj1OH9+4lM1Tk7MI9OvYAWQPgA7UctpF60OLHgfthczv67QUWgdnvauzbcpD
8aRNRKIcoTSYvUbLaENT1GUT2E5NuZoeO453ZuWdVGh/rTFfUn2VKynTxFdhtY32WHBhuma4jqNN
mnvQtwa19JQwLUr3R+uMml1n3BN3qLqUwKs19v9YXRL9xQcjWtNfSJQfhqpHSKGhmHoYQf9kycvD
0r6aPh3HsKALg0cDJ+Wwm7K0BzsYjyLlNtgxBhdKO/CwqmWb+27EI7+ZwGp+w5Nu9bBqPEJpy5Tz
mEQ6PEBMM9mIMKxhtQu8VsNgwUAJWx61itS1lGhl9Cam1PukRkGk1KWWgaHUNm4lH8taLgEGajM6
mkIJIZF49qN0NhA8r1u6OrhEHOnDkgE0FaCg/AEN2+8qqR0zLlc0jFgjiyb+aQSn8kjS+UL4BFx4
x3LhwxtmTQd517nLZqqdmUWn5ujvSRP1STC1arHsTKfqH0zK279azNqvNYoFSdjEzZcwttdYgbMw
o7JelH0fLvTRfJYZT8dmjLoUeEIp8XB1lWJxEGU5JQixRCDNTMumg01L7XcRM5EBAU1VfgRkckLb
7VlXkmHT3tBvKVj0uIzbYSrIFlMq4rJaYUcMn6Fw+plXbs9hjnuotmmtjJr0I6MsFkEv1fnuMZfw
LBqc1zfRzjZfo+bS09gmMgtUmfNvsLWeTV1bIWSWyaDdK7HiUOFWRK7cQncs09CrS3PYAF7vdUTr
Xv1z4oTZF/lLJU6XeYTVc6xx0Ox0YZIUotBkYYFO4D9woG1+QHiObcbLmqSE8GLumoZGhebGIoxF
PjInEgWHNEOMoHHD5uBwO47CSHrZl9u7ESvelKpMDEKU/ESYcawjCBL0b6nT4ud7nWU0e/5yc0YE
w0npplLs+B4zOiB2yMsE+diSOvl+4ut8hIg6RoGbUhTpp3Uhjc3/KVOSP3L2oOeLNPmZ0y7uw84x
J7FlQqL2rorU4V1181JsbQ33CB+cZnyPVESSstUMZYXfmdwzMq2Kqu3/7n/U/qX3nTNZ0xzHdaC7
6Gz0vH8xZI5FNUclC/BwLvQZO4NCpBfLnmkzjhowTkBLw1RpOjz7qy9nvWyojtNx5XbE8//+Z/lX
3zB/FP4UeL1NHW6y5a78l39yrFqUiUn2yQ0J3054vmp09BFEOdh0Xy3qtRyoWciEFpAnLBapJamx
gXbL//RT/79z//8z+Of/Kz7Q6gH+nzMC/vL7LZLP/5YR4P/wHxkBzf031+I1iB3S9FY2EHbq/4QD
6QQBVCYo7K3/AcH+r4yAtYIALZIAkKoAgmFF/a+MgOn+m2Xh4HNY3jEx8YP6v8kIsGf51+dY/+9w
IHP93//p4ZljWpMBSIO8a8jScz+/tfTMQzM2nlNeJ4d6ZtdMGJXO8QTmfNM7n3VmlMCFm9emwMaS
1EYGnp3MYuN+qfReJ3USxiDVs8pszwMKE+Qu87KUVnHlGYYynRZ+gyVRV+ZiZ7XlYSE6ZQ60rcYt
01nT7vEHWRvEp9TC2uCVRJrKi0JqLBXlxbPyDztXv8sx2ptd89cq3sVpjaNaOQ8C1bU3QyFfhPdb
TifCz92i7i3gruMRbeWsuc9ZbWDaUZF4kf1V1MVo3nkEgWrD+ibbm01EO+MLxizGEY1u6CS/67wp
UPUsdAG5JPUL2K3DDBfD7bdGFJ9aC0asOdNo+bjIi860DsVv3Z1+p5n6jOXygKX86uJpm+p8z+p0
ZGIF1X1Lm/elsHA6qptqrlkEDZtYHGOy7LPpNzZofvvLFMHcv8R5teNjpMOAMegyGVe9O9a0TRK1
Kzet9cur4amr1TZYlVFNaZ+a+NOl6lCL/Fg+ckxxJKd7DWcnL9WgsKM72CchGbjAbdSLMKv9wh18
A/fDupQtwbhs+k5JrwLjZmE24eyaxrOjjjcx00xguFs3G35QOKfss6wyY0PSl2ipZPxIWPfvkpg0
f6HtPYjShnIzu5QegTHvDrqppvcx/1qBwJaxfhzuGv0lBQbcUztbjXcSeBKQvGIYtjMcxo0U3JNp
KjoPmabjaYHyEzUPMUeaw8KFpJ5wyKk1zV1sD494f3qqCuddS0P1pkr5T8qcv09lTKrUnu/j0j0Z
A8RnJ3EBuCy4QhePNam5rUaWnxaf7pJlb8ZE6pgCWN9ctD9N/TU1Mo56ifk7fVHbfBfzbmupYWbG
rQybxh+WzwSsAiR2ACqz/txSyWwgro657uc0nM3LetXfWF1xSsw69Ye2vNkzqdL+L3WmK0nRoGAw
c7uSLTlv3+w9ryi26emac3O8bu3GLE6zeGzqMUC/DnADrwJWE3v7mDSi7PPAUoe7ltsGUNxz2zFZ
Gzg9caoU4kdoy9bU5CvZ2EdW1Addwnxe3ACd60rDe4hn7r51Kl+r5AHX7H40xgsG9m9gcu90+/Ac
vKHJtOxNIpje3DAPZvnSlQ2oo4DA3zEGhQkJ64TgxnTvCewt5t1sU9WeRazV8z8RAzOpO9Ko5qhp
PN99sOjWtV+G7tOh/49L+5FSEb6NblsIlmDUgbFXMteOkProzum7UKJXz+XnoYD+o1z4l9fhgK1g
oGxI44CIkhDH8klXMFYh66RxfuctIqRi/X5ip7TNLYwAS6YWW22cHldqBHTPhchE5tyU2Vjj3e5B
lGs+Op5nzHwKZCEhb5PDpKQNzfPMD4lu4Qu48L1KJUVRvENESizrLcvusjHZ1xGWndp4TLpviCEL
RPgFgg6TayW+aL66CvgqOqweXzAKbzJJ5Q6LHs4fqqpusremB87PMWCZd8b9zJpduECSSzR2Rz/p
0qkfS6GcE1M1Dxzn5q6en/si8xdTH+644bxFGv0zAxbWzKEAZEmS0OzQYFwJKR830eMsED/sWb/P
2+KGtzs+uHLstzg6l33UOHlYagr93oLfpNNjChqz5IPy8FPpemHPltkdSrCh2dmFy/lk5eprI9n4
p+kpdawr1wdgYqdeoR20GpLfjvA2Xhd49p7920R66nNRcYN2TsXem3XS79JNjw3F80FuTXdDbynv
Rkf3PF+4m/mzpTMxkbTYDE1ab+0aRgEw1I2pROdoXFjYYFHf5EPcco2UZ4cGv30EOsXlFC26a1eb
yQXnFo3vXh+6CdkAVKgBmEmJRloZz04V55S0qvbB7Tz7ESgdSG/stpzY6oWW6ugNoard2vaUvDSg
O7fWLKp7How0xKqXnBGpplNselYQt2a5tyXY9sIljStjyOE5J2tQQ9/iFZhmfq0tF6fxtqww+dIU
fna92JFnpWOOOL2KvK6lzbzpEzV7jKmLD1EFXFC1VXmg0QXKU/lTdfGjpih7o+ZCPesPLXVn54iA
SKAD+g4bjqo7Ehr8XAbPLq4NS+AtGYrhSyjsEaggmrXD7HANZwqxOGj14orTfQGkP+DrM5Y+nG24
bVN1mFbzPvn+BtgqvhteeLH+YRaqGrA8xf1i5MesYt0q3YAPmYZXEylzxp9+6JzCDG2qWQOBxkTl
qgoAxm03NES+Si7vs0pT71T1B1Ixj0k2Fxd42Nk3HV8YwnChHaNs3XHmFkiAdKqCGasRQCJ8uLh9
MOzVpb3lc2cQsPWvPIXJhXmTB9auuQuV7Z1lIvxaEH+hYCsdu6G826IK808z0B8jXmO3otA/aVDC
G8jNGueBQARzn0ZDv1kq0o6BcYfYEqMBiALCgrsFcI1PXd7iK+X8pWMT4HSYkpNLKMVXW3feZ/Zi
7nutr3GLXuZpx4WwSZY/GjCwCimwMKRNBVRR/AxcezIL3Jmg5MAXurxoc/psJO0BtstF5Nr9ojhb
ah73ndU/6WzgNZNXSbR8T072UdbMZkq1a/jYk0QineOmdslbTdvIPE+THbAIYEqyjklr7byMG2qC
f0sb6SihEKMVR9RQ7pBNv5MRV9u5vlDefPSm/AYQyZfjrW6tfQEghPaAXWTYoTKwTqemmhCTFioZ
Pw1Tq6589owOj4pJ21AlC4eIA7nzhT1l7HtrGl2og3aDK4LBMB/ThUCF2vpZ3hAZJyMVHRxUBbbR
JNybYqDTVJTcO7sR8SykVIA4/DJ6MqS7j5C80ZKXR29Bx07WEL2FbHSsWeadGI3tr0xhZEQ2LU/D
msAXcafuyjWVz86PV6LQqV5FgFQCwB3qzo6lt9XXTP8wdKT715x/u/BCKtbs/yDIimjCS3f9uFiY
SDON/mhoAQDd64dyJQgI7BTmpk2W6NEsRlQmbaUNuGpqIP6tDAKLBdahrix1n1J/99qsrAJzNICw
Y7EeqPEsin2lVvNTuvINGs/qj/gNrL9co6a5hCxy7wFEsMaCl6ms0+7qdvASJmqpEQpXigIxLSqI
V7ICRkb1gKaMEUaozn25EhjSIV5bkZxqP3l1HZYrqYEUE1QqQxgUv7BKJPGbH9ETeWs4K++B88Mw
9kZl7CdpY7aHDqG37WRutU61XjUJK4eYgQhap6dm1F7ZEl6+ciZsAT0ipXr62R5672AqKDEAYspN
3ETMJzPZHS1vlVORoU8uqUe2fcVaQCmTRzISwDXyFXuRoIh+LgOjsFLj2+FwApAxIktcphWa0az4
jEkj9sh7M4d+Tdvf8LNg2t5Pg2L6CCD4ETqVA9FQAgcS3UUv3Qew3TtgUB09dQnrYPpMGxqjVeVY
x0A2rGTKd3ySClqPcomK8uo20wsSbDDO41WfIHP6YpgmdsJLi/O+oBV1VhZWPNEHIfyt1MgA08V2
TlTt7AnegLMrD2pfPrlj/myQX8D9w0sJvrJZPvFePZKCwwU84PBpaIew4vSd4gxtrQ7YTrCPw1ot
l3BMifpQ4uDXVI8DElmxYTg3KV6+SMyPOPAPXvvJM1j6OIOA5dnxC/keQkjR7d+ZO5Me55Hsiv4i
NhjBeWmJ1DymlOOGyJHzPPPX+6htwDYMLwx44VWjuqq6v1SKjHjv3ntug9OEm5/abAH+hbvYRhtK
ZJ8tWoW9bhbor7gQpNf1kg/fAuUj7S9nNEmYGSy+zSmKdvGkk/7C/4dwMOt3NufdkgIvh7Uy8x6J
BbkqYlFTlVc/z+ns0AyeQAOBtUEZrrnLLAfpzAowt6XFma4aiCgJX3wbM9pCpTzJG0tlF1j6SpbO
0yQ+Hv4nlIylAQbqIc5xonhWhgco1JcD2hCpMvyCfEgxF0pHPnat4xrpAnKC8ZdPkYfhYtUq9i6J
sWzX8bESr6Woqh9H9D9dQ3rb5qpNHxBKfhrx1ReGSkMroQrQiSYfAMPAkOyJvKPx9kXgqlbSsayb
OUFKJdsDPtxRL3UKyIPscrW7lOgri4i9yxoiRkutTUgGo3bx+4GkoWUNhDsLVA9Q9oPDUOPz47Sw
jklvJGtU4WhjRJr2qta8IjA6g24USQNzCBv4KW1z06OgtToT3O09IdLIzfzAxhQjeShAD2UryvFA
B6l4fwENwL3Al/I8Ko89ny3CSyrT+FEibL1qmIjW0M3qdUtbtbIY5xF7iR3MF0wx/XNsTunNwtaK
ab1vV8QxW3CSgHhepdGmxKor7NO54tzyVAmXFDLhBG5wwjHXDBUAzyh7HUqaWIM0zz5HK22/eu4b
u3bGhKaaIVy/rhLts9Nb3ZkgR7xTQjvFYUcJHKDUvl/rec22kI5Hh8ZVs31rDenfkjoOnkQXcTBh
Tea+KwGL3ztt0kBd69Rcwl/A8jPKyneJhY2bLk4oX6Uq+G7QoLuycxJTiYF1fqbKhHsIX1TTysTN
lxXe/ahWjjnojC098tihkojAEOl9Xv1xqrWq286VeeAQmPezDi6Bb06dv7bJo8jTgJSEGUS/QSQJ
32hJrGtXC6fmtaMLRa50sqYvrBDGLQhK3SOJV3iKEW/nVqH5CkNdu3DaWj5R7EWPYc4l16XVJOGj
AakY2Q2+QjsKX+DA6V5l5sHFkX341+m9g5IU6Lj5/GLu+GqhP61nA3SD9KVYzZ3FiEj2ZtoTPOGM
cBJ7x+qdRT/A+LwChhcP+SHkWwt7fysooQY8iAaJ7pPgHVvorXnHs3zh3CXA2HNb8KkqxQN/U7OQ
OSbxCR4x0QicfUuunMg9+Sx+nKwH71n7Lrsf9oljnBHfiNpTn8bbyCcOkTOpex2x6MBXbC9xkrfC
B5gkLeRRR/dijXe4lUTX2GhQr22sX2XynmOdZUaXb3WWIezRP9MpanC3dTzQqgEYDGG+4x4hyYPm
M5AbpJMs/JvZluhA6qhqeO1Cn/YhHDo68jMpWnx/kjpG1ffdNtV2I50+i2iY+fdSekapru4T4NcO
UxiGJpep9DFHXm0LVL4DDmtjIpm7FHya83NMS8BE+0nCRsnWqXzrwrsakS0DEFC43Fi3IGM3Rl2L
RTeIgKlPlEdZ/rbyPBfcvIxxYHGeMWUj+4vENJbhSBJBGVhpYN5dmLbrONQTrDRZpTxD0aOmPvhF
2V3FmfVbkiN4zol5NuNQexY8pKWT+fpGyIZbN+tufKglYrS95aP8UTRbLrTOV7wAy3gSjJ+mNC+8
5HjnQxnjp/2Z+txTyzdfgfVrsjfBlzss0ZOCRVs9hrS4JwCQktg2CbJyYcDHaCrKSxs0XpNVDKbU
gnYIuns1McWqCsN148P5qqEuUveLVzIhGwTkid8dmQbdPmD9C+L4vTLFGaLYtxI6gxsRbEakTCZK
Nn3bzZD515xC9qJOc6ioRdatQmI4XCRKzcuKrNpUPELLTBbNNZhppKmIDynEdUvR3JNiPPiEqJdJ
UuAir1yntD9pRAE7lOfRWqjJscdYRPq+a5GoJBxIUVN9nRHHi51j4KvasqMmfFPFtJCWmC29BiOe
2zjTl5+CMXB888Q7e/CCvNnrEYBoQVeOR2Ycx70OwRNLkcpCyDNB+n0GM/IFBeHF61yMf2JojdX8
GESxDsQPuNgpeZA/A8dlqfEJ10096IF5wNGQs0ET4kyXtHMcB208o0Vb66EoXShs+6L0KQvsJKeS
8aeaVEmklnNE8WgWlnUDg1q8aLSieXrKFndQ6IxwSoJsNKfWNDKU9qJNRwPbRxXfNI3Phm4/WlWa
9lQn8xq02ZUyNR7zXr7AqaT2enZOmgz4vAisqaxmGkgAOkaNnhhQETwn4BPXTt6Ze1PCrWrzcNvM
xcoGZ+Dhzb1Q9GzcM/aMka0pqyCjW16Hwb4uispayWKK1/Bo0B6jwr4qYfJdDcEFX9WOP8kLZ+JR
aSDiWfank2K6CiZguYRRes8Poi3RmKVElFuOZU5Bu1JcKgABG8d4gOCTaA2jsVtCLkaU0e09zuJl
lY/TB4cV1jon8npWQocuwTfrSDV2B3WqL6SwyzNXgyOxoT1EC83tB11zCUtcE0exdo0f/Io+TGgP
n79NuI4LUwT2bQRZwMWwuLJH4yVZj6RFKOy+mkmVcPegFnFRiN5ewViWu9Kg7HtKneBcKDLaQOWI
Vljr2M0Q+lxW+CU5uC6p6ZfLqDRftC5Z093UutIqywsHzzqvVGcjZts4t0YUAjBkAUqxjTDxQhgV
7yvtpy/nf55K/EZ80j58RWma42rj5nH1TCYu2QQ6b9SpXak6Q0Us3barXjTzI9LZRQejqp3Dbhv4
aIPyCmLXS9VPhX0cZgtUYEAx1U7UM8bGWui3SU7J2sbSfAc+Vixme+zOca5RnF0QzPBn9WiE3YSn
3X7v7IqLYlS/VI9g2qOmXusI+C+0IcVcRu1yWWGRk9ZYHmJ1TFzH5292FGDtw9IHynHupTHuYqWo
FjXClW31pHwUNqbk68wCNlnIAwGm0OHKS9ueUNnOdtU2cfytKpQjVnCIa8WitMFnRM9cgiVymNxU
tRJ7htF68cyAzP71VbXN5hjiUljomWXAEiZwiItlXfPOTWJRLnwdhKFk+teyTU3uaizpw27ekqol
HF4Vxj4vmo4OkE7f5LoTskHg2lW0TXPkuKS5oJ84B+PyL1Qqdywgoka2ivu8hCJtyg4RPA0VY6cm
aBNwgtVV02bfeA720NcOrOzAZXfJWz0FNFN3uO+SZNhSRV9uYhX1uvMfibasTGGXzhT0do34tdW0
XQ+yO+ARpDQg4ynRwNP3Udp6Ypo8ehj5LOsvR/hgixV/9Je5MRwGmy955Fu7cYixg9v0F2m1DHZk
PL671GrwYpm/YW64faDv6E50hzDH8t+FnEiBMyy7uOOQzFtVuGOSNV+VbXwm5aPojq6/O07LO1+D
S5eRdSu14JfbjzyUTrvTsJDuR0PZE+rKQJazCnYmoly5VgZcOXxPTRPVJYu3CDtl2AYlyTsJVnpZ
ZNoxiccLU8MZzMargueoyXRchnMQr6tY7rIgyhc1mOMFLswD/I2dowExVaSTM8azO2PzyZJaAU4x
j16WxdypCgeKyTHsdkjUVnLPk2Nb1mfGVhckDoBvC7ZBbcIErFrei7TeWYq1gI0C74VpmB0iRqH6
qKvhudfFtXuExcI68dqafK9qOGcNvyAAk3FcOemvYmMO44sPKpo6qcpmKwESt4iajaa2l7GNb0ab
BVujG86irnb1UExLXU5wzBGPKvUH0glv+ygy1hWE5GXMP3C2ugD7htlmS+DXPGvaI8v5odbqH9ft
jaXYOXpRt1ImELpVfGC0OtOr89PQAovhT8MaVgRYFQsC2DIwhvOkBPt6YrQrrfm1DQxKlcqCE/wE
YPLqBC1Nzby/ZmcH8GWTt3iUZ6dZm/QXagPNBpZV4m0mBdhU07W3Cd5y+A3qc0XRXp+Hyzgb1vAs
QMOmlHr23W3AgM+NKVvCI4cF6zuX6SE8lg6vaMGjl9XJWS/mfTfRwMmvNQjYlOUzx4flhz84+46C
dPYCshGb4bTYBobzanF+EjRmBVqrro0B9rGtF8prZ0SmN8rwDEZtcm08VosuLuZzJHi2BkxzbtJZ
xpZlyxuuiyscHQ6h0QGAiTyFUX9WSv6syjozQMHwP9nx5QZli/LZ/fQkJa1KdWtjlZonx8lWQHtX
jiWPFV4bswpXKeMjph8ogu+pFCPwxK8h9D8CDjmToqA596QU96k+krnBAt/RVaDDxlA2XW+d6WXY
F75NKDePY+6CEb5/QB81S7ibSZBsrVOn6oZAzfHIPnBL6nxz0HnvVTMat9LCJYh9Vdy1YgBM6vtw
Phe9iIo9U/MOuGDCzEb2wTa7D8osjSUGPsg4OkRSAK9X8OUWO2wiI7Ii3SuIEgaFEmwqYf86OS9L
gaC7yDHkkXkIOcr7aVjEVb00kwzPPX2YfRnbAMYYi8ouT7dVFrv89s9JVHPHor2JmyHeLb9QrkkH
QTkNrjWVj7mtn0MlTXb1gzUD9HWhO+1eSjvcOTo9vKMdvNLce57qZCtIXbqAAiyPBR8WOVZNy7hJ
ez6ocZ+xZXwmtPinqixdJ4tJNIbQyjXdudEODxGuaFmDkb1dK5pe7h/UiFhPgQDNT5mUC3wv2bWn
yu0atiHamqPwMwHdaE/SoaQmbFYZ2da5wsxETFOh06Odvlu/OqvGU174G6LTSyNLmexqVOK0WIEh
XesTzmX49rLFwJf8NG244qK/aW1qKsm/R1uwsCtaRtYUA64iFnJVUKF8mysnpvhKwPkuVXcwDrHo
QV7v27x0Q/0O++Ws8YIPwuqEMRSHOzOZNvDCmRX93dHyBlA8NKa2S+SLAukKFEDAdDMMPjFAPODU
dDhyFZn3MHjUhbzo6bSCNH4KyesG9TYmSTweDCuEFf7tMJgTzVlW3A8UMigcugsj/ZPl4/wd+akw
6SfRm0keR2u/Q32lauVbGtefxHsu6vDwHAB26MNHie2yTDKvhkOR4GiJPnPsgSUDaMyLuWpXsUnM
gJxdxpomNd+z7PHegKrBFZ9yvGhngUItYbq7lRH597LCkAO9hbI2EHhwxFJ1O+Om46tfmuoTUKTg
VgdNdckzVoblXPXbplYcQB2AoqRWU0MIKXqdd3yjlY4X0pL8AY7PrIfbDyc1QJmMKM5JbFoJ8Bfw
o07hdCzLrtn5Wg7IoTdKr8hy/YUiNca5EfPpApJH4zq1nnhjWJ71OBfveDojrhrjwGo3Df4a3Qq2
asILO8Ym+9qJtp+4wYajV8d2+TRSCrLU+uRZQ4Qn3kb/wG60Ypyfsrkk3A3uIzf8ZZCn+P0aVD7j
jVLYjZUVt7hWnoldcut20nef2oqyUJHEUl6koFSvjUrwNKxfkNGLNcbbAnBZ7i8yZoY8UpamTZCU
xbW/k45duYmffksiiCh5L7LXtwC0/pKuX3KxYs7EnN6CcuL+8tTa9s7xWfqWo3F2LBa9qq+d1YgH
pSGxgFuRx8h/400fuXioWBhrbsYw0xtohLDwxgWh3bU+hJsSiUOXxbBQtPY6DeNDOc0u9dBusIWe
KFs503bzoUjjCaDPLtbaw5zW69gYahYGQ8JvkcKpIIkvaWESQYiC26jGu0xrqdCDlDbV5GhbPTQ2
JclGlqeUFuvhrRq1S/boHlZYWRcaTvwRMbJDwxHJ0fcLlZVh92Ukf7XoIDBx018ysmIsYf+rwdoC
xGX9teEjzzZwvAWggSxRuoAz0yUxftbJvUG+OTzpWne1W8j/gMnW2ph8gLKBUBmUv50ffmmP0Hxo
Rrt6hLfCL3/jBwaezHDc5IpYazpn+RzsHBNNyDcKZG6KJXznhVviSROQ8+M6uoyg1NJwOukqEeNH
z2UEij/WOFIL8k3cdSGDUChJYCBzTT90/QHHH870foMPVF0kfvJWztbaDvud0MeH2ggkOXdctSjT
dWkwv/jtx0RuO/ZpcgDUd1Nhfy5Vh+vv1N86bV6qqfzI9Wmrt92ZeiBI9mymwvJP6goGcOncowJH
BV1frWJ5tSpVV++qtZ3b2oYE7LRqs1Hz5pgOzVDH/kfS8TRybWwz7dKD+zNj+hOYLD+JrNsL1VQ+
RDfp7BzFH9Aoh+CVvUMSDxaQHi/hKM6+M56kGpwVXIlm075Jha6gvl4p1vRkOV9Ot4pS9YSWSO6D
DKRhEjUgbOqmBF5aBqFE7TdpHP0aaKWiwFDK0afCu4NiKhQBqAJXB81adia3MZs22hKfpu5mW9uJ
hh07z65jdpMJ2OnWfJgDjAANzaiXTKzMcH6yDZxxX1H344UDtY1jaCDK5NHempvUqwR1UVHBWCRY
YdFgjsbEmMt6mZuu2jbjqqxggZBJwJpv7kOFnkRydZh0MvNHmbMDnpCbgT+TWBzxx46qaYiF17bB
Za7EEwEalug9xxmG9PYtLaddauk/Qd3u8lB/Qmd3h8o8svDYMbtOC41cV8iwuSjMmiRGn1lrrSLa
lRfrqTTWIHbgrsU1xKy2k+tckMKKQDrwlUOe5CoG3aboD52t/ugxnHNde67K7Mu3sv1Ebg5I64+i
+GsyjmTE8BgsZUcplR1fFUNnMdXVTw9oXtjTUoZX3ZQBkWPyVFm6HLsYue9PVWhI0a3fhg6EekxO
Bl4LarFGeRKF3I9qeX5AHpcAq7A3ONnSKXiPdnOxL8D0LIoxZRkVp29cdLdqRUipC9+GxtfWjJH7
cRAvU1/95ai8D0Cdwi5cuWOLXwi2UTzOf/08k7GjAeeBx112tvnJLrnCo6R3XhRWF47hnbSnC/yC
JXeL9cOyYRGwQPEfXB0rPj8iPU42v1Fjkoc4z87s76xlSIAYEzt5nww/U5goxTIU019EsyUv/Ed0
xaY6SkW2TRsy0UpwqIlJunBByClIQoYOd2ve98rWroBdmDhm+BaPuyigKbfX2eBiVBEr0q5nYZB4
9RMyDHw82TNJrGUhla+5bXFIhXd62dcQEYHk93HoaYn9yGHB6ytK1LJAagVfRbHPESCWdRXQSFbj
7fV5TDkZFELBKjO42euwqaI/I3Zuk04XADEd9nfZ2gn6j9YE4qEf8hIpZqr5jLELu1Zff+T1eNAZ
E0JYEhMdviVWDdN4gf/lIp4abDsagsU9ju0pDz9J6T0TTg/3+ehIeldT40tT1D+Tig5o2p+0I5Bc
Kct3GcWHaBoJv8vgoU59tY18Jy8He0Pb0EexVEyolUFV4ch4mx3sEwNW+oUms4MPeJJu4C1U1Qu/
qb3i4E1DWrrEqe6Wj74MiTZBywDopBIMyLlraNM7YRdqyeaSHDG3sQS1OMMnr/onOwWtqJY8VYbw
70ZrYproMMdMAnujM+xMbXwzYljkKiFiF2X3NpcTPY/ZXoz9qY2se0WFIahmUi71SmczthgyU1m3
CnebQHv3i2utYH4r4RYomq+iUKJrZeFTxY6a1dxCD50rzW9byMmvYNg+KL7V1u0Q3xol+e5xIPrW
r8aNoUH8JU+BDmLsZEtf1rp8gAiAQ0SosQmgEp6IuFjRg7oM4ucO9orTPUXsBQYv0d2JPEakInaU
8WJmM6JNeA+pB+T1HsldbnTqzqbqLLSwiNmq94wJWpyNh/Ke5ayer1VohveoCv2nmrJcvgyNupNT
G/1aST5vsk5TfhMrTbyUEMptxg/5p4U2h4tsVyLhEMqGKDxFmTFMrjQEyT9nal8THFsnCjezdW6r
E06DLt5PSmtTdVXBkAjz5jBx+zlkRhJ++XlYc5oztlIrazIwjTQ7+moNM9ambQet9G0wg08oP8fa
iD+tCk1JtkWD5tIi+ADq8PAHloc+nOtjGofJydIydSua/qV51DtTiKYUnqbkL1aZGIjmstN2gjIn
hM3kpw7qJa9bLwyU1Sx0d+xMGNPiXDTh62T3mNrMlybCayqiHF4Zc7GVAyNQcl5tGqL7vSKJeaX5
+NskRMGdYllGFjQllYLb5AIjhWZ5f6OwhNiwT1LWKM2ZV+nzI1PYXqrIesLQFj0NcLMhDOOjkvm4
I98jAToR47XS7lSY4i2K2n0hv2N4mFHP3IFCg1+e2pWTHSfrhDDqiFblq9GbrR5BwxJAPwj6UCy0
l8C8FFb/wNWxQ0lcS/wqAxpjqGziTiENXX1o8ddMHiqOXnhul+yFHUxERJujflqR1OAvGsBrssFa
Q3fXp2ZR+aIy6hrkTOHckqFUOmuXUPDLtuREEmtrSMRccq3gWaJXUNztY2YBYcFBNMdkh0jyiTjH
pqVcCps5gRefjFxdbossu1T0VK/sqPMI6fpvCX7HFdxpDljMj3ChIK4UryHlk2W0L6LpGj+WSgNf
CY+AW72bGoe5doShUve3tHMOfm/D8SD14s52NG5h4AVeatXvdWZ98u7AAFwnX76q2C/sCMMVvEAu
/SWwTuhY4DoeigCONrgNDP+U07tw5T0BUpjOafpnKptzNR1Ni1DQsKyN8Bgk86ofxevc1vumxa5L
G0w0BRiXY7B4kpck+xXl3RIEeqbQCI6xSVjWVua9UtBsmk5r0iAz83BCFjOGQWU20BfymQYky/F/
QoCbXYv1VXH6I5COg9X+Ro2KZUd/NBAa5IG6Mf3kvOXhoS0MbtBbPhde8eCz2ZzniOZQd5wCWkDF
rSwT31b8XZcAp1j6HQeLy3/HXxiYSOEhdlciv+2yVKldIYkU8yoZbC8i7XbCYwcpl0Mxs6DG+F3h
BU5wn4jSebatWb8ZjSGuytbNDUS5wwhwrCP1Ba07XAKWGTBhGzRqJmmT8adAsP1n0uD/LnPx/7Bx
QZBm+J/TFP/SNW39X9MUj3/h39MU1j/w2FjCdoQFn9uEXf9vYQrnHySLHEoVcFrRx2CqZGT+vXBB
d/6hCtMQqqo6lmngrP+PMIX5D40GAKIUgr2/aqn/uzCFaf03SrumOsI0hWHw/8d/8Af/z2GKOEAe
tmdEd5U+w13TcVlMJ28ccOgG1BBrVrVz6matavTXqZtohCGgjx9WFJMckynoP1K9d8eYMNHoaGPP
Q4yroKoezkPuIHfOEyKBoYFLr0AMpp6FSnETYk3J8IGvLoruzaTp2AfbbS9gfFCDbhYM3oLx0Q76
bYejUiZvbQM/TnO+6rrbTdzl89CHADDWiQtW3C2CxI0hyGPY3GEVwoQq5RH75NJo7GuFmy/XXx/Z
ptZ5iLgWG7s5RmoiyDYM4J1mDR1OEiLE+AED3VPq4wCbmLW3Sw3oTk2nd2pVKKGok3UlylXFEFrn
GeMQ0/6kbGSCejBS6RrBoaiDDx7pRTjsRPnRsg0rI/vNTDy9TBad9t7lPyW51nx87ZVOulMiGQcd
uIkN3OvGbHZ1x4I55Yhuhucu0b/ncAat4yTPxcwNAEMleyjSDKyWGqxd5DTZhY57J1E2FtsfXThs
1ZJgN8h6XsLP3OjDkzb6OxSP8QUf3bKx75ZztlCTcH9wfWenORbjmQ2ltsxF1q0TYtpzbIVXjtAV
BJaNollrbl0HdfwgxO9cU+GoL0VpV3ehRN0RY99LCxpbqduPzCk8QPqvcMTY2lbvhG135Mmwct7i
sFlmTURJdzBg7Q5xAyNBk/qqi01aSI8RdbYhRDfzHvWXwWUsAdENO0PqtkvtHmQC1jB2hcW5a5bV
gCeP+bQm4hI+5fN0G+i9/Zqrbvi1y1e/o192nD7rBKSzTz9qnF5qPBlpdRUMn2QbwRj4LhVegUst
dLHMyse2AEY3ZUuPBLZ+t3SneRm7/Hmit28xZnm2Ac4Yr6oYGBjHLH2jhViPmlg6GpUGOTvRHNXS
9gZxjOb0Ks1yb/oKFzpccK2tP/T7ky/w9maB23QRFdzGtXT8l6LgI8UfkiQ7PWWVlJCucUy09Gzr
g9E2g2NpbiGVsVmjVjvETqgUTD/Urcrs2ZZA8p1vpaekckgvRMuJaLKTMfZ40ldT3+8lrCfHae4y
dG5R+j0He+oInmW55x89Uj/YIahRntt/zNmX01xNPd5pYYfcx5jLDlaMAIb2xL4IVLM48cW0R7D/
ErhJ1bEiBRVefcl/r7G3q2pCBw0wEggFk0IHRxU9V5N6qef4dQrskzrrq1niJmPvN+EaCpktbKhg
dp4enIhhzeHehvO4tLbamG4tv0eZMsQma7jPBHQNLUh2s2LuobqU2rhRGuUPUyKFaXZ8EUl91Kru
b4iiD5LqMKcnmswCljxhqHpVr52wQLQMPxAh8tiYvsVcBW9zWdrXIS1ynMZ566q8NFDvxD3U+343
j3ZzzmY2J0rZI4GFaHgDvnu4woSNc6e+gNi/1VrxlNjDkfTqGlZe/pfMk/GSWgPLXSjaJJ8ZdBBW
coemhZF7aPMEYXVlsAMM1GbTh8oRTYwoGmZsq/mYe8ZmaHclaIovpIhN6sOJmZSbz4aAPrp3PRuW
cZC33mj3wSpPkQYUexJe0NmM14qOFY5Ou+rTH7sFdlyLTYo859rfUGXuEJvjW6fvCywOlIv3r7bW
BvgEwAfCwCEEZAgFmASkpWkzJpMHw7xZcjcmUIuz4mPoEusAAdsnUmwXHpJB61mJ6qy50ZvbyrbY
CzRwxZoKlw8snDggK0+MGkVbq94yad9D3Czr2KGOGV6x+t1T38x2ItVxN1eTZxqWV1Wv0qreIFYQ
wPbxWe2U2rGfquinbFIe5tQC1QNwgics3rAi8WkCzWkGRVZSd3iEKeZbt9p3US/b4CcGcqJo1f4h
pmXM3SzV2AXa/iYNtF3SqCvaTKlc4yurfQI7J/efe1oEftRGGR5QpiEfFaN+TAfI+z5SFH3Ea3V6
a3iZSUt5V4EzW1WGOz/TE8TbwuIKW6D5y+YpC97soXyV9nwosxgIs3nThAr6Q02LdF8Su0de/GhG
PFdhNx5sfroeF1lf35giqdTpTBouwp1UZy7IV1sP3gEAuAHqsQ++vGsOun6DLcD3S8VYHnzoMYoW
l2GlTdZBMS4Hxzk7Jt7SAjng0ARvflt9KGxOyCj1GixP6le7jPoGYXlOlrqhVbvk1U5V366tQjka
Y/oewcgxq+csrd/skg0qb8C9LTDGDYE2ebmKMc32cYCXqMohLMaTWQI30LGthj1BnrmFgs7S9QAA
/Mo+stzqMz7aLAjmTUlOAb5+HlCdzPRLB8cpZW1f9PySJ+dHZ2AOwDpSmYDWYKAQ06G87vpoP8bV
FrfFIii5YmgGtMei76FYsPyP0nhyS50uAwU385B/6Wm5H7GxsiTwXRwky4wvsDKbq6KF3tLllIEm
9o8cE/AUgf7Tms5rKxyqvgMwDzz4uCUk+8ishvUohbL3FRi0oGfYhecQ/i3GgfT9UQ9DqGTG/YUl
Qh/SNxFM43asGh5FCbiNGQJeAD+M2t+rMd4WDsR/XJcrYZEYteo3Q8vuivCvopqxqbVgynEJLfqo
ImKIu3mt86YK23klON0TyltbcKClSZoCJLFGbXBXAo7rXlqz31oZ6GmyDd0CejucPsmthCkjscWe
7Nu5i7d03EA2HcDJVhafTjUtzDx5lMwBwQOzoA/7iJCrzf+qFm05wLATNj75dWs9Z45LxuhMk88C
i/pvr9WL0mHymqIrca5bqWVX9PmzfCyAwbyMkDffNR0LQ2feMJ28q+pflmlrmPtigunU7EXwSdYO
AEu+HSAAjMqAPpauE7wqDY8NfoogP4blsbc/fLlT+xfBA+3n+jLKPJDNxvSaO5RWUJORxBSn85IV
OcNbT1r/RXsYsIfPJrM9ox5XMjlF/Is9jCF+nfzuWCqoxj1ODbwQ42YQIadF9hE/LnekfCSBMQyw
vkH3rr2wB9wO9jht5GCzqjCtvZhRP3rQL0p3iwfb9CLW3FTg/ak2jxINM4E+HDCMEeSs+1McboXO
bjWdCKRk6mkE6Ivr5hukFrUuKm7cuNiIVkFSDHjplgg3OONkGaEAUoFtP1xakqvb+JWX1QZWLd4Q
oqqChbWMzO0jsFSo87hi8n+m+9Fr7eoJ6UbiRZ1Dee2iP0tN3FkwPBfqrgnx1s9AgAXD/QM89Aj9
85rvXqpAcPdoPT+iMwXzrIe7ZoUv90Xv6y10mfqkpBFszMYnj/JgsuAv5h/E9uyxJUfHMqdqqY4s
BPhdxHZhr1oVO2yz04wjTR0qLx3tz/Tn52LgRxCEUYKws57QgP2NOQ2ME7G80JHJsj67GmX9RSVd
6zojvxNzLKgWVZ7w2H2QdwWPoZxlLc7tlGyH4segP8g3GBqykBLkFJq45LDFW3/r5mc0zoVT84EW
zVYD/R/OUltQrHxU0waPGJB0nVpHZ3o1wuGFQOKRYqE9x8RyAPcTF+q+0lQ3kiGJjWIjFTmiP3f7
sakk5Kp+4J09QiaxslUudcygONVkIlEl43BfmapX6izEZladVS2WWdHd42beOErCfjO6T3zkypC5
Db2RTjznhz7H/NC0hJPNvn22M4I57JdCQhczNHS2oWDSiTa0nw3rBWxT6jfX1vrdzHn/J6NQT2gi
6ERRn5OKljSGmzXNO5y5hktCSkdUsuS0UJRqT9Qh2gSUvFSl0DY28f1tCsclav0brQ7BJR2BWvZN
XT5jo+ONGxbZYJE/HZPzONMjbIpSXcG9ylzHKFFtVJ179NoXPX8Hq7CZO6t/Ze7MdiNH0iz9KoO6
Z4I0I40k0NUXvi+Su+SK0HZDKEIS930z8un7Y9agp7KAGXTdDVBIoDIiFCk5l9/Of8533B4SHI++
aovj6kV7ZfBgCI55AxJUNrNJp0j0ODeyOrDf/UFI4OJ5sJq5crgiq1J7u8YYrbVjEgARKJ+lx5Gv
hM7rwbx5iTyOAngzg3cE7IfENNiPOkzrbCquU+LOOzGm7TFLO5T5tORxYLusissTVrsbNEJzVZbV
JYpLoNtF8dAATQZ29hknzhbCjtiAf5LbOk4NnD7Fh6Uoqo1hv36yo2oPXuYBBTcB0MRMbrVkIzi6
ibH3SqO9g/lRrBXULyJYIGFj5C7V8SJrQmPladM4OYP9g/Qv+DSFzkYLw8Epio2rxccgWrkri74+
YHM02EuNlEYtmDrWA/LI+LOvoPyNSwnotNSBtj6xFpCGVYH+qOYrZKBj7DYswf1rzvQXxQHxjeHT
nevVaLO5UQSOg9r6Vl52V8wK0xUW6OVmET275JzhsbOI1tI/ptZ41aKrxqG0L9lkbbuOjy2YC7WG
adXupkaKJXZAdsds3yuozmNj3WQlDlPr3pXkujoJqpIr+5zG37XtvTVmfxh997uIk01apCAkYbu3
wYfn+geR//b855D1E+v+pyazfzhLa2owRb8NF4pp076XeftGcuqGzIUFyBbXPGqybTOrjyrkVjBj
0PkRE7Pujq2oNnSK4Wz4zDnAn2n6ijdeAD92AMe3clqHYuYeFByb6bllkEj6+aUxnXAHZo2hfQKM
7FUXwyBN1c6PotLRQWbvldXDBDXJe8dOdy2hLG2dLMs2irXHjDIMSA+kmjN569wrdzPWitk0n1te
IW2W/2iX42Dc/4qoDgAdNFc8aJQmR5/soV6fSpyA1CqBtMgugdNeKpFiLWOYqubPIQa4s1ToRQ01
ASCxN3XH61orhrZp3E4eFMQs2XMiv5E723UpyTAIXojC6uQ2wXDneuF3zJgDkeuc1cNDYQ6ffqdo
XbMxUcGe5X4sXr3Z3Zkqqta+CweuJqDReK9NkvMDMj0yVBXMWAGQ0hXQ/qz3OOke4ig4ODNrguVF
IhSpYi/Jtq69HFSp0SDbgBa5b1r8pNpaOgfOS4gYgPBPR+To1yxXYYHvBs/aQB8lMEqldywJdFU8
tHlSpWrCvErXWIg21EvxglC8FFkjbVj4n9k6YZzA0wbWyHU/5J9W1/7Ux7wJu+rYS+QMHQB+9nuW
lJOf4bqLaBsOrAdZyUvn5cv2+5nl87AujarmjZt4OO4Xr0DYVv2dW0I1DGt9RAJuObQmLAmZiHpS
OOK3zbuugw5kjYx+XtSio5FsvGAZwx4iK20dIzjTl9FdhhNDYsxfzRh7HwE+ZyF+JzU+JjQiLUrG
k6xZFtFuNL12laAsiloq7YMV6Qb8RH2CLVU5W19/Us9FcIEih1hfhlh+lYUNQrkc60soK6NaO3Yz
/QzpNkgRo8ApbWrevPa2n8wJgldG0sFN6vKQGK15qwNKoaK2WxPIeyomPsGZm2TbjZjpNbb+gVaG
gbS8Q/3pSqrqSjMNw1W+Hsv6PqI1K81VuQcLXWw8iPQbu1t+5hiNvBEWaEwhfBY94+LYgprKCZ04
zp2DkHMZZhoHLU7IMpleK5KTTTXZu8Ju641TjVjr2/LW9Gl810962rpxAbLQEvu806eZtSSIV1fT
j5KkP+oG9EQ+sfC1KJqkGCr19AYZCEeI/p2X7daxqu4h6aedu4gUhWtzEjmMZFADmB1WboY7E5Yf
3mZ8TOsOHBb1LWH64glEvYSzAM/rt36iCy4cmV86le+bxdHeZx1mVqfVP6c8nj6MzAy/U1YKQX+p
c+MQ1+FvKbqY7TfWkj6FzuGxUBvQRE4o9yt2Cache3YsjtFEb8IKL7TXO0+9G61NqgVSV6n9II8E
XL9ljPSRTgY8WLqvy2InE1YZAQH/FUkwDL/ViyHNIyGp28hNzP4gurUmCaswcDDsNPtlRpFkQgLz
LkrOhmVStUhFqdPurSb74cnfshuwPbIltPubX2DTggh1D1fhU4w1b9G6PNJ3cY7dPDuIObgldn1f
C2tvws7nVuLfDh2XPj33DAlZfGso9SZlqeGkDjZxWRm/ZMEbvXJ3orv5+Q0D9aGcKY4LVHhFl1IO
a+kU402iwRy6tfU+w2xct/AsSUAkm6qGr8meIg5+VfJp6sG+Dc4lbuQr3q/GeRVIcsh5esb0OSSX
WBtrOtw5CUfkqYtga4P3ZBSZX5E8Tq5rHiwc52tXWieXzkNMrJwFrPppCAzOb7HzBgi8BxWJcVgx
oKPQk9Ugqlux8e3U+6Sdjve2v1UNnlqry110lfqcOD/a0N04PMs6XrEQeLdFGJ+z0jp5Cq0nRv9p
zeQQmlC+GPZETkm6EPYx5NQzLVa9cYAcPnkvOsAZ7WDrHBemSMTLpjLo/Cq6t9a4tgjS7BW9SmwV
L57J0fuJFZRqE8oiZx5Hc+CTEA31+FrY1rfhht/LXaWwp4DW2huN+dpB0uBKnG8VhCJbsuimmbE4
ooGeWizDKjLhlhA4HPaD/5Jy7ejAfOzz8j21TWc9DLSWVBmEGB7HY/dULo8KKieUv6FafT3yg090
dz8MQD/M5eHs7wv9G7vQe+tHmzl4VYgS/bAjL/KVcMKhB+CUQoTJZ7CIE9l3tz+lutvR1FH021Q8
RfpL5B+Z9zrhScAnzSP77DdkT3uBJ/etjX+iaJh5vK+Q2U2bXtRwvLSZs2tbjgyWdbF9g67RDEWN
TFQefld45FIrv28CvSpDc+/1PkwlQEFRbW8KRzKwkcHFWRZUiQe57sVV6Y5DLj9AG2tL9B4JeWTT
fARfnVmox6nqD01uw9/EUOmoB6d48iS2GrkSU7QdSnHLMw70jW3sezFg/MUH3sa0kHJmwwQlt5bK
Nlo2mwLODKb+njDf+Cu3w8+SXrkVTqeHDJ4Fka9HZ/BOM0+8mirQzJtZSuRRccJeRqIYSFP9Ug8X
WHZY9J4tGe+q8FuzR6ArrhEvxXgl4UUq/rmcND9ciPxqzh9miLen0S6Ohr6lA2sI3SpM8B21E96J
CBnQ5xI9ONwM8jWeu8WU9APvW0ZaPhnc29Da+4RKB6XZxgfn0HmzY+8A0JW+CN/92Tv4HJmf72zi
TnGdncsOqxoJdAsocQolpAbObpXwUVp/4wZPcRKcIYCx7mYrL6Zd4oTbOYXPLYh40EfbFQ91hLcX
blSa30b7B75W9DaR3ysgXt07qbMJrbc7wi3h7N2twUESiz2x37GaO85RtnXOq/sZ/3WCNhmdUu8I
J+FohKeC6ThKtimDIhmO4jmDdKPynWOycr+MCZjykw7dQ8L8EOkf9pDck/Wgv4EXCAQHFmWVpFAi
3Hh1vcm4ZJZjoW2Uh3j+DKTe+Il+zOhzqfWLB30rJA03ZLhl+l05LqrzfGHxuitGuTNJ1wpfwAqS
+0QeIju+NPW9s0QQidGvKUekOoQ3nDdsbEfQ6OlcWVX7wQuPfwwshCbpAyrOTnavGD6NQ9khFdHK
Y+Fg+tLFs2xfBEWqsMesyr3VOb/VKu+DGDlEZIcMWDgRYAKoxnNj4eGJWXIMeQx/DE/HjAVOHsqx
InnZs9i5NILrlkCBP77J5BFT8AQiBXmF6sDqrij2OAbWqMOd5MGCl8Al8+UzMJl4CSOXsqUG9hGz
A0sK9h5YSyzfxbJO4ijMcVQJO78nsksC13dfpmkEQj/3h5SzF7PTNi3no8CiwpZg0xK1jPgEs8Uu
neSmu/UkjUATywwKVgPsfx72H4mz16E5IYClWUNihO/ScjbL7irLo/2uv2vnrsSIWl3pfvsYVflO
AQdCZv/iEKaiYSMrTj4s7B0M2Aped/OW6tfZpLfEbNvfZRbfNTnM1J4Um+rXcV9tPXDqprfLjWuK
32KRx30KAhrX4FlM9d10DUy+6endzG5xS0bGqLZ9XcY/bdu8Tq59RwVVvtPtXmO0Wk1LmhfF9weM
k3U9E//Mk3ibk93LK37n9DHSHec/T9Yzjg8J1JUJfTUbEDa4RCfirYG4y+XwQDBqlMYxLhswQx/Y
y24JIqyIHwAyspMhvTtPe2y5W+aEMcWEmx2nfhsFr2I8F84TGvelAZBxVt0MeQw8jWOiQbV1B1Fu
iSJ0EmLVuMn8N2+o7ioFNL5iwVYHRMFrWtFYblE1eG9O8rMIYcb5C9a73PoCEkUUuPGudosLcoFE
iqpombCHu8HkP/JPQ8XoHHKnTa9F0KRvag7ULp3EA7cX2Ti2JNs52nsIEr7xxjGbO4o2CjpO3tK5
wFU40+YpH0GrV5hq46+grTmaiXt/oKg7pgG3S4mCtLJBlysOoQdFLEm4mOku431goCxO7mFwDQy4
NlGdqjF+lYZ/KQAJDYZpX7KUphGaegb61e0PZXKTF76+WYhD2m+++64+TklgrKYUaIQfI/j7qJPr
pmMjoikA8BPzo3MMdWjn3juphhMl4PwagBo7dhyOlkYpQmEJB5UfXX+6b3savyx3Qd0EoUYSjGp8
pMGNEi3rCDPjpy9CuUaIrNZRQMYizNvwkOSWfKSzMvBlxHR9pSGPa8sYx1Ueyw8f6CsqaogRluXH
teaRtPLgVR1KIgU8uMw4eOFc6HMJ+fM5wVK790bfOOUEEJ2tAtC4c1He8Xo2hwrObaj5NOrR1lu7
eRlH70BJ24cvnV1K4RvqoXgOzZkTmNi1pIBpJb6qAVMSTW2hV9M/GR2xVN5BC764EZDfxFDY/DUR
y5koWe9HdzolG5XNhrn3uZIeQOedrTIc8CQWYXgsUgdiP7EhnDVJlr2IvrKTrUAk2betLUByiMTt
OSVJYfBUCX/EaV8BJWsjtEtaGnxzk5ABHlW2bSvZERZzFMm+Up57m++pZemARAtCMVgHXuyAFano
tTGLm0Nv9K20WI/6U+CSHhM1fvek26YqFj/dtrpPx1xuOWmW9PXg77EqjjZDZYIZK1EqZmpnnmpE
ly2CvvUwZmYUrvWkKDQDa8ICWuczdgmB2aoeatbjtmXibxUcjU3o/atcWk9pUP3uvd5KL0UgJPlv
DPJvI7ae72HReENhQSoYEZromGq+Z6heKz+c+y/uQbLjgewhAzQuHtgGcSWH4+5XsKNy/hwmhgkj
mjsbfAmWMYB92U8Q7vBQKyryM1mUiYdGuc8DTXZYWYNDgmtjF/WFfGPbzlq6rCBviJmeVRMqXluM
1sasaBp35th/DdOIOZeygXfPE6Q3a7s7FIqIUN2O8gPAZnkOsTp8McSOOUV9TPYmnvVoNA4Y2wCb
+HON0KaintFjLg6jaRd3ykBzIsPEZwEXhePGqaibr24gUe34EQdHlpG8crVL9GFG6qfOwma0A2AU
EcfgGT/2FyubHAoYSNWtrbb1v+nFJORnm8awFxk2TyMcHYLE5bSJONDsK+DcFsmAuiXItTSAc3Sc
sq/GdlNC/kF1Gwrdsj+ZS1b483sXFPnOzOfsy0+ggWxadCIWsQO+ZG7OInls+xBb18z0Bu4Xk5f0
OdwNREyYLQQQ31G8WUUvrjU1X4DNrPqIvzK/p+Gu3ovGEZec8wNDTsVQVfKCERuZWDCs05r6gmgM
2H5mQa24r63yLkkWQMKIt7SqqT2lNpU4pN+wTwnSSu0Lk0rvCYhcr23vs3KGfMs+24RogrHlapaF
/ytrCHUkMxmIoWqc+8B1zB3REuOEQM0cxfv02g6GfnEHPWHdAwHRWjQHK5ilaJWVo85NI/2Ll2Lx
o/4OE4zkVCF9YITgSYGB8/wffhGEILQBoZBjCxyEdSMhvZ6aFpP1JELrZnVhjhlXuuU28FnmcgCb
gK0YJcJc2rHnk117jxuEZqmSCs6HHv13yzlzeKD2j++v82ixSyx3xOXbRfeOxS44lEDHuJU5yqGz
71MZknkwKvPFCwKqk2qoewc7z7z3Ie1CqqnSfKbG0YyNm6AWknSp8WkGSygpmYLPvIFek4PZ3zjA
k7cxPqoChSIAPRMimjSZ32+o+/X4WGIHF63zoIM6561JmQFlRsCuClcR26hK13qxs0A+oO/4DZai
KrMuKk17g1aLAOYeYv86xT+yNQzg1dyzorxD2kD+Tpxh49pwPUVpbOSUeI+QB+kyopb7DLZo6SnE
LRS6FCF5ZdPdgkzHjxVHjFq4+YXAuYvlYwy+Y5JQ4yqoQ+++Ksnq+NW0B8q9toqG/l4XGAPZb0Ti
Sghss1X4Sq2PfUpG52Usixr6aqEfhIDdOSTkvfm2BD9rqtPRkLpznQbW6/Io3Dk+xyhRFdPP0Rz4
ELgmbmEqnP202PEHHXMV2Y15pHN1+qF6heiil5IQiX8mRp54NBvCYghVlcHmfYpHgtUAgjYRIXJK
uAzbqTZZl/+MWCTQpQBtNsvHc5BOHd7ttuaOCEkkesRGqcFhSeN43a4k2gUZnwGvrjnwrCwm/c9k
JE6HHver7FmYt1619+eBRXKXosZkIP2xy/ucoJKWCR+Wj30kdm0elBZcwqPcTz6+mdb3jq5LRKb1
3HqNef9E8jp/rAq7v2dnCQat1iBap3baGl3GPZY0xcb3fHXTQaHuhTf212lw9CGnOfzZKxMEp8oX
ZDaSkRYYyZKkXgUxbVNUs6QPuqOYNVrE2E5Etylv5HXis+2JIhtya4TCPWSRfoaXkD06yu/vBtsN
XkpKWhDc0lcLnWGdGxQ3zVpT/1bmO58usZ01NGBZmRp/+k7/CtPC21awy9Dhp6x/9kYZubSSh4qs
nOpQk2a3qw5NDRPL0am4pzOYxX9YYgBWIHyabGLhYrOnnNmPXl3HwpGVowKxSD7rdISbXKtmDTXk
HaEHfaYc9a8gkCZ8D431YoRir5WwAH4187DqWKRny91I84DOCfEYUGXyJgdWOBRuvHXJd2OGjkgN
1QwiRdpWQH+HY46YR8OrxSFmDt5FmFo2D2xFTTL8p2ATln76YRV8dIHAVyBznyB6Gi/2i1qTZVUh
jpOOPtWvIrS8O9AYxxpnzWYmlBXWSbYx/dJd005JZsBc6DBidH9RjIMrk53kFQ+H5C9q3H02R4ol
jyWMiykivu8yhTPak8ptQq2O5jiwA9Iy5PQ8dZDY0omjedyC8sHEHN86PI2MmJBTt0kl4kPH/LHi
r/VesgVxXWOqm1ZePPCxhJ7lDpu2FZEiDJLrq0j7DtUIA9uF3Kr10IyFJvhBmdDaB1S2BpaXvFSc
EXB81bHYVFaov8e8jq92Nqt1qQak6TQiZBiMviYtDkxhFfH1YuZjsH53nlfVDymZmF8tKK8lmdVz
PMqM+nPqyvk7zbLy5M8m5H43NFgUEB1lAavDdwwYztXgSb4TaFAnMQyU64wQsh6BeRfbObS689ij
ko9RZx1mPbRvXTiHm9CnosmSWXXz+5qMA87sbT4Snosi/ZZxfuBOpM8XkQOPx48+0PN3lib5vR8E
ww4Orp+vhCCn0wLGWPcmpj8QO812mlAtfOFgiyW/OG8amicgqI1ec9XgkSGw5uuKV9JReXQPCfo7
MCLp4r5uMW3HyTRddYmbpyGhELCe3Gl6at+IrtLC7XB0PfcGHSmGVlsYL/N7HejqRws09lgnJRtX
V3fPZstFtdKx2aDRde4ZFDLexPGR5DSKYYsXgcjeBaYjuZhC9FdtBqyn49T1fzaqrw6loh1uyK16
a5R9+yiN5cWgIQoFlQu/cuhmaB6NR+AWYqV3mQssV9wzxl0kLfsXzKP4PoLWw/szrNmy4zvHlq6t
VUCR/OOcJCRIBgWZNKwUQE/t8ohIncR64WHyq2epeGQrTBACdWE7jsa0K2KdQMFNuEeCMOFeGJ15
/FD+5D964X0WsPmIzr7zEORRfgobv/2sNTGfOrirybMhZ0PX6xgBgMDsXGt5m8/GuQ6RKu2+YN9y
dgY8h9DRTMvGTZufwX92mw4kJsfJAKgaKxMZwlA3UBsYUJzfrCTsN94cNH+FPeTvsXQhtdfGUsZX
RAfc+j7Lczb0GvieaTDYJ2rjVpZtb7Js6UWzoQ0IL9rnVkPMN342UQAJFs5W+ODJk+ca5z4oEPdg
ZjD1NfMxczNkmhAhhs4ZRMfqrSdSY6TzXeD1z0bJr8iIv00g5DvT17/v6P9R5vzvP/7i3f/P//if
1Sf85Xftv8rLR/7V/uuX+stXbv/zz18Ov8rNR/fxl/9DxVPcTY/9VzPdvlqWMH/+V/zv3/k//cX/
9fXnV/kxVV9//9vvsi+65auF7AD/uTJB/j87Fpjiw49/iQUsf+IfsQDh/aFMaUu8wRY9GMr771yA
EH9gWgPFZQnbsh1Qvv8nF2D/ITDqS9Qw+89ihn8qWbD+EBw7+VPUQnvY/P1/p2QBeRTbf5lN+EGP
n3//myvo54GsRXJB8hcB6V5+/Z86FuwxDsZ+oa2NYZhQ1ZWKjUM6dV57TWnuXRojYcS2TMVAFkrM
wWmGtQNAPnbyTWzyrFceEDVGflgLjR0H7ZoMJMkiSqEgkycMd6+WbSxr3qakHhyDgmjXrNxm3J2a
+vh1J3TjHytOIrdZUghIz2xI517A3gOZL7K8x95wXPAdWpDmx0SOOlKIDMqD9EPrs7b4dGAY6eck
moK7Lpj5a4dQQ/hsqso1jyAWXLYAwZewGNP6lAMstD/IJry5XoacI5jrXIXMr5HTvcLkJeLk3RtL
HyPGF7iyG0iEO2qi105tAJvRW8CXHNP1gS5UQvoWhjQNBiCh8hKWmYk5NoTL7DqyYx425S9HPDcQ
kOFTRIw1HneuH8Nzw88Opac1q48aN2VAmWDhJWdQRD/NVD9OHmZuAwFhtviTvQtAIMQlT2GMpbEj
ag42bYmhj39sgaw3bDQ83vrkmfkjLEaCyFjTqbRye/kaumSQivzY0fNg7Qx81RQXHXQMC8RQnMRq
y/ia5onAhs6f4zDBUtA8xqr8FdYmbaoVZ37GoSMxgLViFVKhR3vpD3uudxjbomyTR4/tbO7wMUF4
GR4ZhvHtRpQEPVMmtyqNt9CTu6QtT+YsNplE4O/UPQ4zfkiaJo2SM5ocsdDWQYNXGpXOo2cycm8E
cX8OWPlpCdqHKBB0mjOml1Gy8fp+V6XYu1SBpA7xVc0pkYzqZAYDbqpanPHvH/PJfrADCmAtNrJ2
vC3pXswIcmF3uSkzO7vYjZKYtwhZbn5yUJhy0u51SfLCHe9ke2odC2cXoDzKFTKqgtWw1bnLdy1+
9mFFtIzEs5/JW2e80+56T91EtE/r3403Xp0FAhTMdAfD4nfbhzZstrpxbokuvnucWbNun203I1iC
Gdij0dOlIMCyq2tBm2iLgSlBH9IUNNq5724BCR8zDReFzbzwbh4HJqNnPxfcghFce1uEd6ObPfiU
Mf6MRuy4eiISF2QHlQ4HJ5+tlWsCSsKNpIK4fmPD0KPHrlodUGWSNs8Gv01Qi0t6v79SWbTGvoiN
xP6R0Tm7Mb3kSmk1L1CMNBg9mmIyD4NtVih0lGkxK3FEtlSxwfiys2JM+jV+ur5ut0ETwU/ieKsy
WkWj4kDU+l4E1cbyMP6ZsXcZyWsOYXzPUe9gVhlEP/wfY6ce3Eof8SpuSpMto0Krhkfnr8waFu+Y
XrAKHSGtHbRyvjVuOC8fdwNXiDByht+iW2fNRVDle00NyhzhZq3An90N+UnTVcq0JjYDpRVA0heh
pnqMp/EMn5K0SjKSgoGZB5XnSzU1jGWIrrg2OvyckI8hSRvp22Q29qqBiZTYi3lIEcRs6cPqp+BA
wSBY+4bGCuAETbwb02pPIf2qoDEj823qlAVEXFyDvLw13dJQD3rCfspALE+fEks95RRvx4H46XCM
DtKGtALfuheeXCs/ACgFP1ATfG2t+Izw8aDz8IIh+V6WwB57vdWGvykwK3JQO0ZWtW4x5wiEnSjF
VzbKAT2PBwP0OG7cbw2RDR1lpbwOSyqP9rmHPfDoLDDipgZDapcRq9jxbAfTVUBnI24OCpnoh2We
vSnclA42CzuhGB2u5pSqQ9OSel5PNT7aDgNsZm5TybwvzXrxrTi/5oZmt8jjW/JNLKSqwZcpuM4B
4QCeMK36JBssJy5+sVRVJPTZm6RBuBMtBJqWagEzeafecZPH0TF3APjY85MZdtTELBQQqZfjz1qO
JyouuZyKem33gK1shZbaPJo4Ume8Ws7k0AWgB32YaItrsVZqUNiegzKVdjs/p3a2jUZ4Keoo8aRS
mtCuy9EFgcL3xuF8TzPYqXP7x9Ku75bHkQY74qS1OGr7ywh8HAts9KX7iW2UnAlx//jBMTU5VBwb
MVNvQ9Ry2ZEYM6mW4B48yMme3UPvJYBNJrJP7Gp6ZyGk6wsUnd0gcnyYwfQuWjbuM4DRto0fRi3X
od2PrMkwLLzmdaV/u6BV7PLJA+c1+rR1p+Y95CsspwGNnSuf5gLv5BIC44GoS1zT8Vjz2HO7cfDX
AV3in52GfhyNXfUimgUYMzYM6/htpP8oswQXD7lvXi2+sprPxpfNs5797MWsOnbuweCgVQ018N5Z
eu57GeXtSzPlzq+p4K9mAYb0QiKnLe4cmRAPrtOOuxGkm3MF7dU9V2NjGSu2zTPaSST8nxNoX3y0
ubssO7Oo/eWzTHuSgLQzcliWeSfLSRGbDhpB9rgOQVdmKokGSJX+iBbcJSOR5NT4rUjUyzXWPg5U
ow0sgCwNP4TBnHi6ZBV3+B3RlPzLtcT425WNGV184EHGeznVEVJr0Q1YHPDlblP4xv0e5m4GvKaB
bYaNPcRVAj+5w6zV2UGDXXiSr50C4LtMSJwa6sDBkKZtuMAx5U16445DXt5ldL7GR7pfFIj0zk09
oHA5JnVnTq3HrG96pqA0hgshlEFMJXJbgjtThz/oII0wtO7mxIvJj+kOk4nFw3aCZeKbwWVuu1Jt
ck4c9laHaPEbQ9kAPNtubP0V7M9JwTtKHQYxNoDc7GlFM0JEHwFtgHls0grZ6yn/wWcXLxbdGLP+
MAvstDCJQPn6QebdDUkyApqzcldtBxTk8TLqCLHEtypVrDuv69q9O7RJcKWdvVGvAK67bC0Zaimk
5A0+bFsgjeGqGqyufEidOcCv3zqxeV/pBS81dYpYuYra4pUjre7WfYy5Z8MVYPMeBpSmMSSlivhX
XGIq4YhPgp6uXmacDFQz8qrvTxYkQtuZyf+TfN0Ofh8AhikJrrOMnpMF1DOa426c/fnbsqXKr6NH
6eyBDx+DuSs9ezzOVkfwSvfSOBnu4PTXyu/lz6BUiMVpRcJ6V1WF4l078qWQioJJbcGZcscoz4jD
Y4fFHvZHEbj1vm49J3oDQsvOnSV8xDZpWoAHhucQq3XLoHjgmp2rU2Chr+2cAId75zX4iYq6nIqt
8tquOksCby/2NP2J3wspMnRm0bz4TTbcBTXSz0r4WQ9XMlPIRaYESuniOrMICbbgx2bdDeeqwgy6
RvznvmzNLtaQTfLaORq+2WdrjpMsQnO1dGx3Rmq/N0Vih9skHCCVmebUkFovdM46YVDnXldwAajt
hpjIjZlszCBCPeRQwZ7IoCiSOMKgKbgICaoywPQGUEonhj639hl7+Te5hAFXa3fBrXmjcNdj1Hgs
FWeJIaqFhvk+9e6A7aEKRoTFOHHZXCdBuhBhEhS4wJ4YcQYVRz7eGrzrDAwKBooL1bchbT+Xn3lb
D796qTE71X0PZ1G2gXMX+3311dYhPMlBcbWs42II+o0Nrbm1xFPt88WtPFK4rBJos6kj+ZRIJ+WH
Hji93DSSOYmU6/hi23mIhaED6mO1SQl7fxS/HGBlmAlBlo+barTi05CG7TkbmPm2qgiKbA9EOo7R
NR3jcRL5HO+GsAzfHPc55ApZR7ndf3ZxjwPOieL+McUXLokvZUxVkM383za7O5vht5uu1DID04z6
kc4yHs5UbyUub2cj6+Fk8gNWT25lY/8jDhXjP3O6Hn7tWP2GUtVSzggbVO7zwMkIUME6Yxyh5+8Y
1bolu6Xz7nUyDUR/BiWet35nqd/EguW3E4zyE/ib222MWst3MUoHG4ntwu/h0Ywl0E6jkaceigqM
AeVZ3+GI6xPD7IDjx3cc2iDruUQFrgiVMSQAWs+ZSUv3VrY2WhGKcftbtyCdV+4ICRP5lLDEiqgG
H5JUgleS6XNOwkBEmajHXqRzs+wmAapSg0ZxK2seVn01DpSZXpIWsBTmhIkCNhzwY5lBTyS+RQLc
sk9s3ibSP4CkF6pEOu6myvXitcItSA2HLOvHKIgNCjz6JHpHbvY/LaMquRcStwoWK3iz5DXJwy0W
zCFhPxvpG23LxSPn5/7DmMbUhoha0hPRU6lNHpFntktbcVAeS5risJAHQoaQaQV+IsdzQgzS+YBd
rQWUb29ns2RzZxUWjgZ7oj29KhWZqlZJgzxN3iDXUggAh/rfV33u498NbTLf3b+qNX+RdK7VV/HU
NV9f3f1H9a+/8/9DXUfASPi/0x5WX1kY9/k/C0HLH/iHrKP+gMzgKV8Jj1F14Tb8A/Yg/nBs2+Jh
YQrPtBzYDf8t6jjWH45pKwvkt8drTrlILS0dONHf/wYHwvbl0rRp4gNVpm//O6LOUu/6T5LOnywJ
n7pKR3iw3ZB4/irpmHaiszpX/0XeeSzZjWTZ9lfaeo40wB1wBwb9BnFlaC3ICYxBAa0d8uvfAkuR
QVbQ6o3a7M0qK5PEvbiA+/Fz9l7bO8k8hjS4IxEZ9M997p6TNmX2ApPHD/fl5m9/9X+VfXFTJaXp
/ue/19vw6xUVJjTXh1jhvmVLJPAXx5RljDmHeHSdDIstkkErfUA9fy8CZm91T4E4yueg9z7bsr1L
k/p1LtY3z5L7tve+xsw+M4OXpuleKkmId4dZeed2/tX7n5Wf582HdUTgClBsgDc8fkTvTTpuP6OY
R8cnOCyMCLiKnIBo1UAKTbCUgESBH0W8R3qkhBEPYC+X2yzJDm3cjky3l8e5KtVJHkHeGmRIcOAA
Q1ZObNFKiO4ql/EHL8FFjdEN0rNs5EdEp7ct2HapgDXKHkve4nOg9s2OwIo9NR2HSaPlbuij4RH8
OHH0umBmHUIsYm1b8fLz6yTM1cTkjXn2ak62yBIhG9tijp5iXUXPKWhFgzCWzQGyMYGoYqIpUKd6
azMP3bS6+lgsrMrDkqMp6mKHYEcF0Dim4X5Lkr11CxoIRqug2xyU6P6AZ0McpA7Y5L29CyxzpbF6
7YnuxXRZprP8GmZW9rWjjtj3EPm3RnDM9nprZzNBR1mW3Hd+i1m4KJ9j4wan5BW/LG5978ENqJjF
bLoJRG7GRPWA6y2j1bgsF7YfBKfpGD45E44ae6J93kzcIDugsQ2ZDFltm9R7FsIOH6J1FgzNYzQX
9t0yUA0VCzESjjUAlxhz8YrGPT2Eszzw+wXHpqr668hu6IwMpUcMn3taxOmXMbGKm5ycxguPQB2H
7pyMDwmijhNgYtkB3fIBj4fMtoSYeqfghskrs6CscgDONT7kBdymgCVA4hjIQkSlhnnySSJCvP3o
kngD3UcyvBHOZsFpsIhP0AQIUascEh3Ri20WyHs7J5c3SGHaXW+Wclt2uDmTuK2uPItm5ZDR5CP/
jEl3hh49znvcRPMADsIPv5HxE31BdvWpm6muhyEv0k2iYnOsVVHdLnAltkUEthnbHLIA9sctNREH
RwcEdjvE0d7z9eeSWMZPwreexjiX1xLB8sVCas5B1JY8j7HuklaevzSqowaa0bDFtkZ/E3khudsy
ci9biuOd+O588dKY4A5do1QO6ysOI/XHZmJcgqICJqsfrfZHwoashCGXNTvQUtoEalOtruPUkQ9w
31JujlecFi2WNjbL9CoM8UlnFFyvGtwGOAHIvfQ6gMJN8U3lAYzXHlm5aREEqKHS6LGxpztMsikv
aJTvWzODHQmPSTyi4lPtuG2p6LdhW+c7DELHti2mnc/E+45YIQiLPdxHUbrVlWUHy4dZ6PFDv4Tu
bT6vbjyQzujnBoJvBPbYE7QFXdn1561ily68ebxEN+cC8Y19DFE6PJjexoEqrf6V5vA1lRmo1bzd
2STMMSSeL5NRP7poI13ZuRdBOepDV/n9zstWoSkYC3M7FKHcIE3dy9Z3D7bCoDyOGoKfdES36xKX
5nM/NV8Gej+bqHXVBwI/nwArJihi6T5EHIaZTdaY/CJSs57csv+0iKK+cjLfPepWPadSpI+M4rvb
ji7YVdU50SVLUAJPonN2WeSXu87xQEuYAFJYhQLTB5jxkeS49JDwrN7WTY30MynzG5FmK9U5bjCj
ejPSuwyjZVJC0w7rT6i3sBemlfmGRgqQ5qyja8+tbZwYuseBa6qXpo4/zsXEvezNnZlt5xB3nnte
eAMxApZ9baLxgeD0ZxrtTx5eAoUEo44us7yJj5mLpmgj0sG566Q9nXm5cE4BhnTbnAXyqzOVmLl5
gQGxhbiGGMMh/ijrIqD6TyPnFKkcT+LQQypFETzDaWvzo9Q173VXDC4d90YebVmi+EgtlCoEEiUe
coamvq4bj36GnJp6WzV1/0FT3dGLCHsXw2iMSXwDZdZ+qECBcWfb8ptb98VxMYhebAAr6YWOnIPR
hMyHSf5FmJmEksavzt16rMjNczMkTTrUr54TVXtpJeF2CIKYzlmOJqgwsj1DFEWOSK5oGVSRd+nL
tL4N2xwKfZ7Px2hyYZ8jh5AUr+IzIazNtOMQHj6QoecgXo4Hh4K9Hq/CZooJzurK2yjtCeqd21PH
D0gLRQIBatVr571FMNy2B7QKK54TGl4l7W2LAHGfib3gpmo5TXDH8rOe2Fh8hCR6gMSga4BJfIhF
epkBw/nWVC4Jy2hlgr1T0iPhrdnbvYU4Q6SoU4WLbhbPZk+tC6gnuAAo/G1E6PRUtV2wA5TmfjID
/HDRuygrGmRy5yKOs/qq7lV9YNCK7qqCpIrtfSiu6zR0X0F9r/yakeGHO9yLpgzP4ln3GBmku6tR
9uw42n+NOThfdVNR7RQTglWoegatJSMmKjM3HfO6fecVzy2SCxQlFS5tK6ji45yUNoHWaGHLySet
zLYjWhKDYpmYR0B9eWDfErCCInSyMAxmPhEqsqa5hKNm+uBV6B89UrM5V9KBJHKtW5KrbMTuOGTh
hc8OBOVqBL8xEcVwkg9skn2aZuRL5+M90/h6b5kEG6A/LN1VGGR3hkhJ8BwivKADLp8ldQeEibK8
9vzGPc49wmoCtgDcmBHjirHs+EiP079ocumcQh8Pv/UaXonPjnFudVhtGU60yILTb0nny1PQXtU5
o7fgKel4SFmyrWmMt10/N+2ZndbDdIfsAOICsxxEVNL1j7OZ+mgTwszd5GWHzmmhdYrfebp0G1op
Qn0Teetiu6yWYJ8X083sdeVq2er01tjRZUs/m9RgEWw7hZ/PKlJAZN/FbrUHc8lW3tXYEjhD86d+
WZIpPHKwrI6dO4bn8RS2FxHRYM8RlPt9t86yMra/83aYDE6eoJ/2ftOmZ3hRalgixBaMmeq+WtMq
pBsLgHqiqEYSW2Z1kF7c3rn4Oc3Yx9uyjO7HzilPB4RXpB4D/oZWj8MU+hN6Ss/eMlI1R5/lZ9dH
ptnqtErPK8eS17AmFEBA6V4wNu7OSsidB0IAbpDrIt+lP5m6fvbVI8l27xEjcNRMUDIfr08P2wig
Yo40vZ15AZ252vYEWWzGoSmPQ5o4V86UY+jykovYRSFetvphREkPUAZXgzuIL2U1VmvOJ/DcQj7V
6ENuo2FZlV4AmW2au5HB5MUZldFwdpLZGeV7nN5qVLK7pB762x5HPhvb4vtgCPP0aejZPDsZVayO
TXNu9OpwHaOLMkjV11Aige6mVjwlSRQ8+waPgpfCtqZ5gomzTkt1A1ZxvBlheTAyinAYLTCWAW2M
zOYwkdfnHmhkZnfpCyZnikcBtEeiMEINyLDHmUkCi6w8Ze2ubkKneHA7uFTCKenuN6l3kL13Jqw5
uc9qddnkHa4S0e4MY7cLiQ83JUnrBChMfpo6ONaqVgGxs4e9V2tcaZj/Cp0QCkDTeTPE6be67Rck
d/JL1qtPRWge5qq+XTiLXeKk+owJ4hONkvihYlhy4kQC6WzxUFNknzG4eMndySgkkoAmAodsdjJt
NoGVU00WPHxj10X7rBnG0zQJ4fY6sK/z3OuPSUhmV0HDelul5CfpZqqvl2K5b6vS30exIaKjm8Cd
RMi1E/eGX3JVuLWXdW7Xd7UQWKELdlC3r+keVOEXSyXJSd0B5xkoN2lecNk5xkVrR+mmWdsTqWG8
hR4T63bZ1Q+KXs5FBuns4GF5iphwehEJBLhhisvcYzIc1UBhl56oPAkliWIUkrCd5C5zMjIURkM4
vVjMMVrFtWk9+nvEVd7dONVf8FiCG5hNx7FJA2VJB3CqoHNGJfHOGvvKCQjAIPMLkWikP+ra6o5T
m0zXbkFI6Jgbwtz85byEv8FEympjEq28bTmC95Vd622y3II1pOmqV6yRlXJRv1ruRd3K4iZOIMk6
6yQiTXNzhuisxwqY5dWz6SyAgslykU2Tj4We7LS8fLWbhXiRhgMOM56CaaWwh1eQo2SRIHi9F2YN
nMXEx4M6eS32uNbvsdRU7qZCZLWdc7OaP7EngReK+mPfBKTAWce5rCtQJXaPGLpIx5pHjyPmEppv
UWZ7OwfDDBK+SpF9azBZMP2ct21nf2g66NwTnvXCZ7ZWJ9OHkWnO9cT85DN93AX9UoX8mwrpJOgA
zjno8fYTyTmHxHPvukKZjVvL2zYLXhHt3ucmjs6Y+6H2WzhGmjUTGyP8USBWfplKlaw97KupUI8m
8Gn7ejDY8ma+steVTgdM3+MUWFEQ6J6sIhfPvRtwmgX7nFUXQeGc+nOdM93WSFYJEO/6pbjPopWI
WHo22RzZNTInYqPzYGGA6kF8KXqUHAmfrOmDMz7TBzU/oW9BDuZUzNlLcdfqafVskGlfTPOdV+HA
8VPdfahExinZjxQqZEbztsG94abrUXMiidUEGC/ahfMSn2/Y2+N6m3xe2JrZ3FYkpuDF4wvsCNE8
q4us2PMA7VQM7jeYKIHt6WIUxJ92nMM3OrwL5iy7JH2CLSvAUEPE4WOl86Mb0WqdQ7VcJAsn18Um
+NxnXVyICr5nbGs9UXMzm5aKJNCyCD9rSA8kV9DBlwwxljpjiJaR9JTRE6wrZjw6qCSBjwuB7d5Y
n6UKDefGlbX92KGxPiCKty4X+hunmB26dUjlneScZb8ucq4/L7JN922KdOQ/bxL+/ygNWzt/77QQ
q65MPv3Xp/LLfx2/tsvXiCyD8tNPHcV/CsWc4C96gw6TUQcUrCMVfam/9RQd7y8tfC1pDwKWRbDF
n/kHQNb7S2jPE7YUrkYrK+nM/aOnSCtSSaGhtNGXEw7Cs38o5P7e0kNcR/sWxdxvWnwo1n5umwlH
S8/nL6S16blCeajVfhSKAcgEBTMwNVo7XihbJpeNIcT1cOnYC4s8XaMOF0pP03rxIkadfrv0CiRQ
tJIzJsjr+5TG5wLHtR8/RWZ0HrsY7D7ovaUEvlW0bbqblhGINTE0TgT10ExUziJv/FOwc2O/FQMN
oS2YGWZck6LhcsVcvYTu2c32N4xFI9rIQYUTmdI5US4qs/IniyqSYkMJVFmltxr8QlqxZ1oYVtUE
g+cTyQXJcxvF2UUb9AE+idz37scxRpRBgNAK+1omCJ1QFOEqeHrNVcAUtWpZRIo7O0CsPftje2mC
As9sIbr23B/wXMIwzRkF6r49T9w8uLeLAGDoHMKQoQ/AcbH0hyvGZGAM8Gs2gD8GOgoMvQoGWD0e
HpMRj82nzyD0Ru15XqBCRi0/E3qZZCO4cZugeJCrEO9rNFRpcwdCyXzrYpaR89zlvm+bjIneNiiS
INmSatj68DGZqB0Xt7PDi6zN1gR4zw53TmNTTkKQiuku1kHycXRtPSDFASEr48zDg2pGD3PukEeX
Vtqpj1Zb+CPStHL4XGW2/my5NeGtQ5lR/HnBBFIR6fIxClM0vNIvaAkMeRg/akx1gLF1OeHysbPs
qvALc9WJzgaa6Q+AeUkV5ilDCTSSFYRp5UJlNWL7tg/BEpJL9CRayz4lYBZKgzPDzSyUJn6Em9+b
zZKtoyKncJNHzMRserwX9WOqi+i1hMmClS6stH/SAJV9LvyWLYCYwsLa6dn9fmnbZv0GWITFzba9
m2VI0DlWtVaCfimq6j3GIRESxtkjxuJ8gWPOD5Vzjl6bYWndEnNH4kbKZHftwt1jDeWjNbpnaj4H
6WlOvZ6e1nNDPygtxiuNcu01mWyau4pAtJNiWMf6NC/h7nkqvDdBGyk8CR08Grq/tC3y1pEFpSyT
vp0yKo95wxCjm9Ji/WeE5vK41uPHjvAKqE5TBxzYLQsG4YvfxfdWICQJcMnsf07SwXr2af5TxfcY
1kUFKKefbJeCIEURwf7MS7dX/OFDGeus3haa3sqW6b+ibRGmcsEkr5wnr0FWfZINnXnwBUPfTcts
etrCItOM34uYpjpW2irdejbFEBGvVlTdBIQLys1MXfcFmhGCtyCwlhs0feVzMuXiM7Fu7Vd64Y2D
RaHgxs0ZnbZxfMEAPr7ktsju5Ahx5zDgvwT/BtJlPFRDBtBHOKF/Fw6OhPWgnW6lnE94wiZnxuIv
c8bpkMRsg3rNCcvbUc2YCMaIFBVt1EkrV8ZKZ5bPcafBLvV20sJXcnCVYqkv4UR7w3CIQ8LZT4zt
umemq3PglaRrfQHk434wQVTHOzGHxO1yItQeWzPzcpJYyNwKYjM/tqT6xLvUz+Jlq9j23b0/97RD
O8spX/O5cKgmOQadxPZko3Rwe47ueAX9jtypsfTPPXJln9qeMpSco7WIDzkoPRVSTUi5wgxmnBWX
CpoRPVKq0/VwncJV+Mw+YZVbjwbVvPFsUZ+TfKeKjddHvAVQ4pC7cqxBnRGLcX7uKs5jWDISe60C
+2o5qccpwSdICeJhmWaWvrGm1NIbzLmmuCqitgTr5afiZB7H/nYKsMVtMg74d0I39tduylY3zrI4
6Vb5csWXmEXgjAmWxdsmONiyM809mTYMU1NyUpIqRjdnL3Ta/Dqt5k1AK4mVPVLWceBAOWyaSdUV
0Wqu/eQEAby0WAvlHktJBi7xe8hfgetCByF3w77i8SqCjWoNjbEmgbK81aioUOohpPlGp0bk0HQL
KIILIM78rJ0Xy3qkac5/HrNtBRuNbsHZaaGNf45lJKq3Y+0E1q5n6/4YjFqiwRlpZJ5kWhu9t3pL
XNkqW+6qil92G1jwD0HJqum1L8v8WfVu1R+rKtTnoevkELeSrv9s4mS8HiyjVqyDhq5MKY85ucQB
RbA0Etgug4Ae9nH88Ye65Df7+7p7/zAzZHd3fdeXStoBxxQtYNT/uLu75eixnmOYCUza3RRWFJ+y
e2tou2CDRUqiKk2n8nxOacT+55Xju4Pjn0bM/3YQ/b9wvKyZPP772nCHCIvi8MdicP0D/3QNCDYY
YdO2kjbGx38Wg8L5S0MkJ6aHOa9HovS/XAMeFaS/WgMoIX3Bn/nXgNnTf3l2IPlXggLOt139nxSD
a8jBj0+LbWuBN4Hre0JJV38fsf5gGlhELUybpEzLGG+swV4vBKZ2B8tZvAuzzMFZ4oAaCWQQHHyH
F1MiA0TLgJ2LKNJFB6xCYX9G6yx9/OEW/uYxVr9+MN91BR8MS0PACP7nx1izctAOcO0t3ZHmvDQ9
TTiC9PigGchyz+KI/P4Ff70TkrvhKEwCjudpl9L8p/fGHtuEQSYpr3XYb+zWb89aaZmn96/y5u20
OekJTb3hM41jjvbWpIFzbJoSv/XhQ08Sm+4iDdrrxF6l8+KR+U3zHOaAKD277u/fv7Tzpu7n2opV
CX8KR4z1m775hqEvm6EiA3EnsV5+JGErPwMCjs3fZSckAFWWwNoUdmmQ2ydW55dgSGLC0grXVldE
Mqtr2JD+hz98qvWqP6xX3z8VEiu6DsgslCvWT/3DE4iYKQpkGIXbcCLJ3eOnOZJl17GMWswCCYWK
0dqP10nTd+fkIrObzk58VGqwn6nueACd4NbqC5S7LV2c9g9PhcOb9uvHU9LnzCaYw33/9z98POCK
/sKGCKksIgXVZOQC26nbfprYlAkFzHBuFxbOB5VgsnGc1GwCkmvAI9JWr7vInL9/u1ZJw5u75Tmo
VUAPB54vvv/GP3wctSDli7s23nkpCW4IH6BCmcH44Fsr9bHwp3w/kW+/ef+qztu3kUfH0w4rEVRP
dt63Lwf7PjGDAEd2whfeJs3JLoDyl99O5D1XJy3ecfDyyLbienHIliK3zWr4SRFq4cwQ2F7J4Mt2
uI7qMwtHy6M9Tssffqnf3Bkeb4H1EbUMp+g3T/fUdV5DugnOeszut63h8NjaAtpSFJJSmQzdRrdF
8Ief4+2igROMY75AKYTax2YR/fnhFX0texQH6a7SYXTwqWXo++fV9fu3/zdXcde10PF8n3gZb/11
fvjRSwVOPyH/cjcBseQ0bLDoQior7t6/zC930BHe2p6gaghIt3krp6HXjIovxdcIvjO/rETsnpYq
hBiFUTg8LD0KZVIk1c37V13jdH5+pLkseyBfzXWklO6bb2fcMvAaO3G3VQEhbAXNWN9cZ4rL/arZ
3hej00UbztW0JUerndE4EoTebdplxFLk+xakMzKTA855QWvuM4sx7aGSyPx9TmgePGnBQZ+TTE17
sUSwr91lukthlF3wKMnrdFx1M56Ey1QbnKtoCsPuIlokWou092ZasYUdXuJ1qFZ0O0RLiICiuuI2
eh5kWrJxDeHx+wZIMnX3JGDrR0FH+1rFjnnCX0YynlWM5Toyrc54TmCYTTqAJJi5sWR8lWR4uiH5
5uhsEhq7vtNEHFLHvh5Oc4Ep/XYayggdSJX7B+nMaCfJ2s0/Gg+p9S5AYvVElmASkkNsQTuiq2xD
FM0SNE2OiyDq0MI1oBHRnHbMa+/xCTZPuZsiAkWa0W3f/zl/9xCxOqHJWvtfrFU/P6t5ly4iRGa3
1QJncZXk4QG/pNqpBmk3DJzhKiY8ZPf+RX/ZQ9ZHCLkdHkj+Ll++2UNIjo56GdUMr/GZ7NBEBLum
rOutsFB4vX+p33w/SgQuRpqTI8X3lfKHd5GZTkYlRYpZwQtx7szgMUKm1Zta1i5ef3feK2Xlf1h/
f3dRh0YiUkSEiv7qL/1xAcijaMCsTuKBUwXmMpun6zDW+Zbhbru1NeUKpGr7P7+nCvsydSGFoQPa
6edrVq6MrYgEdiw6ibsP+MHJQfEBmeJSPL5/T3/ZXRwWbklForCTQ5Nbv/4P95Rirh+moeKZWSJC
M+cKXj5W8p0NX+QqnwAZvH+9X7czR0A78BU7ukuZ7b15XnLtAZzLYr1laEK9U/jBNxgxgdwo8qn2
EHP68WBXrbNgvWiWOzvUU32wUY2DYaj96qDGbKi2Im3tGzwjdbx1y24+7UoLLcD7H/U3TzYzdQVE
j44tO/C6Nfxwa8IuqMnuqRDI05+86PsEX2ON7UUx7/t/uBSlKalnyP/YQd+sw8NAP7EpwaE6KP1O
RiwPhAZbPqMTZ/rDD/Cb59nXpEBxINKKJf9NcT/HovPTAUljt3jhBaIspo0UiqgCuoQAZsP0l7b2
8Ier/uZegunAhh0g3iXH7c29JMIDXrC16G1PIucuA9EIYZMsvj6axOH9n+3XJ5rDhFxP4sE6CPDf
HMLjadGQpwcAbwwCtqkbIhFdeqi+aW5vnczkl+9fb/3oP5WFjkR4r12piIPjf795oEO8UUWgCgUk
uAGias3mImBj/cMT8rtvJaXC476u7Aimf34YiR+06sAl5yZRTPwtJ+kPsogB0SjkZCoDEvj+t+Kv
/PV7sSoolj5+LyYfb55JyHz0nwUDdqMGS25TaH9mUzrugNbITOi9ykpiiurmuGbe2yCo7fGc4jHr
HEykNIzTOx36QbvrfIzCW1qzMBGSAVf7TNQstO7cA8zTTVQPQ2MkeSRmeaCAZ/JNRn3+OQkrOEiJ
HL91RVJdR73JBZzDng0bffC4YkDZV08wA0URsUpNcgXQuP04pTbViqVdhNh1G0QMiLv8A325SZ24
dgSPHng4AqUKWtgJNCWQKaMU42tYUXVhpqkwUMQLgGLOa/Znt60nzJDKIfW475vHjF/7WxZ34VUo
pgCRxbCQrOe3ho530lhlgWtbFzEvE9rQEwYr1atXuSY8CwhoWm9iON94VqKJngNHHO67LKFJOQPm
v3KtdhUbkEGKQTBbmKejRtJYaoliOAmmCKyvaTRH/0gVn1RtmmI3Ad5DUeAOz3lG55wJ/ehEF30O
mQvTkBV/KhhZ46utfWb4DV1ygi4w9j7Hgy7rvVkkR7omIawUkizih50DYiU7JBNSULI/pZHwWFsW
pKnNi8/L3Fl3NaG4KfK8kA8yUucQstnOyt2HecT/QyXofS5aRGZKrIoXZChRv0ebGt3BcMM7J5qx
vm6VVT9RsRlDslxCgDnovBKwWNEQHgQMnGSiMbNkxKBepBP2TAdAb4odj2GQmbAZKUmU0kUOhac/
7TGZPYJyUxyAsCRhQW/m8syIUqZYcf3gDh1RExzoco7nDLdK/OmOy/y3JuSN25rQvsROWq5RsA1J
phSdY3UyL0VGRlFkgQzgt+U/ROeYkKsN4O+q9yvTozVBDZTakE+3SYUQ7XL0i+rU8sr4i6hEgOa5
kuHpYuiM77K0KU8TWWKlHaQd3Q5qEQ9cyCahvGurJ4A1yx3PNWOoMK6Hr03FDO2QVROfViA8hsTs
h821YhSU/6HSWBfDN4sXLR6b+Q2NBHqXbxbLZPKc3GE8tG2Iyz40paoQiJfislfWuKPkwCVtjyOP
B7hFMiZO/7DIrGvj28sHGv0bTbqAA+5qifhhiy2F0xCVWAE4Kmm3M3EC+daSgYCbH991gUZj37ur
mZ/MqC0aUiK63EpfC35wQvv6EQyt9fch/L8d0v66VfE64ytZKxSqsLc2DJy+/mgVjto2DNJo0DjZ
jbWGrDRxkN/+4fv/Zu+g5Fq/fOBo/YvJJMgq2bvayC29+BI+JunYpWlwlwztdD+rqfsUI5faDikm
MKdNEId6kPFnX5NpoRDHa6SC54Pvlvv3P9ivRYLr0RddT71gV5R4c7ZOcjXCBy7xPbSVwRM/rtBE
VVv7yq/NSZip8skyw/iHh/HXho+Ds0dyUdYsLEFvNzk76NsFgLqCrqmiszphwY/sqDvCRO73KC9I
yrEyfaMTo09zkI7FmhXdfbTqpXjpDKKR9+8CjbC3zye9Y/JjtYcmgHbw22O5006TJRHAU0EM/Rl2
/2WlsHIaJMGGNKCNPc2JOGDy7q8Av3AUQewPhTmkojqLeIa/DDPt002wlPp0yph/bYo8RocsF0w1
u6alvtys4/E1anpkrSuDcDqLah96Yes0eb2pI+k9Zb1tH4XKRsH+25BnXHSQjkQaR/UJu2RenfSp
wzYaYkpC7jV76plAZmJncGY7Ha56IQGzETN+xUiUMLZBgHs9KfzMBmleWNgQZ/SnJ5gVzISdI6+x
CXrt+Ig1nwCbzqotWCvuGJ06vUleZC1zAx8gqrpt2xQ+llsv6YrPTVS5+a6Ye9s/y2lQsa8llu/g
MNaQxCoXoLYW156su0dw7QvJ64tsrnvWXbkJjXKivZvOpPclSHdQVNNBYCoEgfA44lhBgeXZlwWq
pvJmkA7ynwmUl7OpYjt/anqQvfHk+uqA2IE+V1x3Xblt8HtLxI6mWTGw2LA3sm/gyVTG+5JWfmkd
2Bfz4ivmQNs8JAvCkMcliD1xbGZs9yfR3Kb2DlsthH027u50GcPmCraUGi4anQYuAJ9wyRCjTZWL
38Y07WGOTZbstTe0zq3I/B4cviubbd/6Nkwcus8Jo0KU/puK9JvrZGgCmNa4lR9IIPDoJMbMHvg1
I4Jm5r7FJlkltdNshR3aYt9Ku/sch+F4y0YdfdY8RARloZ9/pehdbcpBOYuTCiT2i4cQhQottrsP
nCVRkORpi2s7rpImRD02JmhWAenSoisyugQQrVNY7B1W97GJzUPXMbE+kdOcH8xcMTQdy0I/VM2o
623X5hMhZ0lFkp6WPdk0XZhlqJ+n3t4vJY/pOmBD5x67g75O5wRgGkQy5GtITmPGrcJ0T1QNHQC8
NMDwC+IDp9bC2+cAhIyqj03mEDlAuro5a2kypXjeRo9Kzxrqr+O8CsVrpP/jpigdATRcQbMjM6/N
20OTx95FurRELtpJ5AvMIOslNfGqx3JyY3IcpEvDPZnn8FCHKzLRLOPQb3kep/pi6kL7McYbCiwj
8KxXNaZaA6QuUE+30MOzY4V88yXypvFoFYEf7ZKQPLqtxnr0spSz+tCbfrZOTB8CAhcZI4bt3LVU
iOAhE3s9wOLqmmeb/NpoLqePo0UrcUt6K1B0i0HuJgp46E6U7aIAbqe1yIn8FwtdONCljrk+cEO3
4VvUnf3YdybqNgnP19m0uOlXT3cY0EgyoXWfJ8Oro2KokjBt7A9ZE1gPID6RW1JgWre4HUbg+3Rr
7k3RhPA51JB/yFJfvQw4DR88J82+jYMaLtuoZhhNFuVM5IDbLY8iqKPX3IBjZazfE4CdwmuYNl4b
I/7kleuL3VziCd7ljUMEEj04Yhk5YxuyLxVwy00YzuiaRj3lAcAbsP0CwWJGdiA2DN7Q3LkGUhEy
SE4a9JUlJ4CPAyYyvQG5PJ8hCgI2Da4tFaeM27Gq9abE5CD8xP/cTV407sbMZNO5zrU77BcOmTfh
1IwvRBIrF4F86T9mfeSddU3j4APP0bOztS/RpTOgxgCtpZ150+QjuYT1iFNh42R4WpjWzNI7stEg
90fkKMrTKJ/s5LTuNUSrDN7/VVG2q/cFfGABoSH3nV2rIkDnpaPC25ogtSeHbF00oYGbLDshhu6L
XAOztn6UWtfEJWXRji4AxH1SAMEsIaVPmU1Nmf00Gotgb8kL2gJDpcW5ScBWP4Esljm7S1sGm2oC
G1slmPq2o50x1Ir8KsuuNXhYtfUDM814GoPom5wbGDNj1VvP/NItpjiwXXg/4pGK2wN3MEAZdpIM
4ZUTvPQcF3BbRynWDT+lS4A1DlpEgGT7cQhLti+EuvmXxFnsEn+Vzp4NnvLbxmbUsHWY0V80c7JI
UF1oeAD8uFO4Ma5LssHUeLmLr2RpV/xhNb1GSlQrfMgrX0KSPV/b2AqHY1yVbKgGpFq55cfsLya3
wS2OW4ZurQGgqkGJDdsRPx5+fqCsAUHTvfNStAarRVyCaQRYXgxwWsNkdDdWboX0gAvGB5vv1cI6
Ev+Xuu9vaj98+XNLxKp584//598O1n8av787qP9fOIKnCPqhcFoZgn8n/q3owf/577uq+PRmBv/9
T/x9CB+gu0TFHzD5DCDKrvP0v7u87b8osteGl+8KWvYu1fE/FJk+/4paUAdoTug9aIr0fygyJQpP
fN9rIwmhhe/9R+g+Wqo/l3iIOr+PrtAuUohjOn/TD8tzH8NDbINWzoB8fxCYP6FnVdVi5YospiYP
r5l5OcUtZImY7B4tal33MEOlXTxQRLjqqvWQYr/C2DKIpb4zYsbvvJiVVunu2D694BNbKdhalUdO
c60XGTsXsz0t1tGkxZQT8BOhnXzIMLtZl1XRu/Qt8FRX1UWpoPxgxKR98H/ZO4/utpkti/4i9EIq
hCkBkso5T7AsyUbOhUL49b2h9/q1Rbul9c177ECCAKrq3nvOPleqrg33uMXjd+sNo3ua2453ZQ1p
vxynQ24/ApmmHJ3Khli+OR7LS5e4BrKPY3eNrW2RepevQi68lhumyWN0FqGHHvUwYd6i3wMzK6KL
1tPnZm/7DAp2FrtRv2nEjImAn8gQoa8n1bOdlGRIsHICf6pQzfobmflFtJ0dSVrxMlgQx5ap5b3O
NNzSG0JmHcIkNU+Ld6UzxtouhqaHx6vvR4ij0vfPS2sqb5s8XdSug1d/phcj/FV0lezYXEL6IuUi
b2akhwijkAoYgaYqa8de6Xig07TO5vCYk5CDMs0g8tOKcSCyjdI5OLfNenxqMk7t4Ok6uMRF3BHt
gskasVE8DPbPdJbzQ47ZNI58nCFoETCf9rFzTf+7PkPehd61k04csScZ8XtFeHW21yKNmCJdzGFh
9/2PCFIcabFxyV4HRR2z9vJIyuDGbdvAFaBjTswyMrsgyhJ5Cmu8tULN7Ip7+knquGm84nxqNYnj
0zCtE4Oi4TW2FnBp6PgIk7GKN51kWzZY1O3ke+SZf+nmgrT5CB6GDA1jEKd6NmUvRd/FHbnnU0R2
erk0XM44eb9gNJjQibV4wiTWkaS5F5o79EyFzP62VByjt52P7l1gEWE/zK2K34Yn9HzRJkXuAWxj
JK1+NvhYjgSxCQNlY4GuOAdfFPfxvF1wnZqwWCUnnIo261EnBmtlBZbyZmKhHsC0efVjx5aD8cjj
28OyaUqM0ra97gkqNxjNOdUFmPn1q07esOw8OCB3ZMCl754J+YgDd6Yex4RxeCgba74D+uZilsAB
aWzGFkoXFkIJsaWPuvgdc2dyzyDBBagbMRtEGJAMgMbGufnV9nHhhWXUZdeV5iMEiRsOT+2qbd5m
iLJdOngOO0w0cy7inJwD/spqboCp1QQiIe/CiI0N7j2qTTmfyYTijG6S5Vxzcorvfc+AT6icLKKD
mZGbGcvIeoKuMqM39khJ2OpIBS+LQiM0TchS/CqZ+CDxBAIAWACJLIwTV41nMX3nO3K613g/dyAK
y+3N45wycQwIa+kfNcM25JnbDvORqm0bwGcV+djyC9oERU/XM9TLgfmU3eYqp9hz9EsyWiJ/l8kc
ea45j81wYrb2RItr0Pp3Jh7jz9qCMXRcIbiIr0TTonVYDH1m3ClZvV5hpveE1PZu9Fy7DZkikVri
igVuzW1IrDJ/w6BuT7sO05UDb0pz7+WkSmR7ZoWwL1N1VyKgNvJ7w9HmKJTlUD5OvgWkrIPF9QYZ
sbryxoJ8IjrE9HZR0lv1rhySqKLx3WoveObtfs2mbO5c0h6TDe4vYjC0yEx+me5Utdu8bOonJ45l
fyI9BdOntaborCLn3ds1pBEsRCxFfbLt54isIenQ0QUHZ7UeSKSRe+Q4k3fPyRlaIoaiqt8JQ5UX
67vq7xKhzKNoykx7AxMgu2ob1yL6hWnrdVRoZYdUtWqvWqrOJwc3NvmEDCriIz4U2gAggyg67iE6
Ix/lhslQWUSlbVsTF0uISbH4Ueojs64OWDOxZbzCdtAkRITu3JHyM3D0RkyhFbc9oWcG42wFRKsL
pwQtDpJjNGsboym0k8auCQLiqy9v9Ha9+9oc5M8Fefc5kZQjkdR+nL/09JWgydYOMFp+cL67M2rA
vLsyzm97Gna0IUyb+LTFN5AsWnkz346EM5Lugpdydca5VRdmerlmGHUK1bbpV8QvWbUHMiFP/OqB
u6a6QMR45cgaFECV4ZPHAYiN1ECkatf3dVt1p0PqsdUQ3gxKTo5eluyheus3MY1huAKMlnH8ZzYW
sNE16xASnbqB0EFTkvA/fBRzp+LHQh/iS3fuxgKTXglvkrEBqVn04JdLux+R8AOeHjtWp3F5Z647
nsBJIK1qIKcUdjkp2UNA51dea5oDuJwd1X1qq8l6NhxJg0FIHBLkpSB93niLb8OCmY0bDeH0qo5L
eVxd1bgko1ckqUE8pezXTShIuwTcfRuQ+MPQS68s/QdpXxgDe3vEpUaL1bmqZtSKq+nP7s/muKB2
tip7vtJyvg6cSA/HG24JqmY7Ma/xk3rajj2LM/5spcY9G1Odnwi8o+xqnVq2KTWTtkULTNhrVfaD
DrEJ9MUOrvXMqdw3QFfS/IMk4inKtcaxtQsf7/lq0vV4aqAgjjj3S8f7peKCeUvSchyiaYUWZSM0
FLb8H1GxZWxoPscc5q8aFN7WtqA04/1KFuOknHK8Cl6TYMePPJHeMt2BeSnqHveEzRGhC82FeEGK
QRoXMaNWopfnAvjcYOj56yKm7KKdTEpKuybJhv2Bu7haXOW1AVZiPilzQ+2zoseDPE9Oi2Dfmx22
28gEOoJ+egVsxJg+DCsCLKwZoj0rhpntK3IXiRNVaizYsyAlTeACU5w1euu+zn1j2SPsXQTxkbjh
d4BlyJyiWZHYW3tJx3kzNXxSQBRFLTeDPa8h23SISkTRZQwQA1DXnZMuuBDbhN8/mAgKu0LvS92n
IrforycAzGADXMcEUNFptM9G0luBXSzKfB00+lecICLvBxrl+AUnEDjPnMoejEcJI32Te0xhCqMm
1zvxgKqt/tJ02Bl5ZoNOa9VwnSRaF58sDFLcY9hnNKu6xVtfJVrqYcNmkJ0Zsw1KbkiV0HHrdXQs
+lkZN+M8WzeOb+Uvo1syBjPrPtsLanwoXKVHMnnaMGi5KqesItZqEFZa7kx8AaRn1PmoXbCRJu1p
W85pu2v+BelbBo0gEXuOHf/aGMBTk1skPVuc8pYO1YNSYzdusYzqOhGeTmkuD3pXTtorZo4lRwdV
tO0dRH2OnoT8etX79AErFFZZW89DXUrz+bfK5epfo4ffIUwHDXmTdj5CLDQyVCuGgT7h80AiykzN
aTLySEv++JzgyTQkTaJ8+/pTjLWo+G3usX6MRwsOQarOivzHNNcHeNhz2svDxp5mopfSYro1XMny
yJmRLkRhmM0ZuvyMvFiLs57ekdwDp667+/+aVc4rk91nQP5/y8b34NXefv6uGl///n8KVmQp+DhQ
eTP3RkfwPwUr5kJ0Ba7wHRcRr4k6538LVgTlNoUs1eqH+H9VAfy7YLXs/1ohZvwRdj+TQYL5j1Tj
h48Ota8naIUyoEIp/VEZ/z4y86JeH6ASEolnROUJWtfl0ofHdKRNvtyaSzdc2IBRr9PBIUoFXfFp
T9voG4nFwYiMgtzhg0nDoZ5HkWAdviUcnoekb+Ig81ybdpOqdgxO4ycIVMs/U3l+fBT8VMKwGcWx
Sh6U5xPjYKF0X6NSY+YH95U9v2p7Yuh/u/9/efGtg0moafg6sy7fB76G7IG7+PnNZ1I7Ir9nVNBo
QBVHcrqOPRs0wp5RdyKDqSs5L3dJTn4klb6jHSNFmN+EmLNzNcXafaxDCg0tp2vY9xbHv8tnY2J4
ASbLCFoorNpORqoH2Owq2uU150xI4NFgtUScRwYmfDkyC+JLbAHSWIAY8Aq+u5XjbkneWU0sWQ7F
NsEyjzuLUGVKLtgzSC9jB5qpsiUpP6ZY/GAYEzfhA6A6BTFHLvCMtFj/7Tj51O36aqXk96I5A2+M
lDp6MWuL6PfncLLMInI1HdFBqv1ARA5hTWn5ydd35dAjAURc50UEaYkAT/DgH3xKSzK5SUxwHLgx
IQFabI+nczTZwcyDc+8rq9sampjXYUY7bkVqpde2ZsZB2pUwYfRquISo966Rv6d/87wcvgLm6ixx
TB1cmsv02j9Qx3QmQqKCHLFg6U0vjIxxmjdqmPqjhMDFf63S/+dP/TFu/X274MNYkQzEgBbvnK+v
49rfxuRTOXFpEds0HdL03ihzj1GOvpRHcV20b3GOaRSEuCofXTPBzAUWenkzV1LLNkaLsDeyVBBY
jiznuSrmhdNlopMsqgijF0DebS1DVt7MPzxixjh4mzmjO73vE1DxTQOG/Ot7ethwWy8Ge43uIj5b
IYLrzPW3ixkWIh0JGIy5gvJ+6Qq5T22kh4O0zxvTf//6w/5ym3w2WAb6wgNS6B/oGzQo7AUyFw3I
jRWdR/Zi70mNmy8rLbLOvv6otV35aVPnwnxuEWki2HoQwR9cWILHWHMGLdpUijb8tixwAO/WCd9W
5MgUjhq/4cAPZogwo1nY8c9FdP7VFDPOZ5TVGOQlFrHe7uxZZP7WlC49k8ZNHEKAIhJGWQMqaDZO
bcchhz6ZhKQfNRc9lja5Gec+vWFWWJ9mE4pVKo/O/GHzl35YTPGGABn1TEbQALgmcYFLBQitCVYf
S9VqOLEr80raTuRfKna963GZxSvjSAbLtHOak7rqsD9yvGX1kk69ZEGcJjqZ4c2cHKmE0cE3+8vf
Hnhee4+4F5vQF7aZz89I7vlogZyO25bUFL2chnCXeCZo7I03KXFfQXp9KqZC20MJn98Yezt7Yq/w
jJKt5192/py9T0UvQMUPVvfa1X70NHfd8pT7bXHuOsrGE5+B4d4VapzfpyVep0DganGa/edU8Zdd
xTgQUrB+sTq6+MjIIbEo4tbn87eHXRYdSeqiiMGW1BnZ2HgkTy0tqsnL6tdqECnxaqv39lK0MuyR
e1Igax2TI+IfADFmkH3Jrj3RTW+4R4FhocOPWnCEMie//Osv+7fn9/fverCkRRi5bfQV7Oq5BYyK
YMhA9G62/fpTjPXefV7MTI5DlBH+yg3VvYN723czwv2Cw8NYqPK1sJj9dYaZX1JWtHdxZ3kMSL3o
2k6t4gITztwEmsX8kxm4GK6+/i6He/66vRApyPQBkTXnswNRJZwXaue2JrSlidygb/rhJiYr7K3p
/Z+lKElN6dA/QmekIVN5TvfNx/+5EnIc9JAWW84Kq/gYTfz2cLgQ7TVa/dqG7LFhl/RZe7YaiymX
KuRnOnPD4Ovr/dsHIq3xWBE/3CwHPz3RiQoBGpYOE50CtP3aOZJOC0l0whk/Sbf8ZuP684kydYcd
EkssVA6LUc3np5+nJxlmud7qVhFip6qgdyAZfH1Vf/0UsToHYf7ylh28Y8XkQ20fuaqk8+2jfiRP
FcXbd0L5v36KI2xntcsZ6Hw/X8voVUhS6IAGvs9Am/ZXG2pUreE/v5bVForiCNE5D8fnTymjVCl6
cpyqgPHRD8RkImT8nervb9fioqdgMV81y4e/mKA/q9Nh5VTVDIWiAW0VR6McppuvL2Z9fT6/6Sij
uSumxfoHRvzg9uvmBOGO/Gwi0UHO19Zk7Rr+6j7PcueY12l+8OnpMWCvrO8WGfPPj4YaDSUag63j
IKz//Ds2E9ADdBeYl1r+c5oJ9Z1stWFXJAQAwMabgTmRxU5QPaWL/dYX/h2HJBKpI9zbX/8K6+N3
8CtgYPRxPFBLYms6eOnERHMwsYd0/bGbH3Fbu7Tt7ObIt+fpm2Lpw63x+bOYYOIzBW+DScY7fEgd
Mu0m3S4jZEOL/8Db7pOnng3KDaBv2HbgVOlI9tKo6yeC3gZTjiKLSLivI5QP8ZA8ZJGZGsd9WuZ9
ADQBMhfHcqGt3fe8QMY0kBEwL2CdAhIFsmpjExjE2MLIsRGQBoJ01+h0RcyEXfNDFpnvYNnqrCMb
3Ub8zXv/5w+L115gANSxhnE4Xp+B35bPqWsSevWmT7g7kDkCgpgKwok6Wiyn/Oa1/HPhxCa3CiF5
ljB/6gf30JBDMTFoiQBHN/rPsUbjr0kYAtL0f9G/lt+cf/68MuZsNjFyFBdsTN7Bed8XZWktIx83
z4vHFLUB4SNlZqDDMUgT+/r5/MuGzEV9cIlWaw61/effsVRuZOdEjJB3yMy20V30017fnCzEye2i
pdJ3Y2G5D0CKzJsBxMSxbuV6mBtwxb7+Jn+uFw5SY5dUPtuyVv3n5y9iKdJSbYJdaaTPzaMZjz1a
dLQhm7ZrLRKeUNsdF4xctwQ+iW9O73/+5OvCbpJvRD0LcuTgDuezbZTgckkZhj8CjYO8D8AWJB5o
03c/+OHqu76ZNorfFQBFNXe4Kw4kayLkyTiUZ3TSK1ujs2fG//ARsrkW2xDcV3yyCBQOFkDoWOgG
B0X4lrvkF/GSkZyEAwdEmqi/+aiPiu33VYe7hReXT1lpCRxW19/2txcxy0WNiBtxK/Ioxi6a60f7
ObLoUal5ArjnWNi3jhZ9Esuxy1Qo4lZWkPcmNdHYBTpIll9Rtl5B6DdTJzL3qvasZfyIJnWclHvN
uiOI2hD4UAMYPemjKvwq3iAdGuur1MtdQugdU3v8+nH88z5xWahQkEIbumC/PLgsG+U5tljOn30p
jyaNVLBaGd+xD/6odfj1bJ/C3sG0hCnLP/iYOaHHMxQdcS6Vap+nIskQPCJBz3a+HpvPjVrSdqP7
ariVfQUbslIaKwF3w3jK4yJSgbIBJJNUxVFBRNm2SI0kzLuWcLgiT1AITplvFMFIa2G6JJ2oY7bh
21kfFE1FAPTXv9mfnW0L6y21vYObDRzKYcFDWLxc2izrAoxkd4Zfdj/6EZaUPafuid3bbL6TMG+m
pkzvokS1Z0zarH9m2cbatlpg2frRuFJ1fax3vz2OQ1m4QLKsBqq1KnZpFDUsGEw1v77SP58OvIuc
3GlhIGqyDherWEmim2osUUYLYqcxTXGsIvWdE/SPxZmLQT5lrgp0DmpQ4z4/hJiNObQbUxdwjBgf
8Rb5vwZsIEfoeL27IQWpj+A6ARPppbCTmIMHlQ4yYOMPC2ERX1/yIcWCX3bd/hzWaAYXUBAO6qXE
YEgIxYa5snlDNGiwZs7HAefI7zwYf3mMWLnYjrB1Ch7MQ0MksAlFyF4BBp3Uz+EM8SDTSacCqxpA
YHBxjyUqroLOtat525gDJCJnKF3zihmweff1Zf9xpzlagJDiOI7Rmdb/+ue/PU8EbZRNlgK7laRQ
nTls9yGNXLX7+lPMtYD4tIp+uDFBXbi0uVcf6OePmTnE1i6ZuljJzWrTeCYAZ2SI76I0TQIOEv+8
Ar4eNMJBPGzMhNJNIwmmNKm1F70ztVsx52I/1aYqgT9oy2lS+ckJRNx+30/A+GxnHrexVTjh1198
fQL/+N5wcQQnFZqijvv5e2PSAleit3BT7Bm1W0MKuhUhe+hF/13r8I92MNUXPiWTkoLzCs6Mg6NK
PNm93mKVCTRqDgwPAlJksGhebIeqSwdiqiSOZQ3SL+FpvZHcjyjbUb+4TXnWk7mBlc3S0wchVmfA
bAr18PVv8ZdHxV9hQ3xJBol0AT//Fma2GHWUpYDY+io7ncpxOo+y7ptTvr9OoD7/5FAi2NwdByCF
zupzsLkP5WDIOC4LHousZ+oTYeXd6Hqjsq0JTOh4wnRABuCQ9QQcVHyDjc2O8pxJND2bnPS95zKd
9Xs51OajXTnZbUkixRZPZ3FfDIDiw1K30x/N3DCdpjeLkhn2kHFuFom1Bi74TrqZ+IQ7O+q1+Cqd
1PKuA9ifiY4icuRUjJM4R25pveSpof1CvYH+gdnEUGwZbUcPWArQG5kNppjekP4bh2uvgdpnT9Y2
8RYG2QByLCvw/ARZBOpEj6mJX2av1AIeqW5A6Lh5tcFBkWbZzxRX4e2SkRq4xeC5mCjBRN2gyJnk
E8aleNlVQL9fWoHhgY62gSFg0Ata5qbTuWpnEIXx1kLdleHs4TQKMzqPzq4Ss44EsfZRKcvam3Qe
aEY0ZxPxbemxV87iRSQjLEThJNWDzewD0kXs6OrEj1GqY7JZ387RjEH7yF4a+VHW+oSckgGBG0cm
2O7DpfOWx76qZm2fZllzM1h1d9+R4XIVOTE6OqpVzhtQnvKLfErlg8UO04TK6/OfjTnKFy+ZszMy
U0gLifXBS0KnXKo3fXIqSOtzOR/bSB2JfBtqB6+OL6IlJMBF+4lQrp2CLq2WBy3T0FRaKtbMY3Ad
YHaV6chiE9teX5F8RnxW4ODchplpj+5rLZbpeh4j/1rAURy3eJxM4JfRMPxA2UKLmQfSigP0HQiZ
RAXYPyPu57zKy37ZqwFEIw2n6imxFuvFwUBcBbhsjA6tBkj7KwRhdbJJZGonu8meqRinpR5X61vt
p3t0Yyu4FAHFgA0iIstuHsoS5UpL8uhSWRwu9KIeuosBUwWyzByhZ4DCDMexcCXCx8xr0R52Uc8V
6w6api0Jsoke1paPuhyhjPuzXoSmArteJVI1uCsEls7gOEFEBrJxWZAeQJhzhbn3SHmV45ARrIFa
F22XS5JoyLdt88ygFB5njSkdUEvGcYuNSMrkYi/Kye/WX69atrU0pB4ipVzcjT6vqQNwDPpTrcbf
AZY/B5I5rUz0JiWJBxdoljzVHZCUYERH9lJGUEgDB11vsgMwF52PERXVWbRkyb0yZdI9DEqftQC3
1Zih1reHPkDHF6MqTiAsbAu3yXDiMGdwgiQ3aIeoyfG7U3rizT30TV8PDGVavJRQyq4LYKL9eoSb
f07KQ3fc9Gaxd6tR3eWYHvqANE8i1By3rJ6lMoCfysmF44IHPOf/KbVjIxXucxEnw9PUgC3crEc0
nSFIJnmzDYli0138/G7Q8RKf5giJTVxRXnWG2cNP9kU+MHNIM3sCsW7bjDNkr5t9aEzD9FyLZMaC
1qiZhYg85Y3udoN90gCU1E+IHx2zkzaPeGPBuVR7BICrMVjl1U3K7amPx0abnJBX2LdO/cp3CXXV
EaoRkW6bRtj20t8T3ggqF5l2M+5IWigI+Wwt1YWMG+pzzF9SC6Yx88mwgDxDnnsW6Xuw2Ia7SwC0
syh6c/I+xTjkt4QN9TvNad0Tp/K1M9NapdWzFjWvFETA/slSMq/8HlN86Dms2wHMe/MtTiB3BFYD
ESJMKmAdrJ3rCptV3U6LRWIF7aQyjyAeRGwMSass2g2emzTHeiIj3OSeKpsjXS/TeynxjYSiKjvy
LCMrx3rXazi1LV8izVH+tMZTlyvMfU6o+EJb5hUTKR+UPwt/a6XbqRn695TShERVc7SI1QPkoR9N
ba6Tom6J6sZd2vlnUbkpmkUprSdbzmjB8OixeYx96mdBP5l+uc2dnFSZultUWJZzTcYAtvQBQ1aq
8hC3k71cVV6XvELn8cYz4bPtHUlPh1kp5Mg8KPWpN0ksygbMHYNeh7muVsfRkC6/SEMcbydTo/o0
YxH7m8lhmmXMSxhr3l5lQ3u76KSSJ61xTqdKMIlXp27X02sodd7TdKu58Stpja+l0AifZrIEkT0s
ed3Je5+2DVLbMh/uqtS9mmR15ymeGUabm6UCl9Y8F3Z+TFmJFyn/qafZjuP0sVD6ukFe1sK5IDyN
iadPbLlRhtCOcTOjAXMmf8/A7zZry0eyXwK76U+ReWS3dZZejLM6FU7xmsEHEF19vhjP9XCXx+XW
s94MKTG2u8c2/0M/k5ojk21aWju2VnfnUiKHKZpDflWw6ItFCZhILmMTV5H1ArQZMXNDaxu6yeWg
FeRtJkYy3ESV65CGCIf4iGHEKa1W/i56BXRNKKGLXi+vYvAsod62e/LZ7wZV7nQixoyhrM8JAmfZ
TbhLrnsNFvhYapSpDjp/2XXofau7Hi8vlp1kfNErtzvSZ3dfz8uLk4ht2/vnsSlOuf83llneC60+
EinGtlyaN14TX2cOWej5vRefW6LswoF6cEN2Y3zKUya3zfgrb0n7pkSKSoyxZSzvDRKOkE+SKTeN
aPyW5LifmDXF6XiLnXY/Ko0oSds97nCBRn32Yw2ZaiUwpQJZfDWaO/Ir001dVDvmOU+TZl4ZCb25
hPGNXuu3oO5D30eh3HiCBrcWulwmBpLF3KMBvrUwMiSZh+hfxetrvmxbrYj5GldOKZ6UMT5q7ZM1
GkGsZW+ZLN77aIS221e85dPZar/yR5I5/fIyKiZU9ZpxTNqS9eKl3HgkZHivxunESCo8DPPpuKB+
XLJwNPX3mgdo2xbLOz66kfH+KObLMRaPBe/TZnDScHH0I8R87c0IJQDzl+ZgDo7Mcat79Tvu96N5
UhduFe9F24qNFZNH1Mju2dT6GsZUflWkRNpgz3SzWA/0ZSBgrLhEI1kcE7aLh9dliWvr6WZAw0Zw
kHzLh5w481TDOIjjv+OUNLmI5evqfJSNftaB/NmxMXuPCY+OTRS9OEeWdYRA+EgHVHjkNd1ZrhhI
r0k7ArKFrMkZLiztwsly+CMOB5A6nY4ijjMkX+XvVUYOLM69n5lZ3o2e8ex2EHIxbSgFigI8RuPq
x+Q/UNIKaetRUEGUPctLMT04laW9mH5svJdmEc9kobgzjtdVxIkLO0NYUBixf+17jQnug3qcQ6RF
hnIo+7m9mfyk9Y97surrgMTfGY1rbxp94BATmm6SvkitgFyb5SlbSoOZfEIAEiiABn9fl6j8wvXI
Ft7OLR2vwlr3lt5ESB3onNuNTWtOrhZYWT0quIcQEGUW24w0Gji5NtH2lxHcYZvg7zXSVDprvGn7
EXWKn4cEI/Da7JXYBW3MQGswqocPutugwYlzJOEpR5/VXhjzEFktKiMyjI7bj6hV0n46Pv4jghVh
Kp1SuSazUjNU161JWqvtjAS35h8hrrLKCHQVNvRxvBNr0GuLp/cdI0bygumDEPtpzYR1P+JhW4Jf
AAN5pMYWUmoiGDF5eBuMDiCiPyJmI2upMGZ+RM/micQrm35E0tYR+X5B/xFVa3drbO3E9nLjIQZe
2AkR4Wt+v8UrPRLskhMEFw7tGoHrjWscrmETJrMRk9Ex+l0Dc/EcOjeg8TBBo4sAzN39K153hqdC
d7ox5l0yNpxM0UgDPo5sXLyj2Sk8LW2h8G5oRHeE1rgG+QIR4YA7mjkO6ISumDpt3QWN52wo68Yq
kIpckICig6ceoTFtmVzFp36GRSkEvQHiQGmD+JVVLZDoGqf7o63ommyEWySvkJONZuvksgPHYKgz
fPyx5M4MMxPKaCClkQA8XW4Aw2fnrleyuTuZ1LpNHrtLEtRZvLCLGxl5lylxHK8LE852m07Gcl/A
uIxD6vHowW376hVoDTh1zJnGDzNKCJrRBr1BtDasTDTLIGpQLSVHMvoLIkjbdeqXVIOPcjgbVXxS
t6U/h94QQzawSl9/tEU33GkzXdujfOgpHVEIpzf5aJSnWktsDKh0BfnZ5apnTfLzMqMkSEZCLwcV
U+swaMECrNK6hbGVqKELotiPzBfWbRMGv7GwqcM24+QWL17pMe/T64q4uSY+zkqVPsVTZalQy1JX
BV65EsAn0xpedTuur/Qus3in7aLZOGZWPowE2ZDEVKyTXxQ6q4sh4kVcA0y9p8xH3rNZZq+syORq
xuPeAnfA4UgvT1PpYPu2BqyOocCAeq3F/eCHY4TKf5s6Q3a5ZrctmyVDBk8CeacuSNPxAOB01fhK
iQFgx7MWKXcNAZbnhtsmVPSllrw2/IMnJwe7yvbrmW3YQiweEInXHseHnjBxlx9bXqHTr34sfsEg
UAHT/lE7UX2OFoLAOl9pbr3ROHO/aZyZr1PwKxQFbml4+7IHl0Wp5NF57IYUwyPS6IRjwxgV+a63
TM2F66gX1k4D3y9JmFYGaPVFCXEUN4gerxhxdk3ojsvwRrdFlyEuDv/WiceKwDpPPaNhp4zPdX++
TXxOuKGkiASl1Lfyl0Gq3A2plURhdIAhtnOfocLPaBhQ/zR24mxMSlB1DnNhjZ6skgJOyBw32662
OczCb2cMAXKMbsc89zOQ8dTGupmZi8y2QNjSRyNOisfIRy+LpWriz+Ym7xhxEV6PO64Yee0LzpIk
hzbthuAv3C9YcTp8PrIcz1I44vlWzSuQVcm4zQMrnnhdyBOErhBTz1BFNBXyqXbR30dXT4lpEHr3
WGN4kYEpDZPgUt1NTpY8quxg0kbpkWnGA7AhBXYywtwsnX3pitMMLBLZUgqHzZhW2qlOgcpMR3ik
4w3pEFDFDm90YEAFVcziASGQIHJKDgThPIS4gbtqWUKbAMHax9/Ou5tqrDj9exhAOdTm0/DAYVbr
t4YdccCKsV6wnyQiuZrnKr6Ldae/r3uMHNToUOK3dCt4JtpMsmf7E72OUGLClrvEIXQlGI3JP+aZ
y6eNU05kS3RjjrGnFiIx9qL29BNDopgifsQ1yPl2Eq+HvYDPLHHnmqixbCadQ8kc41WviMPa9H5N
AOxia/IUSQQRg0QA8LQ3IKzOySnV4q1htO4z5CICShCS6j/mlqJ1p5pOfya0d/mJV6h5BXJsA/CY
WvdcEiqGl2mMo+uZtGJzX8ydvAX0h/uy6FMesaiDeA85zo3bPfUzGFJ6aNVLRGjItDEm1eTh2NN5
2nhpCTgsGVEjs2bNaWhPLRkhfTwAtxBykHurUCuDoQdWs/XII5m3zlA23SbSwPfQ2amyazoBtn6C
ucjtQtIrDSgWbr6EeW/Hl9KgE7b19IhzTRIrXD31UBWC54qNK6yHGINe1/AwOPRFk02OAzENsnkZ
QCRoC0nJSWcUT6BfxLuhDz0PsTaYHJethgJHY0wwmUu67O3FqV+y3C9JBptUGcyFtrRHQznnb0wB
nHNryiWJpg7PVM5x2NmtUSsPWdO7t5XCp5GLlkUMn55WHn3dUP1Lc5lIb1TmwJiQEX3QJH/rvZPC
J2v8/lngRYKKUVZYq0b5bOei+Gb4bPw5xnRQMSP//sAeMX446KrarMcS2QRHB38SFS/ZYNw1bjxb
QUkGTkWiA8UwTz7NraCvcv0dezVtjsjQtXFj0ZhI8LnF07wlgc57dOAn4RaPOpA8belSHHt6TdhP
Q4wI9VVmUyySLZq8uWlSgkZIK7vBKw409tiaUAdtBKAG4C0FK62dwh09hypLwcLZz+awnTY4nNxI
enyGn+mAFfMV05O3kzxPpNvaW5WP7q0x4LsKGAQ74FzmytRPAaiu65XFYrGRps5h0Xf0+GEYfPMX
gBtKqyyxH/u0Temv00H+1VdL/1qu3t8jpjDTBAUeXXxQdqXzc9FbfG++5U1taLMm+o+qk4S0ZaYU
Ltl/tTDDqRogMwlnTJ/BsrXPbIbyKmezwmIm7OIxGSTHc3jBzeqdxke7q3umiGeLtaJQTPxlIjAK
2kphVOHBI8fPLp66NEewQLaZm3HGYQU+GqkztA2qyOG/OTuv5TixLQw/EVXkcAtNt1rJsoI18g3l
SA6bDE9/PnTlprtE6czV1NTY0Oy09vqT5KEjbzHctZ3fOsldj+EEWOpXSjG/gYXK0CgIiFb2MjY4
katajQig2PeE/AZsLihw6IWiKKzEq6zow4uql71ESzCh+yR6Ezcei642qT4AU2SfjZJNlqjUZAxH
QWaknhUgsejCxnAHuyhLvL6LiqeU6oj6j2L1ll9HAGjVUw+2U95LftPp8d80y7snUgytR5oW032C
/Ftx08EOb+I+a9y0WkKF6kDn5t06Qsd4r7Cyn+R6zh6S5/7543WnLJP9FNXBDA5veMwS6ecDcZ4i
GammyQUgQOUlmPvqGFMZwSu2Y/TYaaPNRIikmtJ5+AKPzYOCHS8bowGy62YCYejOIqCVrbrqxT2G
99yDKXPar+pkm899kzTEvAd4+BJJkobf5lZo4wbn6ixnCzwdF1D4OliDA6VZKzAtass45uO3RE6S
WooXysDXb7E7eNKBGd6soem/TIGV388RAT5cEMeXajS14VDD0gabgJ4CtCbBIKOLKw9XTW9X1aHP
Kvmv6Of6LpiDjKB3LovyHnVF/hDU/cClO1NjztCe4ECWvpX8IbIJjW8YUZi7HQTk3otxpn5VO2vC
0YdgXgxUiCW4w8vMsLFwVwfCmJUwuE0a4Isj2rox94JC9D9TgV+MIfKkchWWEGADUSIvWUjnmkOC
Qu7jCXBh4wXFh7sMLQGy/lrfwJ2ikJQJnldclsYNVryBb/YzwgCpFltainOQm9IAzjzaKQvMDH3l
6WRzaqeuG8zwPKdL5nGvTKygMbG7v0aVltmRlE5Hp0lgD/hpdy3ln02jr/PxYJZucCCACvLxj1fO
fz24O4IguEhwCRjh0xdSJS2q6cdXXp2E1d0E546avdFfixG4QI0y5aZKHELeC9VmhqmFL2X5s9qN
NHNpYVwLnFAwfmroxyH33ni5y+/Ga6G/MRE3rI6pscC6LKdnQeQYNhZqUUd7gkAeCzsZ/Y3PsKyS
1SYAzAolTLXhwcCWPv0M0NwStQ7CikIPY2AXKyvrr1NyWTNy3L8ccqt3xnIHLxOz3UOtcry2S8O3
WcH4ImxA993eauXbJtQmvxvT4tpuZUCJhM5wSQDYy8brXtizNEzaIEloyIYQDJ2+7gjLKOOkKD0J
i5KrOBGta1lOsx9rTBO6OKr3nKbxLqE0vDbfQ7fNuLuO5eDVyUNnl3LRfARHwPyr1OQ7e0n/cudc
R0tV2ZBpRkVsbFMLXL3+vmgCYKrKcBj1NcOoQnM/tAOqrmourX0ZhyEGYCUjq5q/SiTVW+O5bNqr
58G5h1KxsL/ZwVfj2ckSvTcFDy7TCPr7hILax4NA+ENu1EeYdsZedLP8iMa+IrLVKnea1dcHts78
k8x3SFXg12zNFtwORNarOSwrxNNbQEsk82JLQBJegJgNm36TlvgxJyF1g5a0jPzqh8MNh9hHb5Zf
/35c/FNGjoFM3PREswPHq+KLqTfFf7nZW7cDTi4b6PylR8GsZt/Q0YrCkjmdhDYZCh0kWxp+IYaI
bqzK2JYEVIdkUznOBmnkjAjAsjQNPiTerSZ75+o7pvQDsdtigcoW8E08Oui5jHT+dBG+7IUKGAUf
j9+2YjVImP3RqosqT8FycKfiiXkfY+pD5duZGwSK8xUB/G2R0emoKGbRzZx+vdJwhiqzcT2YaxLm
u0yujjRI8iMlgoyXSPpZYi9m5Et2AUJfE93u2fOSoAyqjsaHB31KO8AzXgp8/ItkjOm/xDNSu43d
+3yPwlkB3v1yn4E0syb4960yWErDuZohVuDqqxJPqAbFsa705CZtUtrIBJw/TYo9gxMUabbBc73w
gTUqOxgu4JjkHa+mZxUQ78ylIPfyuDDutSEJd4VK3HxIvUdMNZXupzdldJs8C8kfknd5zXYtk6Lv
1K6ovN334+Ofx+Px4Pre1eDuvg7uxtJ7vw2eLvOTZ63FwlPIFYmct8q72T/vedDhcPj7dPN14zHn
i+70KavSGLQnl+uep4zN60j8EO2rjUnyfrCe/xA8+qFVwYNel6/lgOstl4fKE37zMt7icfHQXxk3
BAx58BK8ZjceoC0cQYzD3fwg7Z23j0ftfBNb+Jv4qKp4ZMmIlE6XYSQGpbQmDG5bnBzxWOntIykn
1R7DmOnTX5NHkcSGtz3iHezqTx9F4JdGSYklxyTU8LXh1OI4cj7LqGebxC9ON0h2Q+aFcv30KarI
Afvw9PMA8bJnERbG46QnAGNptEXoPecuLoITsnx4ikpszzrrYDYHuCuGiDGdNbvrEdqFV/f0xgVc
hgwETA6/Z7k07BIkB/ukUKNuF6uVuRFLcGkIHXonKjSxRXi4zOJ/jjxgIHY9Oja0b5WWZNZuOOpJ
8c2pI3njcD1fD5ytDhEiCvdEPvPqeECelJCozkU8keLhCB12PlYjno8fT8kzKSVDqDAnsQBAGgon
e/UYGCO22lvE9qYSehuv6dXy6xCHmPYTNhnPrjaqua92U/2tbNNQgUaZy29xJdtPOZLbpyjU1Vsg
hBkep0GgmgcXGwsYZR4wHg9L0bYbL3xhAGjcUaCjWkdmuP4sTQIKA6El8arMMPzEGmTXIbn0KBIM
XD/+Nsumfbpd4I7A1wGEW3iY67HuZIfMBZAKQN8+vw3MwvoaaX3jczVOXmoybDWA87HZmGEXxl0x
VZo7zHbCFddu3cqsY4mm0ZsrEVQcHbIJkEpW+cbsOj8wEU4tSjWSWEjzWK8mXMrK1KpgoUVoZfMd
KO17JoBIaB/kZuNQLGM851shpgkQPMrkYRgE5nIff+ELv1UlWcikGYKRJSfo6WqS8EYmbRresVCa
/GYqB9vP8InYmDKXnoL6ZbHDN5nn5mqKY3gUO3kcobs1xsaHWkc6MeEUG7/lAtOYYVtEDThe8pPW
TdXQ6XPYlFCq8knUO8uK2u9jXoYNWQeBcoReGPodBme+ApJDKy82dj26HBQQVenBibNuErsZ7xzK
poMJcUciVNbGt3+y2+usw2RISKXY5T1AxceDcGFFcbHjnKBdRz2x1hNq0DhHJcIlWG0sa1/UUPqg
Ht2AqX2efw7de7Em5V7GLYUldTreiGR7gzYqe7g2U17PPcwnNMLVF/IGaZH2enhU56j+mtazeYQt
D5onFc79x7/3QkeaExE7ImLn4J1b73Tof/bwyhyhtBAG5I1tauJ4B2n1zignHRJ80FQ7yY7+1mOk
+TZ1+QF8zgSz6fTfoz2mcLxqbddCntg1ZY74tiS9oZ5RXypwO8QhM6UwAJsGuU2yLPZ76MOuTAr2
t3FSio0Zd2F/0hYSP7JWZC64Zpx+zcWgGYfPKcUkTotfwBHspziFOJNzJwM0TKVnA9Rzo9K9MFvQ
nsrI9uzlyF/Mev49ALOyhc47cAzjjAEjolOS26YTcNTsSN54FKax/GWrHdjkEk+j8Z0Cv+5gAe2m
EeQ9yR0F1BUXu0AwgSiiQdwnGUwuuS9BrBs0f3ga5Gn6HKez48uhJr625cRKkWTdkyOAodixaXIV
MaszxrUB9+g5eZ5NRB8gShmsSWcWde9rjaWKA7pbhT8XlJpxbVk2LuKwT35V5qz9LOkg5b7UTup9
D49cog9vmGh9A2A9FFZk6sCaKmWwJHUIf4h4LrCYyGz8KC3Q3Yc2UobEUzonu0dQav4npYV1U6ZE
SbpoiMb7VMz063pbKPfwr8N2p/eqRCBFK6o/HW435eKxXNZuNlkNrqd40hPm1yXmc9caymsfjtV/
GnxsEoCw050eZz3T1aOQIpp7Vi6k63aowP3YvpJrfDwnMBBQ1cdMDk3dRTIPhbqOhrp3aVhIxpcy
xd/Dl4fZ+hMTNlRfiXASdxEXV7GD3FIFOzwFGlaQPQwOBBAiS72wVJBIKZSf1j4PcghzTg4dyUM9
Dx/OdAix8ww1TPAihUxNgAKMxi92aBghbmmNlLv4D073nTml2r5VYvmtNJ3QoE3ZTI91kIcTifeE
lZol4e0koodp4luZFGFLmxX8pU4xzgTeqkZ9CwnJlnbZXMt4FgZFi/eg1KrxXsp0MAKmVQWjWK+w
j7RHfHAPcx1C1oMxPpc7BXHKNTfkYNrhItu/kAUPgUmiPYEP+JhUx8ygzX2bk/F2HSze3W5K++M3
aAsmmKKR42yXtmZ0h1+uWfpQ5Lu7TDgTSYvQnaCVjTJEY2ie9p8IzIrx5KfdWhXJ576ekb+5K8a0
MSAD9j1ExFHIXBcGqcz3rV6Nuj/Jqf2bnsyYXtfqVKuegTxtRwTCJO3gZ4+Gb0vD/FaNYTdie94P
8S6miwcqX1A9uwSb0tdQRziQoPc2rcbBcMIvcjtpcBF0lCAwEupJeJWK4MIvZTP7haVJCFJTpoXk
zsPyqUtT6duDFIdt7iupOlb7GV2h8LsKE/irABWXDbu5aRIP+FbMi0mxji1kUfbm1UxHH+CrUSqN
2R7BimLy5fRCo1K7mXuJ7r6Q0+l7XStBf22oFSaSUmpmlt9FldLSPjfwuYchM2a4SRfY7ll1RptG
RGE6H6Z+rM2rHi5EdV+b7Mt3Qs/i0Q9ZcmCKlWSpSPmIizrOVQ9lNmTJTn5S28MTFsqhfsXBhONn
TMTSbQlP/RWodwmtyvXSTzkXoTbljiDCC7aS4kuh2WlfnI6sLIS1aogiIQ5/x61cPA9lyo3EahSj
vMUrkx2yljsmS2ICmPl2r3cQo+sg+KlPU/utsVLVhjs1WH8E5RdISd+kg5/O0lDu6oZ4+S+9Tavc
BRrVI2j6gfMGOzCAK9MnDwbUlReJcv0xyodsj98p5RoUzQJZj53NUBiMVrlOurzW/FQ2w98TEvYX
2jLlt4/P13M9m0nmKhYIiKy55CK3Pj0icoLpo8bpMi/hRREeNFFDug02p+kBI+ASPN5ogx/AZIHu
8jmjhwGc+k2KNPNa6tETHxw9FH6RxXydjVc7LwUtHQshLAOWjjZtt9NXKyO7q0cspuBINPrLBBoh
X0+90aGfUJNfTa7rv4ZucQrN4DjJrhkqTDPsNUudNAqzJvcE99XXDPIbpqZTVPz4+P3eww9PDzxs
C0FHQDJksOK1KA5YbbKUHo6sgh1scZtOcNVwBgidaDdLAiwL3y6ivQI7sHB21JpM8SaodqRpVBJG
zm2i9T9Q4tQPRB/Owo3MIFbhSJokxOg9MWpTNPIX4oaSIYiTDEzGLSEkcZCcKD22FUiai68Cbmei
E9VWkOr5xyf1Ee95Gqtk/tKkPv34ht5GBt7ZsYcmghBG7hf3uSSnvz/+hucFCkK/ZQJqFCcy2qXT
p8RTqNb9yFOkxWtT3IZ4Yolk//FDLmBrp09ZTyRg2SFWeEru/nx0j2+e//XrxiO2fsiq0qoJyKnD
5RHUDm62+wPlzv/Tu4X7lO7jHWqrjXLy3V9wNflOvtxSb/5TF5t2iDFCywNxsPKJBtpVXnanHbG0
2Wm7Yi/unHvlID2mV+NVtJe8ae8cyn3mK365N3yUUG5xN13ZPgGuGxX7+cShRazTqVjMGdlZVoWu
0motrX5qtwpFpG+JnqNGc7qNcvPC94YjhYBuiUegw7Qa0qSBmRjh1EQnJKuPRmvIezMZ84eGjJHd
x2N7fvu2VAWmIy0C2nNklJ1+6dQouEdirwNNuYTNZQwtbZ46lv9r9a6+EyLArxmriuZZYDo7XBlJ
KG0M9ntq8WqwQYtsBJ80kLkGrVp3iUN2yWCOBdCqWg00MlLtrgia/rc5yN39FAzYtvQ5WSaejlnU
r6JhYuySRMmu8XhG7DJzMXqtqRh9bXBs6WgoafcYmfS/XaVZqPNpDcKxteyWkV6/NeE1S7Ye8LHt
rBY3fUXRjQ7AQrbgnmrrzE+2lhPqYhVYa/fdBH1VVn7N6Rx/R62Z7Ke0V/OttzgH/ACFcJnlLksd
wPXrdPi6ChucEBsXmidpH9ykdDeII8DJA8TIaEA7VS4mZGFbBRy3zK6h5VfzOFApRNbXOtT0Px9P
pwu0Em5IuLboXMwAldZOhn2G8V6aIHIOErk/THrqXOUNTsr1YPW7UNXH60SrrKNiC9lPi3h6aJNo
fMHyBjGMkkpfrCIIdgOyfx8EabrihpXuHSUwD2Mb6HctaNvGAlj2rtU40gdnSaM1oDOz9jNQJHS+
Q9YWXp9q+mI+0ZK1wUatTXP2rKvZVo/jwg4Ccg0uhIW2AY69GrG+Q2GYB4Q+mLSC7iHKVleincar
j8fhwrLmTmzbdFExK7TW19VsENhPF3YKV9CInJ3K/UmAxbbpN4wTVIq8ebQ9XTQmYZuzE+jejNTy
5eN3OP+y9kLQoaWngMoqa7odKb3jBCKXwBlwuv9ipbT9Jmunb8ZsaNeQIuON510gdXAZpg3xTg2A
1LDay1qVTJQaPQjXXM366cxO8pu9TfkqEq7ZIsr0O8MkEx5zmH7XJkZytKTahMQ2t4rr2L0KHW5K
H3RM+45zEEcbR8eFrhwmRjQAFtAAcHANHDtdAZVMoytn16VSPiT2MEd+XjvmL1OrCtXtoVo8yEra
fNcAkh0XuiLUQEsr9bslxoXQj0DDHgSv7wA6Yblor8BDxI8wq8OvRRaJ7zVm3It3Q2NcR+jjoo2l
cj6p4DuzaTGeNF7YqU83mympHTWM6F42aQkRFHMRYirRZWsjF992aF1NsYrIw0lBIVa10fs7ws7K
ceO8WBbI6YJlgyGSfqnngcTXzc1GlZtknFS6/KDhVy1yJlROrX4DIrHFxLkASdggVjR9wPuXInjp
Cv1Th6haPKHtwCexmRNzT2RJe13MZvZkWGn8pGDr0rkcquGBc6DDuV1pvmSaEd40illdkZzQHwH2
i/vUaR385wXxsVIyXylcwtKN68RSsK4+yuJJgAcqpwHb2aouaSNIny0+lLiJD/KbNjYtQj25vSkT
nKwsLERRrfbVkZBSfcvB98J4UDpQJdiaiqXH+iDs5ECrZ63McXHsKmVfkeOMHjvvFdId0cBdBcnc
Qma0hPOTmNPhxZH7RvZ7iMo2GrGiuS3iqCD7q8kt0836CSKrGdZEt328G53vuxgxcuXSQMUo3db7
rtX08xzFceZpqZ3d0scId6ZSbzX4L40DHVC2O2Oxf18ff47gko7wnzSksOyfCJbrriim6CjNVWnc
t40Y93GoOL+TVhcbN7YLl11OLyBQzEUw1OaQOZ2sljFooz6w589NIA7cbskhQsznNSTPIDjJkSqN
ThmMe1S+05fMgbTiEngsXvTS5v+nJ/JoNFG91Ru+9F4GLuIUdtbS2F+TzEIVN3xJLQn8q2wUeANh
LlhgFgHtiNQhoS9Sk596TZ6NmqsES9WF8tylckqGQm5bx0Dk0FPxpv088xy6AisGeIQDg8Vz+rmw
/VIrUh7w2Ei6+SmnB+PTKjSOqa3nn9+yuC5gKrnQbBy2xdNHmRMhFagxGoA07B3qqst3ahwTfzCY
W+XFe6Ly6U6AQYn93lF4B/dXW1YUdIx+RKLGWGX69AXxXe47IKvJMQLuuUdl3WE+GVWooqSydXgd
M0CY2Tjaa5rUtGjKfI6eBbRfxY3lLnrQ7DK0XVGryrSTyqTPSd+YBd3oZHqdVQ07aoeCxvAsJ5et
e8J4NHPfNpL5HeKZ8opdRPOaIXv8pkjKL7Il5W8I2eTvtdlcg3Vm+7knucifnT7GFaSYydBshU6T
ps1EeCgTq5H3QdxqXxunkQ3I8TLM7FawAuikJs68S5Qc7wJS/yh8paoHo+ylPOqJ8XCCP8qA7PCQ
Zs6o7CPAt85dwFV6J0VOgmgpQ+SllV+ks9dnKuEbDkS1b3FQqwLVUDj+DII6zV0KRMIxC1LMX41p
xF5AyRFA8cdjiYO4NYF7EfWNfzOVHeVAvhY6UgT12bMWmuRtf7yPLXNlNb7wKtUlshg2E9Zip3MJ
GTniJ52OKN+ToKFO0Xd67Qz7KiXXFkuQEKXg2GwcLxeIN44KuQ6yOCofGeet06emw9jNDZk+njOh
VTNg098ayM8f5kQ2ac6S67Vr0EeiaZD6K0B7excrWXfItFz9WsvOvIeDrx9DFFDc4mThEHunGBsF
1oVOyDuR3cJR2rIgXa6mvmYEudTRS/dIusp8S3bSHQcOGeztQjiDvE6UHFKmJZxZ+0KypHSb9eZ4
UKIAYd3Ho6Sdn4qkQegEOOBTRj9uPUxIBANVgrTnEXZs3xlzxb2ZPlNfEN8nZ38QR48j/Ug7ifdJ
M1SE0dtlrPq2Qgic16Ax+JGKEvMZ1O8xdOgsxoXEIS/kOYoXo29JHpgCLcTXO03p8SwJqlqSdoqB
XQV6Yu6aAJsa2KAuuti5QvtumR46zymGCOdov2NCcVElkjP3pZ7M4FfTFiRwh445fcFNWVyDPFZv
nSU37UYv6cL0BUeDYsidBKetNe6KFiTENEWQSz1LHWY1Wvubu6iyJFIFbgKsBnQVJRtr5mwwLFrA
MEoWfJJ/XfMbgyaGK4yZh1eT33WEtt9co3jLPXThW9XpecnIA8AIF2CSOx67/elK4TwFR2FP8ewC
IyY/GCXxG6RCeY6DKPku6QS/ksKKEzu2aMMTqTqkPdCFNO4idVZ+s8v+NWsCnfJJm58NYU1/IpNB
ABGYXz+eoudeWzQ+KYhoYSzVPHzB0zdtg8YwYkFUddgYNug3ecWa3w3TYOx1hVTXOyXBsGxX4vhl
uDEd0wHXgHEQXwu7i+iAYZg4eyUd/YlAazrkX8gjEBtr+p0PerLdWdzjuMHKWO/jPyavXrJo24rR
02pshPT0x0h3+O9k5EibnFwNXi2yxizPGs3pFzHGybd+lnENatSG0gYrH1v3QpSYmE9amUBNpAx5
eJT7Cl7y0GFOeMTtkWrdeb+ItXC0D/w+DEBCvUJwlYV92u8wE7IrXwW+rNCLwKQ8OFo56xsz9Hzv
sujCwcNj1BkJeDCng6FbbWEN6YjEvc/1Y58o0a0sdH2fC9yVaiizuzkFFe4UbLMi9NQvDoJUvyb7
4P96E3herM2lsbzmc7acmFpWsLtEXf5mA366qtEcIlW6DildD2o/7uHoHC1CoHdiJlm4y5yNO8X7
Tr0adXqSnHBQn2ETrEc9YI8qG2t5B7UZ7iEscLREfSK/mdhWBUR35ooHRYSKwSIXEG5/RkgNod4B
/IaHhUKya6JiPg5FYF01YSTfkXoZ7wKMFG/rwej2cREInGnG8ZAJuj5TQOMOBE1GD59mPgkM9R4S
T+jnokae3rRiTxBstSvlFlPw0lZv7Lpuv328Hs83KX4oUAsE/oVVRorQyV0zSVAzNY5BFdM4wTNm
qr3flp21zyZZPH7+UVxmmWiqptGCWtWj2MGkdRujduh08DwlM8d9Rc6ii/qvvPr4UReGkvsWfZWl
Q8kv01ZldmtJUyigxHlFawS7tJuIOM+a8oDFNMngxHnvjGoiTc1EeO4GlH67ADE3ETk0RwZiRnEH
IHkFENJCrqglBrcEKbweKXy8fijFq6qhk0RNT0CcEmVP2TiGjwHVk9+mQNjk1IeuXUK9xguw3I9p
3gHTdoV81MxJHAsyPQiwLquNBv55G5Su+nK+LfUSNOz1fVyZMLikB5h7qTWZfwjVzYodRkbSQxrA
H9kb5HIWB3rtAmSMJll8xa0Ym80hqwCIMIlfEnyD2qJ0Dwt+QQTgjKMFHJSvpH1q8jKVx9aloSt9
Q4qtbVwlzzp3vD1xNHQnlwXItf50KmoON/poftfC9vG9Alfsi0ia6c2aHLogc7y155wVBe/PwyQA
cS58qHVRgBBsdEQfEFoZCxTYZqGG+xbO4Q8nquHOZnbPXTBp3I+n5vuKOt1lIB7qCz5MXYsCebXi
9FgHvU6lwkMMF+zttuluQuJMv3XY8NwgvMV5MkUb6o5SYe2mxRFmkCN8IjqlRvRZ2Fveukvpvn4f
GqLcEpbIIZw2Tz97Tuaz6uANioQQgooA2D9IkaodPv+zWfomAJMJjkXX+/QxREekad4jOyyn2r7F
Cj58mVSReUiVoiMydWMXpLl+X+Ly9TDpOQh00o+3xij1ONaN9dvHr3Nh7HkPUC50iEBea0f7jszF
AVcxBCFW7rhDN9APHyt139SiuxKN5vyVQ4ci5eOnXvjUJ09dVWmINNIAfxBSHR1oJZBr5d0QjeL/
+dTw0SHj0LOkZ7sa0TZLIZXiqOtBE86fEkNEPrwn3QucOGHfja3XGP3gU9NOqR9jBLVXyKFkfk3K
ix0Fymf5vLBsKYORLHGoMsNWDSICXIVSaBGAmAJ9JTQl48rA6X1jx7+0rLgrQhjXuaUuYvvV/NLn
SI16B2YD18L/sNhWY1+t1DbzyzwvDmo+I43FQWWJkR7yyCW/LntMhBVjElhPY0KfNc+E/+kBfz/q
4OwvsMgai486dp7CYiRCYDEMpZzsxkyFcfz4KRfOcLrSeBrjzg2HcH2wIq+ZLD2G0QBV1nTnPibD
LUugbZuOslGnXZjB+NkvFxod2RtitNOvbJfODBmDzWKywvi2mDKoiDh6zk8f/6Lzmz93tXdsmKx5
asI1PdsI4wo3caxvRpI2nqCIKai/i67Wn4CU6vDQk8L6O5Xj3jg2ujMNrt6JEYM1oqP9zGxiaSd1
lYix8SMylkCkSqlcgVAj3wUVyS6fX9ca/D0YO9CItTOFKDEOmJu13PbLGc4rGIRzg4vLVnzVhWGm
mUmLF+Y/Uqs1WbyMStVuYzqWiRIWGKXJja9Jei5wxp+3Fu05qrUoPHDmRkeJcM5cw0a1gTlOlOUw
IKqBC4CEKWleK8WXIqerm5UKBnqzNu/sorTuVI20wrQsJC8IdefLLEJp18k9BW/ttF9HuFwblfql
t0PLx84NdUejtbk6Q5VqciKEcAWWmXXQuTPc0T/qHJo/qc4V+474bcs8JvgH3FeJBmmtzYr+scUA
j1M3GqzG03I5h5hujfjYagjtC7cWsrJFMriwWmwVlhX2i0AkcDhOV0sZYn+1sJE8uhL1sVPRwM7a
Jhqv8besDnCKOrjIywYLrXuZN//ARUSiOLA+OxKo5Robxnyw3NEJmp1KBh/k2DiGi0+iW1I20X2J
pSw+zM4cveEo+zorkraDTFRt7cbLbrt+J4eYU7SjzB2u0qfvhJtoDUEV9LcvreFrpbfo1WWR/sXr
eN7rw9Rdwf7wpST/03J59vXRqQ6Iw/KN/fdCRQw0RRA6WjcCT9Dqnr4H/pmFwOaVvIq4EI9ll5QH
ESTJwelVcWxxpf+pV5ns9kSDf0OENsFqH36ntvpVHfCyQe2MV7NC6p6GKei+tNGqjdzBfHKjVb+b
03Bjez0vS4CRsZBBDQuDSzdW8xpLWMeoCkZRkqC2tk1p3+E76txk2kigUCxXBykb7M8GG1iQOFgY
79+I3tGqXBiGcDEK7gTNDrm9m0pDv4d1o2/VveflPYCditB3URyo1NynQ9GGcW+nfYMbUuBkP6tW
Ux9L+Ez/2dWg32ODiNcE/mjOD9OMcF6lg6IqXmFgC4VZS5B9M6M2+tmgqr8XmC7Bvm1GHAXJFbJe
Pz57Lrwntw9uUFDoAOzWY1BmHRnKciWoV5TgKkPltScLUXsZikb7DgN9K57mwllHtoWBTQW5UiDM
70ylf9avMKRQJAYP1HsY05wlBPFlij7/Z6t1CMfGVPOfyHinB4JKrHlvGb1W+vRaU78RGv+hpMBJ
/DqKqus6SNI/WRrkloueCYTi409zfgIthxvsTG6XMgXAqobP0L/BMaH1rtAJ3utzGN2HLb2Kzja2
WlOXHkW2G71aFEsQZFYbSG/EdPc0ejE9Pj8+joKOW9lJ705YvW78quWtT/cq4jYMpD9AmAzAOpy7
npy0VquFotFNmE5jIPBIq8D+OWtqeC058oQxLsbQ1FNJJv0H/FLsP/1Zl5wkVV9qKuSIqw08JKcb
I0CCbgqlFn7Y9M6u0IvUdfQ+3CgVz7U/FqamPEhfznW0q8sO9M9ks4sE+o2+PCtIC9ur4FP/KWp0
gC5O5G3rcq2Xcg8j6NnZjxbBwb7FNjRfVZmJy7wk4QzpUmwS4moKR8LyFRzMM3M7Cj3c4mr1GBIH
iAN12Am6CKoIdpIzBN8rE1dpt4cZ7xAawJ1gowK7sHEC8wJ+Q7BF7LuWAsVSTq5kGCCpyqbxTZ/k
Ei/9ARNJ3Iu/wgeBq66M6UaVen68UxoZ0DEpVUHF1rEMdkifLpv5lpAsAr+it+hqySBv3J/OkWyG
DOuChd+GbIwkj9MhG5VuSBvF4THYZrt1jom/K0e4OUo4CcxuDMB65FZp0GPW2bpLBKsQpLHjgIZH
Sz+S7OPozM2mIPl8iRLnB5BNTI1F/2S9bqxo6ZZmyHCEnNuEWM+ysUvFMNiuxB3f8JJogKUf5YUp
u5aSWIc5stUJD0qBNNZUAyt0iyazvuNvj/NDH01chuX028dr63w316GigTMBN5DqtoYQ7UwHhKpk
tELkEnw3swi1A+Yku8nEhtVtMzM6fPzAC8NF8CcHHL0s2DuWtbzRPyuMzZcQH4n0z7wUmo+Xj4lN
d9J7zaSlb+i4yOCsgtr2lUQX10Y2Dvu6Ia6wH7XwsZMb8wY0eZOkduEzQJKBR8X7gEitl70221ES
dqrk1iAehUe2ivUrraLkLWCh/1lWle2jkoqLfayXuQFlQxZPdKDych8ENmEC9GFEiU81gL0G15T0
KlIYkuu2l1RlYy2f78dgZWyEVM50Sxi+0w84iGYJ25QliHE9eRt9kw2e0g/SM7pFFRW/jJ26HFY2
sYoRAitXUWpr//Egnk9tQzPhadA+hjFHP/L0FSr8aKmqsWJswuqHJTnKjdNpvxD3tJ+1KbB4EAxQ
zlKIXhBMTx8kRfQfmEw8qB4CsrTTBDgUrOHjn3O+UbHZcwvRYUotdKTVF5XCuAidhKeQM2hcIUov
3dAZrY1xO/9obIXMMOLblx14rYxU+xKXDFNJaSSWWBlCFdzjAxleN6rx+7O/h96ACejEp1nQhNVX
E9yEF891QlPTorihyyd2NhEA/sdPuXDLBPyjWl0KA4ry97ycf1ZyS9iVpogAneyQOndxNQ5/QtrI
SJHwbxm6yXglGChx0cqS49thwpYpXb/De5RSuqhBKTETvMlCOkxYslkbJ/n51+Z+oEB55r7A3W8d
msWmrARBliEN1cXvIM1UTMUa7TGx0/b7xnc4v8wtzQ0OVsA5g5W5mj4aZodsGKnkElfV7pV6VlI3
UdTmujPm2m8T8ENgFUPzTHlUd4EZNc9dU4ffcDBWP+0Kge8BVzpaUPx2zvtlqv8zJklBQ2AA3OFw
g6Ggy/N4NNUw3bq/LpeR05rQwcbGYKtk9qDWWf3kUOqmIBWEcxVqnb44HPVubIOmYDwMyUSXE3oO
vUA10He/Ne6MO2xq+p8ff/fzEaYtz3WJf1CLYxp3+lMRGSNKjJGR9fhI76OJ2x/tig5zerH1VS8c
WouNDtm9VNokr64FGSTbsdfmbebZUHi7nVFmNM/mOGuVG4JBoPEPkWH8zcrZijnLDf1OEQvlxbBE
Mbs6ka0qxKQ+gXEIuWRrY7kAU7M9snlhBUKSuLZW6EdDG0aBlnEXMvS49QgSKg9oW6PnWTGkXziS
Vg6CNfz9x6TtH/QiIafHIB3XXUCHT3s2LH0+1oK6EKqx7FkNC0ELWSS1KbDR2GVwzvT8aOJB/dkT
aGEIIk+ho8jVEBrU6eAr/BKZqyg9fEOWflZZXN6Aes97OzLkjW7a8sInc51HwZm3MdLVed567LH5
1CtgpcJzBi3a9ThzHriMf7pzjAMupliYMULIxNxjVcUWgRSP04CDeRhn1dVIce5ZtW3tPl4zZ7UD
DXW6Tg7lA9dUNsHTzxZn1jxi6UtGsF2MLyKNtRd8qv/H3pksx41k6fpV0rQuqDEPbZ21QCBGzqMo
bWCSSGGe3TE9/f3AzKwSg9lkadeLa1aWVjIyiIDD4X78P/8Q3TtGp+6hJdt+ZKvtbsSTHGHCXP36
UwP/XWIieXVVvsTR5cPeq0qbAxRV1oKaeiXzVBKIUuHo+/advjrx8LzchfG7dO2XN/flpSCBUdl3
ZMLpekW2TuGXukYk0yG2PNzE343IWwbuaJLQI4QB+Mwuw+7o5eU6HGC8ul8Owa5d7gs25XVjU+qP
ymwHepb226yR5opYuHqDXIuTkAtrQfPITVtMARZ/6v767RHQniuK11+KBgG9fhpLxxuTO7DfuA25
HIACmYRdg93xSm1a1YQ5oQ/eysrGcLEMMKILvoBdrSaoeV/zFvSN/rxhPiYR/MFtDCHg6yyM6YQG
tNw22JzoqwKXGuj1RcluF9XWhEFAJ6sZho83C/aFvIA2HGnyGuaELZCWNKp1Y9tCwgnAh6BYAbqS
gBVrU3sbhzgXr8xoMKETiAGPYacdpuJA7Qmls2TtXaHeBmxUI4WwZDEQ3bIuhZklQWxX+nmneGGK
XUjfnUispjK/EpiW+PGMR8M2btIZR3r4pwire7s9pyXlpn6HIfsAI1Qa8Yr2v/I1dZLhxMOYVkM0
nxjMzygi0loOjvKlskX5KXJCnVC6dnqQTmc8RmmlfKnVxCLeMPfyx1lLal5aTSrntNcUjBHMocam
mbqoOe0Xe6Cg7gX2vWGHV3FA4EeXBmnH3N/PapxsR5N+5LaI7HgmZaTGks6tanwByHBTA6XTvS8F
7HF89nNDf6gJpWX9LsV0iqauSH1DWqG4KCM0XCtdi0xozZNWo8zsw0G/N+u04N4SfNcj1cYTQTcb
4hNSWpwYALBVX9RwiTt/pFq5heSro2ce1fauLYeiDKQnSAyBqNs6jGw7N0HYLu0MS5twfOo8BxOT
Yarlfc2+cE9h2xmrtG5EucmZJFHgQhDDzlOfx/kA5b4ROG+WBc7Nki2NrACA+6DHV7X3mWS2FaBV
oVFHkA9BU2NZY5HHKVkfA754VQaZM+eP6dyNvNdAnbofjYTLGFrllQQUTBzkiZYavtTYT4ML2s55
j8Yy2RTjUD0CZ8rxpiry/F42Dvkw9ZDYHolhJtHHbaZqK6F10K8TCqcYNpXRX5Z5S/xpVoxYGmAc
HjmwAGNiVUiLS+9bXqbYj8LBucsqLa1WRuy55/Xc9qcGY6mtpANeRsqGOYzrmSdFZm2DcHNV5UtU
ADPRWXh6mbueMPwdfdk1rMFvrwOv6iRaOpgfLhmyy5Z5TB2zZGb3Q6rhKW3HLV4GcCWgrza7PDTf
Q+pem7At8kmO9wBNC3fgmGFDil9OUGS7ZNBP3T7GQP8+nb3pTiZWvNNxb76UUsuuojBK6BTo9ifZ
GQQvv33Df7NhA6iy9sOXwyHr+NAIuWmm525ilavW7kVV5uNN16neO1d5XRMiMHXZzij9FzvL4xoY
wEQv1DhFYjPk63SYN6HpEUas3lqRtXFK6x5m0Wnqzvg9oRubyHH0m0i9aIv+HQTsbx4wqPMivqLp
yUn5aO/R9NoVg456KTSm8Bu6wS4oq7k7aexwWv/q0GIGB6jlYgPF7uodNSkGsxly6tslabV2trWR
hz+II3gvavX1A0SVwdGN2h4NKF37l5spDWuWEOJFVpotss1gRuZtknTRO9jC3wwbxRaVM40dmHDH
PXQ81MnZqfH9bcM+IwmjnTfkhi0m8s47J8S/uR/gSTqxsAhxPT22QWwNKAAOgdgry6UayBJn2oQ1
NN23n81rigdPhJ4vLI+lEgFdezlsEp1QlyYkp+Pp3RJCVMI4X81qNsOwJwu+Ilqzj+8WRV3rK+k0
fGoMe6ig4A8pDkh1I/fSkHn/znvyNzfPQYBep83BCbfCoxZjFze5iUs7LiNtaa87iYdbpmH+8/bN
/81VkKvDG4POQ/fl+N7DeUzbNKuRQkREdKiqoJD2CJh5+yqvIY9FLAoTjAoBL1nAlZdD3DremOW2
U1Obh8OlnpGr4/cGmxWvn7GiTRivJzrIV5ru4evUQaYPYzPfAXp6Vx2ZuBUNhPkps6K05JyYp3dv
f7/X5T2jvHhMg4NbNGv0l1/PTF17ljn4itagjVwli0s5byp7W5KYV/NoTXeQGa1D5KDKLOgg7t++
/t+8UsCn7mKvQeENy+jl9TO96cjbBPKGN2nsqpKgWQKzxpWaY0Ty9qVec9CXrcaAjAzBwUN0enSv
cY3Rb5hAgbHx+EoOUzirD3EmxbfcnVDAIrpwhD80Q+meYMxl3Bdt1hYnKi1ApBzIkO8nxdJv3M7O
L7Er09sV2aENdilL9eL3swUkbYjYOW+HwrTW8zyoj5kYRoNIzQhontyM4ocbDq0eVFEVK35CnMs7
j/P1cOo0T+ihwDtcXEOPblGk9lhreD2ssNhNA1BFEiGaVH9A4+i+c6nXM2eBck36kyhJ4DoevaWW
WhsIcDBIngwj0cEkpb0uStfL/DqtzPOmIIR5XRE6+gAAUcPfHqzmPV/210c2DC3ZxaDWLNDS8Xew
22bCYIQonVEfxH2Zku1hamO3MZzG+KLH2bgxw+aXGyAwT2hq2ijiwbNf0e+I++iYRxi2unNH4whf
C+sTNlvWWRcmM1t79p4o+BlNfnEqWxQvLIQ8UNof3nHrlmZqomK7Vq+yTGtuCncmDVibC0K9msiV
xn6KjKgllcxQrmPdQ8PnZnV+43ilZJkReXyZDCHniqpWsNrKOeHcOqIwA+QPOsKmFqfbvSab5nvV
le11PA+VGhRWnHwmn8jDkZTQjcsOGTJ5i6Wr9oQ/KZLTg5Lm6zqqsux0DDNb8ck9bBAwybpt/cZV
Ci2wTegwAecd84fiTF25Swk+JiW66fC4bVqMBZM5mx5apXXioJ7TUO7GiG3bLylK35NyvXo16Pjx
0tNWhD/DAWP5+U84Z2thIYL3EUlcc9edgo1JJAUkBZuoCYK3V5plTX/5vKCJLrUOyhzew+PeaYQc
yoVJJ8Gwnfws0xGzLb5ZLQmdkdg58AmROTj6eVhl2PS9fe1X2xo4CV62mIaiUqVBcbSgosmiOdHP
GJjQHDnAL2hWfMD4Y9n+r+/jf0dP1eUfN9P983/49/eqhsYXxeLon/+8qJ/KG9E+PYmzr/X/LB/9
16++/OA/z5LvBGVWP8Txb734EH//z+sHX8XXF//gZJ6I6Uo+tdP1Uydz8XwBvunym//pD397ev4r
t1P99PsHYhlKsfy1KKnKD3/+aP/4+weoyz8N+PL3//zh+deCz92QaDQ/EYpePr761NPXTvz+QVM/
0kF4NsHFgHahkH34bXhafmJ9BOZEvrYQtmnr4Gf/4beSA3j8+wfT+Qj6BFUJIAS9IY26D791FREp
/Mj6CGiNzxVq0aVXwLb1192/eE7/fm6/lbK4rJJSdL9/+KOu+WlyAoJCOaH655sB68EFefkeGLxf
jZaQEalD8H3ITA82p55Gtq+ZaUwfsFE7ysGZoFdd4IoZO4BOg+JcFk0e7uMZv5c69lSffKPu3MPD
5yY2xi81QM6eYEDtohgr7wS/o+jUm8r+LHJFlQfEWlZnJYUmL7xtnvVeu17yC/Y1SkXwn77rD2My
u3s3i7o1Lot0A3QAmxPLUORWhnZ2SFv0qhq8ic+jk2rB2Ftut6+8ajohbc060dLxpvSq5Gzk01v6
Kwbukf1gkG4StQ8itMb1Ml4bvSYl3QJ/8Uay3p28790VME+0dSby1/POMAIy2JPch8Oi+W2cWGBX
hkx8orbHq7RWSeOGBb+kf+hEDzbm1jDT+uAIMWwJmTQ2he703weifzctpjxthxZUrYiWJC7eWOmZ
lx7sHK/IQcnFWjHa/kzrov6g5U1WkwtIMPTQ68hFhhhDGV8zIvTfeRc/qOWkfNOVWQRazQ7bF4Sb
W1oyIaApUFk72qh8nltN/1bI1NkJYaREIMMn+RzhFXNok6m+6SQZsZPZ5zs8APMfY4SvYFaiBSDq
F28BOe1I9i33cRWGTlCWxla0arlzi7q+G9puXsnWis4Iu3JOuthqsCPNun5XxV03g/Pk1kkFwr1i
8Z/3OZax50aiJlBaimrrVWoa4PfMppEYBRlAs0KjiRw+cvUmLOEkfZAqamjTt3LAtLSar+betK70
UseDsy7cfSUNb+viXLX1vK476efE8qWR2Qc76/NN3o/lzhkKVGQ81DusfgbUflq20Shgts2SDjRG
bhpYRNMFjYGEE51PTmT64lhZQFe1rTn00T5vpzYGnCK59nwo6m0nMufb4Dj8FkgLQ5erQFzOJ08v
ms0gwD4zguV8Fcr7YQEiz8qOrVdVtdjPaUIHTsjJiHBiB3B3LvZx0Yhd7YHh2IO3LTADvKe37N6a
dig2A7UN9swqSY+5nbtrIUG70aiYD7QsiM4UMNqQm+rlSeiVceqr3SShQ7gkpdAr0h7iPMakMu37
7xGicljDBtJ3d9D1oKtHbe92lmh8FYeOLS4zIf+xxHrAJ3WtY/lBIImDN5c3Yf1q6Pizykryf6dn
8z7syrX1YuyF3DUfv+iQUlYEJY/f8MO3bvt5+JIpxOaS52Oca21Pd5ZcQuoYbYsJg3bhmS2hbfBR
toNd9AT0xOqmLBgi0dsavmSjRVFB6L1NBHMMk6UD0uosLMT9Gir8fQM0vHASVXcdWvJBscV8p/fk
lYa9OWw67EvVEa1bqXRaoCutuqJb/lC5GJMMphN+4lWVp2nq5ldFPN47oefspAXOijUjs5GkaeNi
NNPrPMmBe8WIk2uSZZfkm4aBmQmXdiSC+fMGJyC59vBMyPyyop60iVbZIfuVF8LosdYcY+1kcgHr
QbgXIFMnJcFoQoLAtVEVp4Wpjsp6IK3uTJeiWGLOh64JRjQr53HWpCcxwYKwebN2W5mEoIVy/qYM
7YQvbjU/Nk6VJ3gR29O2rrt4BQYxbjrcWLHEz70nMjyVwOPvbZVswtYmLwaitoRJ3vW0qfPsLlNM
C3iSEzvGxIoshoMrk967SCqkySulkdmnhlf9vMIGZYkGKOerSinP3Kg1A8ON9D1bWUwm9Njgn0MG
EjPUMcvbsbLNeq+qUbkFtMPkOtVHIlvBNpNCOegOgsBxSpBoWCx3OQZ7c5D02G+7CLNyKeyTOSvS
Ww4Nm8Ib3FMcnxQg/Aq4XGfqZlWcbkc7DMh9iTqsILxob5ixPI16lY5TbZpbHFzNwMv670Yj2LFk
WuwNOXkbiAf4OEzMoHgEdsodrOetnHi/pE3ns8RO+3WfFNuq6JKNZ5bf7az9nHfF3vH6ByfPz001
vrGVxCMvJErlxi5tO/F1DRR+MUPeiaz+2gObnSlTFZ3SAebLGka7w6C3w3hEGOiwx0jbYduL//rc
nU+eNB6UEBVqhE3wIaaPQgRCWN8uqM4XEpjdNV20cQWrGmsV2SNrMefqs543D14/nWeDd+EKFqi2
bx8F6PFG6FJWLIxrVothk2bOeD4rJhJpHisuwt2JcMhamEz3yiDzfKMrw7dyUMJPgnDYwMCsLcCf
Y2bb9srVEnEYJK6HL2oWS3MfpuyNCh7h11GoRxe5a5iB7DP3Cutx4pxldkpuWI4FGRtwhY56KHZm
4qk3GHZkX4u5ApnN3chZjUkS7oFwmm2XWCOrncw/0f8fD62rzVsXzeZK7RL4Rq5TPci6Kk0MQAhD
rZ3K3gNPGt9Cra43ml0m9QLxOyfIJ6zHity+Cy8v1KuWoNsU9qThXphRNmHD1h10N50OgxOF91U/
WulJUjX55RiG37VhyGHysonZ1XgVQYS4UVBLboeRfmXUCctvHMzsPFLHA1dY8WdU8zT9mtpQPmMn
W+9LC5XZWi0tIu7YXViXXf5jWVsmphqk4PAnlj7aF7irTsOKhIP6Ctam85We1mUPG6bfUFYRExkX
XXnGIyZnUyC8vhywa7tHuvWpq3ijRgz9V4RIVuTojuAFMlri12qScwtp3OmhUu2iBrv7VUmoInxk
DDiCpqWI8GtPyQMrr5FpJTiqRLXRnoRqE57Zel6fx23aX7dRN+61LmuCWGkINS7cqV5VRsru7Y3K
d75jzslMHbHQKHrXOY+aUDuJYpfMmmgimRwnGt2CLWbATz2dY9vYktFmaP6gLxnCRNLGK9mE88aT
8Vbp6nJX9cXZ4Kaanzm5Fx16k6gtpY9VekjTbPuZNDOYsDGdt77NwvUQSvOLQFRPqKMLDFem8J44
gDuPEEbGnVt60zkZUPF2jtz5MLZae5v2rmQL0SY81zQX9bCmNpd9o9RilwMbBCMvu7WLUxsmckKX
4QuntkyQMUmisa4U7nYJcts4oavcZPHIwlWFHGOJHa7v5zZtPrdIRNTT3B3Cp9xopHYTh+WInXW9
UMTzCGvzOXG+tJy2ctKGE1PflFGiIGhvyi1+6C6GTN2P1lB+VMI2bgYvdIMlCcOP2fYL3xJ18dUz
aqEipE6bbWYJ77w1sQHu8Ni/n+1ZSQN+qhxQ3W41N86pSOLqxjS7drsYY22aPpuvrZSp0rjkqtDj
XKVStBuVPFY8uSge/arQi8C0RrERPPALS7E/4Ys3bUYQDPT2TrwmKHZJv5ydYOGF7SFsa+BGWbbD
M6jG9HskTwLLrTtc0MW6L740yOWIzCxpkxObGU1Felp6VGIF6OGYW1ut+AybEU5LkpwSQ3sTtbbw
a6H0X1NhEWUn2ssO2vueOuWqNZtNbuOo3cZPeuWt3am8blTvqczn62Q0vxuZvlUq1dkN1ayfoqK7
Hdxhn+fOZZhjk42fwH4krtV3SqJAu0Zh5YztfRvZ7D1jNK5ZCLNVa1HTD2qQm/FWn/L525iGMcsm
3eKAKNo03YSx3V1PY6N5u5A+YL1PZVUoV5UjLOdKyZLvDhXsFVmT4hYhhiH9WNgp7IApWmLi8elU
4VNWjp4H82gUN2GBtdDsjXMgG+EeMgza18M8zBeeNU3PJiE9ZW4S2idg+7jeOW0U0dtVhqtBlREe
uLmq0KRu0+tI8ivh4HutNp2pQ63sOi9Ndi5JDLUf5+yuhWrGeyXKlUtnrmx3xZFyJtm2T55Us404
clXVKrHa6jwOI9BJJ7EuTb1t1xBi4TeM2qyyGBv2VlLljAk2CnnnMJ7E5K5j2SDq7GUbrw0zZxUm
nGeXDWG5zsO0T/BRSvAOYv1h7zWak1TokErdaDwrBE4MQ/KA/QID0eGWuEfWSAVBUjraMowNZeFA
u55S7bKe2FwxjL/OZ9zmSvmAGm7FZiIx8prVtUMA2s42wnbjujAsI8s5lMCKh9gwxHZo8/4qbggL
MptLzJvmNXAcWcBkV1w32dT4EtOqoJz0+MxucCEwhwZwmZSHbZs60d7SlXBb4Wm0nijBL5zE1c9i
bdQ3TWGbWyuXjT+lTnOVFkzvWR+GPdmvA5XFeIaW4grRiHZqikHZD/Wcn4WkmfuqWnrp2o6nItuI
pC+uZzE+opDSdoNUh2DSsE/DYp5Iez+RSnmKd7WDGUvXWTA8x+TOAcWE6hB519o0ZJ/kmGf6WoR9
ZK6HQe1uWxe9MWcqz1z+QOGcRonJfzKSTpJQL0dMisqadgJ2WqSv4C40a/YqislKiM3yIYKNeI5P
KrOtjxSMn8qEUPeoVh7ayk3XRZHztMJcPbhaRde9JxlKB5PP3Lq8bPrW4RiZRpdET3trVrji2rJm
0uRblXgCu3aIXbDHb22vYeUFWRtiCIqfx7ouqk+WsPLBFyPrkB8BMaCvq+IVdsDG/digvieVNLvp
m0W7jWHlRsxtvh8d4sqT1LxlMlD8SDGph1npGrxSahNZKHY8eyHDBHuoqWJ/Tnm+cdNJn/OHudxL
7CvhOF4Uk3Bv2qimJtSTzn0omBgn3bDIeikwziSSjpXRTtOtO1v0aOSofAvnaSI3vEt+aMJ2H2xl
SveZ2o23/6gsbFwEAJyfWFq8vF0dUcChsSMNUVsljvpVc9Ph5B/SIbQHoMPy0cr3O7WBZzDBD0Y7
aZ9jsROuQOYjqoXkimNneq6N2nT5jEr9EkB3WxX87xhze4HT/a/I3Ivf2j5VC/rVHf+p/4Pw3cJV
+K+/8LFX6N2KM6vsfgbult//A7czzI8YqSy9IdSCBr2wf+F2hv4RcyWdPjaNTkK2lx7en7idYX2k
h4JKeem6kI+6EKr+xO2Wv7ekWvMpfEeXNsmv4Hb6MWUY2iLcAWi6OMpAhDvWXYIf9dpzg6Eg1pp4
D29oNLCHrOJc4ubyprX6ns2q1U692gy/Dbz14Cum1rLf2cTZO22n75zCrO9SDXrRSiiu+FpZdv3Q
kTtCDofUHLEmvKFGXNtj5bkp9Ww2Nz8N959w5Av48QgZhwxJjw/0G177EkZ21HBua4fmQqtoK4tk
2VWbkDiudJjBpLPZBJUTrbsiXXHs+vzrl4XjbDsL0XmRfL/EPL0R/YGRe/TqIrA3M4RfR92rFhcL
v6ju+7MBH8N3gPjjfsNyqz9f86gVN+JARXG3XFOl8A5ri04R6ShNo7/DFXju0f6E6NK1pJux+BQg
q2CKHiO6KrkjQKupvko0w+qBhXRypJIeZ3OfUE/lVkyeeVLEE8ShSi55bIoq/HEmgW8N/dk+UZTK
2iGRH3q/z3Qr8WvOhpU/JDLba5WufVWtAodE2+lwSFQJKbhIEhpIfq31SJ/fflKI719PESDqJRYe
/jTsKt6on/s0mixNvaxSoImui/JghGQHNoLGPEAcpI1r04pLzQ9prWBXXBhtEiisyg/eXDvJdhis
/ARPPO0sDMsZIZAmUTcKjk1PMWaLHEYmO8U23VFC4s+iotE5ZoUKJpAa5zSAPu7WzHSSK7IaniOt
cYbDrasRluEySlgi2icQBmDphwyiWRp4UebPQ9sto5ws403xAVqXPz8GIpi6MOjw4WlXBuwX6MBx
YT5NaQWNbmbVqA7UtVXPjiZHRBeywv1vnscf5lhHwyrm72trZF8DLn/CM35kdTIrmMBqEFKFrigg
9HqIKryGtTcGEDNM0rNIv+GPE88sVkXXjnlgNKk9+chl6K2JaAbRo5CNyUCayEEIMth/6Q04xaGJ
yCZPtVLvDwTyIJ+xYQCsS1XXaWARzfmptJyK+AhdLwTnQnmdt3K+TmvTuo3TKgax0pymu8TpZdAC
EebFdZGLah+P/dRvrLkb5kdrLop5TeIReEINOWI8x8ypiUgsUJKGABtCmSq3miNUupPHlO5EGG3t
PDPILjLTNiNdwESMyzHdUVZStlofuFGX76VV4B1VRAQA+pmq41QJOxr7mVLoayu2h8lPur6aVosV
B87iijXc6uHUHnQ1KYotn2Jy5DiGUs2IYh6ISLE6yKdKNJLhFuk/4nD0qMTN3niqEsizAW11g2N8
1suvpuUO97VWDSbRx5FKDQKq49PzUBOfkxatYoVuIU2LvmlPCp4aNTAlyrQO43oI4fmqCUSfFhlw
JavmoVuW5j5pUIHYy4JtL0v38LyKl8uCXnU6a7u7LPPhsuB3y9KPHlbc/KOYrCYTEDNXs6d4tGdr
ez1GKvnztheTnLMgkW5gw22LfcPOvNskLeZ3hemvXuHFGpJtb3EagVFnHDGpB9PVh9iJ+BK6c4E7
zyPATB8ULvbZlUxOcVZgP9L1HzU4a+iJLphbm8Ni6wFc99fTPO2avFy/vbCwr7/oyVp8Jzjy7J84
RbGVHrW9/j0wSedwx/rzzeNjjFva85hYz+OTCyXWIN0xbNMygM/f4ZeKsv+s4nqzt/p/sOwioPKn
x/Gq7jqrSvFUPkVt9XPt9fyhP4ovXf1okLe97JfYJSBTZMr80TTV3I8m3u1QWhZFBbIpfvJX09T4
iHULhDxUt/iqwBn7V/Flah/ZsLBBByGCMMw6+kvF13M++89bLG4j0PEcB8YLdmq0b19uSoql6JY0
cuBko+el7qqWtHjZCxM0Jx7HBhp0PX4x6WLjYtFPMLGjtM9tuMi5iHa5pqf2up7ICu0LNMTrMnLt
064T3bxOk0kkASJr9dbUZxjWhd06jxndBW/VFdgbn1q6GIIht4oiaECFV6Yw2yfHHPVxayoemXiT
sALXCVt8AMM4hwoeDf2FWdKYZIEPcWIxtXS6y1mJSC1sltNUw3l4S8PC3VT9DCwK7dy4KwoFAVaZ
SHoy6jwD5U5j+2Wi4DgzjcilmgQbuDPMBqKayQgoBBmYoeabdaWkq7wABVMtoEpf0ay69nHKVXep
oRhXyALMJ5uGn7LSzLY6mI1C8o4SVzTJZjdxP4tRVLRkDUHASJg6eD8DWJuFD7OmPkWZkh1cta7l
eU6yjLt1mireGW1eEPE2o6/YmZMe3eKgGR0SVc70j0CIMsQCRnGe2bPN6Zfh/kzH1frUdYYuyDmb
qhN0Lf2Em0tVwWf3IJ+jN6/W2qDXE+lOE8T8Wl0EDuag95eqW9PyrMymv2sUO9fpDUxT5Efgwo6P
NQw6Lem43ERtTtmPTKLnGq0xu+AwanyzSmnIbVG4loCgLz07qGThtWcT9pcHna5IyuOV2o5YQzyZ
XG+8qkygzXU5j8VeX6zH/H4gRwib/ba7LCuc3z1Je7qJ4uzUVczkU0NXmK6UUK21DFXj4Ehp0wFK
PIV7YU0jnNDyrh3a8vdMcM7GsrdD2jUK/dO1EpYeZquhVXuBgPLWnmf0US9x+59P9Hp2x8BLql4G
hKg07l5xau0ecxF6vb1FUyMfBpvWBtyudB2FMGpWkRJ9Ve1QpkgQBu3OtMH+Eo5Hc9CNKDU2GIJD
xM96U9hw5yLHotVHwNuCq7afVXKfTUodOZ5FmUK7i6Y6+o2sysR1FonwbEgBFui/mwhTSpdgupVe
Jfke9CFvOYKntufHckYGoLgyu+y8EuolrkQl3kRqXZmQtpbGgdBbE8A4qhQMSRXKM1pjLCUwHG37
HI9Qh1DdxhQXZtpXyho9Rt8GzagmT7j7xhXqi5pQDKWLDuj/tJ2jw4Xy7UqURVBlU1scgL7qPd5Z
dIqtQsOuzCsjqI0aij6LqtLAUAlIEkO88coZ6M76HOeAL6fELKxVEXfqVZGAJu3npsziIMW+fF7p
DbSTW1E4xDCwgPZ/sv7//+70Ycmy+N9Bge1TW3wtp593puUDf7J5rI+c7Dlv4+ULCwdXqL82Jmg5
8JOBA5ZDJbvCwgb/c2Oy+BBiaioODpuwDJbt5C82j/NRx+ttScl6xhjIr/gLrfgP2DxLIfXTtsQp
GkIbhHdkGqjRrWPzuNkJi9oQGCOHU7hQTMkBGqjwzRDGRWKOVnuGi8P4XWP6738aovcP8suVGRUS
s6zFdBpi3csN0Rm6LMXwO1l1bFKIr2JV/dbYIsSP0KgnSUfa9sReuiJ76gpZVO8cro9lIwveQtK4
tbDXwco4aL+8Phtv3WGBUq2wkK9U0mty+DWujSEtNkbenZi0/MnUp1IPlGwGmxOU51vRqeb27XE4
KnWX70H7BWq3ypdhehzRu3sVXW8zsf8R8mqdqEYWP9AhGA4yHpXknZteTr4vn7aBMA8EyoQitsgC
Xt5zPdTD3AOXIC0Kzf7WDSc3sLIwVc6wfmLM0RWPl2/f3usJxu2ReAjDAeo07LWXl+zGYRQSlAnF
Vz4ADHS01Pe5IOLUF4kybtsxUetzZ+7Ub29f+O/GlXg+xhfqG/T05ec/sTW70nbwCqYFqJRha5/b
NG3SgzGSo+fTc3mPNHlE2OQq4HSoASHZMZnMV09xSgo5Zkt6Xg6TqSu6x9SUQm7mscQuAyqRMs2t
n+YDBKm37/NvBpgVhDcX4T03ah3Nn1oKY/HmxmB4tK2TPh2zddRrdKui9BF7QG+fLfPq7WsuD+1o
HqEYRl5hInJFAnH07oyzKlEENvjmI4X+ZmkVMzXF0Omdy7x+hKaKkQ0pPTYfto9Bt9LoMNesSUgb
iLhSfSWLuwW2mR/nEnDynXdDWyb/y5ti+LgMlqCsvaBHLyeMo2hZ2aDcXfWpmd47KPzxi9FUudW0
RHbrsbbNLIALTcM5lQYV0SCEcHHdhJrTVCW1cRGXQ/PO13o9BuCdrJLwQ4Bu9eNg+MxVo4qkyWol
4wYxrBoWEwbaXjacJTg+/fJaxIYDkMBaBMaJEOrlEMwTzcAxQhDu1YN1IkAVtlZkQKvqqO8//+oc
WjY3iHLgjrwwxxJBmxUo5R2pVqCE3haTJuYQVEHKv7ev8/rNdDhwYUClcZBbBPUv70mgDYTpGhH5
MMAmTScl386AfIRwNwsJBj+H76oyFrdFqPTpO9d+vd4u/G0Ucjg5sPI+I5U/rUGi7CIxckBYxY7O
7iaTefL12U5QR+upnp3JWmfreft+X7+bBGqY+B2xKiwpmkdIdUMH1S5DG2MGtK+XyozslJXXDd6+
yqtVB6El0VLsJCx7OAcuP//pzv7dnypbTbl0zTQ8CxvXPGRLb2o03fpG4+V9xxXxWP4I8xhGvLOo
2nhRueoRssuJsVeMfpQrN/di7yTkUIkb4Fj7WRfP7k7J5wkfWmK9UGpXkgk15YRKJ2VR7jq1n719
qnKo22Uy1d5Vwr0adx40uAO2Y5iTvq5njIpwt6nnuEQbsNoiJEJ/n9pWFPuaTr69g+fwiRjL+BIz
Kg/R+1zuu7SPeI3n7ClxsD2HE2U11dqFLfzee/3qJQC6culcILNh6JCTvXxc/cKNTg0MFoSWup9a
AQ1jhvtvr+0pT67wpVbUsyQnNx3A1qEM1OYWN80J9M2HW2l8spyh3OnS6cHQo14/OE44DGuzlU4U
dHk7Ekk/1yzJRA/Z47pNJTiA9ICSfR6jPQZTXWaPVctkghSe9fNmIkFv2AxlgSal5qQeAgKQy47Y
flT/H3lnsiM5kmXZL2JBOJNbJamzmanabL4hbHDnPAknIb++jkYC1ZGB7irUujeVQEWGm6cpVSjv
vnvPvZsd5f2eKr1W+z528FcofFgUGxke/z1jwfseGaIojwmKc7ZNbt8tKWg4Y+2g+Ev44/CIvSe7
CMq2thh0YaiLWZXfpN+WQMxzBVNF4dkOLH4nMUPxpC4Nleb4MpTpnYzEgkM2tRM3IgjCXvFBN7q6
zwTx6ui//xr983PhVOceD0CFfRaUyX9qiqznVVrhmg60+3LaEiwzy4hYDVbZ//7nMDH84xtrWXTQ
sDDjus+Ww0bE/PdHIEczHXyZerj2Myf91AzNl5iOFjbQKNgTqwrZIxPUehatIm8HlvDmJc4k+SQR
Tz31VtI8Oyqx7506IeSfoAdfkH62ZZESPIdkRXbGAcI051bAOy1+xJ9JbN/ki5dGaQWggQB+uTPm
ysD+E68SC3T2azUmTdtUK0lVrIQO/l6SzZlqxefcL/tGdfm7kEUiN15czE8ZjeHQgb2FTnp+m7fl
uTFt+kVf89DpuuvtSMy2oP+sPSb09tKthjedaVijpcZrHLkD4RKrzeClnP3JGCN0FKYbprUl1SZ2
3XoNKFiaRRTPnnudW9p4ijLFdq8JZzummpDIzVoH87VonV2aLuTDXNwxG33U1zczyQ6t1ZrrJx+6
jsRFvI66Ufz3O43+LmvT8+aRW62spmeqNf1NvI590LeFe7Mn5Fd9ak18zfwtFsQDnD17f/W0o8AW
GeZ22V9jsbSPneUWT4aRVr+BX/RUleFacMGo270e0H2jdvGYPIx+25k7SS9Ei9W79//IVici32qa
/R5PtVqCRl/hFWYmzLHB7PEkSVeNF5HF3VW3pxKEkwVNvIvtozaYW0f6HoEEZZ745Yv7erFk0Fpa
vss84vRsJ6gsjZIaxWMvdPt3Gi+/tDxF4BrG2X/H8p0/pprdot6PHYa9bG425aybH4Po8Lb4HhmO
Mn6169m4SKH3hCGNHz1PatRNz6NDdNWw3DXLhLlJloRHEss17pbKyU8VHUCPra/PElkkwSoGLadA
krHlH7W4DY4mjavpDjlML+7LuP12U+cpy3tvM0rQDbtJVauJYbZEfaTH6bWdizrZsbAxti1xjauR
Wzgpha1CfJzEQbL1W85UKY8gVejowSTTFub46JbtEJFb6HaxX61FyPjW7Kwm9wKHB3EIObUw6RQj
v8Fc0wgla9pwpAloqCKwn3EcZJl0n1mjPadGPCRHhpbyUEgB/qeqs35HYR61jeuwlG+IYCu/ycKm
8KZOEl4jmkW3WdmMl2rVxA5+oQhHaLV3yeioI2M2BHqZfUwQ/zdNLp/gNmGrxlHTjeY2FeurzO3X
nMlxw2/V3kitPiwKdY81DJANDq6NQSdOCESnQHsbdaKpk2//GLTudSyLB0TH3qzVQ9v0Ez2wKJsb
VZCpTOx5jYi9dPSLKRlNhOqvk9K1B7ZPl6Yc2gCLsBlgSH2pWYgdXD95AuHRXcely37SyakOdVOe
86F/9jObms4KE460PyGhfhauvLmN6mL6xW3nBzD9GgBE/JKqs97xh7o8z5aFuw8D34SRSmGXwXBd
nyhT0t6IET7Yyp2DIsk+9PVH1tmLl/g/6ayz9/SW4yKSOw6pZOOO0w23uutWvQt9p6sj1VsfOKxA
y9nGgw7vJxjsdpvX64vpDiqohDoljrqrISTzNm1eElZ3OxtRFzpd2HrGh2+3X8BXXnx7ZifuNE5Q
jZ0X9In6FL475puiXb653z0qmr88UYit1qN/GDqFVOjiFDPWEOahuJxbnrESa/0k9ccuTrwg5cV7
bmjqkHoLPWVSTiCbPMEMqD/cSiCJA0wKaG5y5vpJyw6M2zBrHSOcG4Cf+O5mQpiUzemWZ/IThH1U
TipCwyMIVVXQX1IQLF1iNve17ucbl4jCBsO6yyxk7rUaHl1t5s/J7Oy46qxcEOwuUnxPCESx1GyT
J8PkOwSh/mZ0DvxhJulhZL+9NLUO3N5sL5SdwUok1+2fgotHu8krTf1QaDu824NeH2O+Z2erWdsA
Gu9WbzP+6nSB7Sl8fCh6EjDAL9WTpckh0Kv6RSzTaXWxK0r07h3n84gHmV1Lux64TdytPYEMv2OP
tOptWM6+FZVGdcIn814X8bGXZbzLVI2hnfjGYCEW3aLTgW0rM0xklkbt5PX3dIq9UL1A8a2Ff5i/
sftMV5cW1v34kg/6VrOTa8n9i/2EqTalPV+L3PtOnIUgrJUlZ60jS9Nq6XdvJFk4GZyIdY3VAltn
FRBMsUOf1P9d3rbfRiqPXVp4R38wgSiV9R9PG2++4yr7w3iYBlYZC1ywTfozxGt9kix9tp7ll0+W
PZQva9zxoRiQgmndXSPR1i0HtJ6GRVJs10LsuDXv2hkiLM/EbwMmPU8dosZIXeAduXfvINvlMdWt
vT5PT1Xdnoexfax7lb+zwrpmSWazlXGXwGi9b33Btorf3jyskzTQsxacjVlckN7F+1AqdPMhI3iQ
O4+ymx6FTZzLn9XOZEjSVvVgdh2r1dZ6aQqGC48Ng9cll7xIj51mn9m9XI2046Abp3vDKu4Lt32O
14kbJ6oFNtPpT7MC1SSbek4TnXOjrs+TMdqb+S8HoSb+OFB3Fj4UwzxlZt1wVZ1PRdM7N8+zgXNx
PmOn33XVbSljTBTQ9upq1jz9W51fJPYMPvBq+HCTqSfWZe00DhyaH+q0uBfJXG0AmmONr+sXf6i+
mWxYnst+1jaF0YyhRPjjWVytkeqy5Z5CxuOA7TIyR/+DA9wOsGn8iicYJBs94SVuOjn3FC05k7wU
d5bCT2uUdmDX3R/WHIgW05+KpGUwVzygyBjVZino46MksiHHGN9YwAOm4GYhgx3n28nPok4Uu9RL
A9Na+O8M2WNh+HhM6uSPbxCImVkNBsVa/4DXHjYoA/7WG9k/WXW6qaxUbvrJfKi5UwfzHD87dXd2
yhyBxnCaDWCyz2QGVIhn8aGIi3FvJ5Ye5rgVQtPgayy6h6l1MkhTC6zyNr6HmB5HOoIDDK+DKJ9B
Ee/jeQmXqY2sTj9lIr1z0zwSHlUjcV2DFos1sekox8QnYkZT2f0ALP523OyQ3H7XqbM+24IS42W1
CEXaGD/6SvJvVMhykvVTSPctdbars2shYQHUybe2NC4e0TJbPHW2FW9V1+8cU3uNmeLmnFyDaVz0
OT1WrSOJL7YhCsePUU7H/sYCFNpOCgPb6Fj4RNC0LbGS7eR6F1TmF1HFP3ltbbGyRihJERnRqGnc
p9nGQ9bbJe7o4gMeDPnC+YVWA45y3rh9o0fWRPsf66Zia3qkURhktmqcmsiozDnoTHbEMWwvbqB8
JGAdwqbO+/s8n7nAY0mrQWGkZjzv/Rt2LSOVmdpsLZNZPnVdH0lNa7ce+hpfOf4SVZO8icHDUq7I
LWji0Ujce6tCfnKUdtKbgYirKIajs5gljxUsaWIMJxaI9a6x1zHQB/jEG83xf+FlNaOYVdbt1UCS
wqdCaslPq1efC0dN91PdfLuLzQp4zvNz43FD53b95lXdxfXm+mFcnXRvk9/E5cWrvFo30tCyPbQh
7SVjSnlOPP/LGelvzNzDRDGe52jPCt+7Dv0DG7P1J3O9ibHUZJRz3V/CBziTEQbdzC5GndEkyeVR
mgMWPePKPX0gt3+Ogwd/QFJY49TeszPrrGl1YwvOad0pcC9HrzKfi8R7SlONiJJFA2Yjr/QDN/cA
Hyj6aNZf1qwd5dAa2I/GNJSm+6gX8R+3j+OoStoLaQBK5GNVIpi6B+5shC7tfusrSSgitXFa2e5D
FlNm2RO/3bJ9uTZd/lVISAyLlj40bcn1a1ClouSn+8Mu9lr1Ou8CZKWNIHjSC6MKbLf6kdZyZatr
HVpvMV80Hb+dMYO8K2NaiUe9V8eJSMHg2kOoGQnuqiSHodstN29U2n3m1Xgm+4OFunKP3arFockQ
FPL6ysQGabC447FbTyqbPoa6dIK6Wjj2uJ2snKhnl41vHJJmrPdx2nwD51THYfBh1aXZQzfED7ij
j/M0jpu2yv1d2wy8hBZXizRrLgJdtoQTvdSA16uTVTVwy+UmYT7sWzrdzNVrt/Z711OcaBwuG9G5
0VLhhy9t4kjIIOE61i9EMH6vdufhJuvTO+F1y7FxO2NbZXzKqtE1krJzcmdO3VYUJNNnY8eeSPuY
an6wU2o7vyLKUJPe2dXkI3Kv3nr98gpK/LXxMw7IJTm4rtzRHxyKgbhfr8xzM/TXZjSI/ILAMdc4
IrMxBMVS27zLuPMUVfo4+u5zkysrgNV76YT9vtT+AxmI/VgJ/YBHfwg0j615Oc7ULPQvNOS+6Fkn
Tp3XXGcveez05rEaKc8q1uxDTN3OJAK7WW3rTPZLBdi7jtL2j7gAI69r76DqMaUw0PDm3qYDQSWt
ccFWSPJrKkLWOBCe0HnP9PU9tdKGHjhevZwNHMFRN/mHrIqvulUnweTempvm+OC31das5teqrLyQ
tFqkdGZcBVMunvU/OFluX92WuBqlP5FbujcYLGAS6kRiQzDCNpPpMbIaRYMLjv3/lrSqHIPCnv0X
5sfh6RZkJswotKIKNdWmHCp5Tk/UxtTFek/rxlI8Opnkrb0Mftnv7WJK77peK64qabo/fTNx9mmy
5wZJyb15b5QS/LueDZZ2jBUSUJA0tvGDsGO/alOl9hoG0Xu9HbsJC6hrv3SN3TyQhYNZIvRMK7eZ
PRoXEFox724dtOKhMcsyGmyj8EK+Ul4Xin4eo3bUn5spHfXzaA/us9MO6QX2TBISzHkA9fXse3wt
Efy/lFJW2HmfHHdw8pYvXAoPM9yBTdYZhPyTpeTVn+Z5uQWzOXxQcjPyhPUmbpGGBKuVTlfbqMat
i7yl9cwOeXoXa8mzsvTNWvP3Vqp8jJmly3W8GIl/RRemJEzOvMd8+0GlJUoIqfo7Q2lFHGC9iL/s
NC8e0ryN6FsvAuyHAbwVL1w666uDDBtRtUt8ip0xR/vNrJjEK1YfjWc3sKFT7eWcHFczTyKiHA0Y
PHmaxumtyMDD950Yn6VrfNRe++q6Gbro0qWhEhXx3x6dpG6Kfa5sjVkETxDrq/WU+QMTgJu+pYWN
w1OXYtpXHCqbsrdfy8Urn6o2eTcqvrk8JI1N2noMLK0xATMMJrVrebduYqxlHoKCzkCadKkZppOc
wyoh8t9PB83sHrPRfBjWBrCnMuITa/cvMOHNLskW9ZS2WjWdRzXWn8xryVdXS+9StkW3VdCnH8mF
oPhmKsCEpdnsGOZHhMtwSbxjOjvrRU09oUWZLLtmdDjYcp0JK0/zs6gT+4lv+if22kvGLf+h9mVO
ItZviign8vTCgIwSG7PweVpw0hx4PcoNOf76ua2Y/UoMVhfXHZeju/pvq6g1YjfuJTHzN0xd46mx
6iZKXX991ZyKJ4ILXB/1vSdeyoZJf6RZEkjEUL1ggbpdzCv7SScfFUhHBwbKhvOghg7Lqe3Ml3b1
02/Pc51ve7KnVzzNdEEO1munC++UZlX5kOPZ2Xi2yu9KL564UrBd32TgK/OOenP6uE5iploXG70N
VaCPRKqz3O/Vd+72d3wsbNZm+cnGuwyl3V5nKs8/MZGDDPATMJo+gNHCSk+sTepIdm11mOphPHhN
We2zKW73TWtPLyZmtTyQvvNu6NjoOi7XAVcqfestNCWExq1RsGn8K7qSF4hx9EBv5nHx1DJY7Mql
+PaaFieEhgMipy0Cv3rx0qZaWJDEjuiiTIJbsivKCI/RGUwb244/12lIKIpKC3H+yLsBu9MMY3MS
L5ZNjy2+Z/LHkP4/UEgW1BRHQJhybP1kZErsSAIhnmmgGNJhvCwmV+fSdsrDVMR1OOBPLDedVNN2
Em2/X1rbpTR+1iWHeakdGpzo97Jy2mOWWKT5sU8328aBvQteOXlyRWHf1fl41m4RTse0y49yyNKP
mriE2ug9huaqJXEE5UpuaUs0fxO+v8FITbzqY5LJT6/omMPYn+P3ymWvf7c3hZk5iTakBsYB0YuK
aBnsrDTngVvAtG3IaC9cC9XSOua2XccJ4chzQbhwdlmae8XRXNf+ZrR44PaLlCgUGmo1398ZYFMy
5P4n7WMLnrt2TX1u1l7Sxkc9zWQD6HJIa9RpNN2jPuiZ9RtqysS3cxhlTKptreWvnD9zfjd9yaFP
abCZfFGNmKmzWAcnO/AM9gk8la587avhr20E4Kxo7Pn63FKErSBhzDWN8HuBgKKPQt91XUyRi65c
p2HccZLsSVSW85VAzb1gg1yTvfvXGkF2wHUPXEMXi5tD3e9HkbXk3iduc0fLn1xzGw99Me+boRre
GqfUyWEXDv8PRdFIjndLsd1HAHG1/JgaasF2uIwmqODeUJY6znIpq3uzs9SlXMZcbs1RmPt0mqDJ
SDuNmaPQG9GxZbWIL8z2Iqgq4TW/cfn31sMyOVYV5TZkOVZktkhIL8ya2kpFpGOPHF9NgUodoUUs
LSlg5RWFpc6doMUczSwegAygpoZSo05gnXb6ql0XS6HEet1X5bo705h3/tw+Uswwvzc4RzHXfmtz
jkDYP8ii3U7yBjsbWo4TX+/2E9LydUVmDb0e+gWf9kfK9TWdxt/eINaogOv/0ZdZaHmokEtPfLNY
0eyYrNAZImg7c3ijioRLjtByG97TrdW0LiPlL0nBXxIIR2NdlPT6luk9roAmrkWQyJ/M9/aTNv/S
k8G5b5xJED6nynxKugf+FesJqbx4Nv3RfhV6m+9HW315g8U7Ol3dPWSuOSKvnZLa6AwXxrRYNyAU
PD5i5Mmol2aNTldMvl/uLJiQznUuS6DquQ+PJ1ESCkePOTPdUNai+Io4XWWeR1fUX4k1J1Sc5dlk
HQGcVYQDylsMcIulNJ/3eZ8xvFt2Ib2wTgcGgMY1GUOYD8cRVaf0d03jLdY5w3zaRF3r2X6Qyjar
I3PuHPcEPukGKq6NutrywHhQ7qZJiZNb9Zr9QLOL6+yxQmpuZGlYC4i/2MWdPgFvPs2tMJsDH2+2
7vXJMNYwVgN/b9ftOCzxirB9xcWRzNumG4ziytVYJUCdl9I8F0pwFDiTxv/FqcwGSojGH0KzBQnH
TSU+S8uHYKNqv0+31AnQvt7EXuJtGlk05rnS18V8KsxZUvky2H15I2WsM2Ahu2i7zb+OCdoCx+rX
5DhddrHg+1Z3Rcc6JxQAyAHXmW0CZch3KqHd+Q49FXv+ZNA7sUzLE0kYGxVTdg+JJRmlDLdYjjZd
id8eiKIHnmFiqhLkphaZGBTm19Gv/ciUqs02vpb2+0pj3CtLZIxLIVq5xz8233Y9r3BFdA/Mae+H
cmZrmQymc78mdXZgB/fHd9c3XplMU9y0T+SglwfO7eGUWc6pJpK3r1Lf2WFTuDk+qKKpCWjsKqNZ
oxQLadBr0gK66XP3qa35kPakM+Rt6b4o9lmB7Yzmz+jl2pZdefwe10ZPaVprpe9wS8B+9DNmJKZ5
KXMwdopL5CSH5VzDxeD2lvEs2L3ZnUowdwNRcce/r0gu741b5Hcd/ZsL1a7jCALdkoc8y1zRYVP0
z7d1ynYEmfquZEFIBNRE/d2BlolGaZ+TuCi+oJssV41upOvUZzOZK68gMqitCbZY8TQaNV4fW8DS
URU9VR0sJLSuPg6Wzu+3WjIax4wjojsqJq+dMZa/ywTSQeHH3ZMhDcYXhDiL/yXLStq6kb98PrSn
lLXJryKrZ2AJfh8O1LmBdrFLfSMajd/pksHJqBekrFUKa7/2Znas9VhdXEbSi8tzF1Ck8GbVq5EF
bGiNrxK1gIWZO0CCSqzlpWDB+poWZnMtdPfdnBFwZh04S6Wm+BqDNVRR2cRnvVIeQlFhfniSoj7Z
DN5D4Y9zjGLHRySWsmAh2RfTgarWcueRM/maIdrtWmruzzqdh/cmrT4bF1GSCds2Nk56O+i69FUX
sXly2/FLFoBycPcdiL6pM2QCJ+RlMdz7g2secRS1LJUkNUpZARVe74wlKmR9C1bn5kS91JiYUWlT
sxParml9jVqajAHNCZ0e9dD3raCYneWzc4t83uSxZjDa59kFsoD3nlrL8D5T1L4DpHrV+JPuTH11
HkaTZRDXino90hCg+eHClux+5gKy7bV6+rHsrr/Wa9pfNDkec91FGtKdGRSZj3NwY0sTLYgpBiTS
Wo/eR9qt5NcWr4vMZqnveysRe1C5N4ESP+Ua6BDOd1UuysjBm0M7m1jTX2nseDRHNiLeDKyy2bq2
LUeqN+LdahXScIq3XyuMW+eAs6MwgkqCtAJLMLc20hIxNQtHQOo/jXI0wwX/JKZ822eFR5sAOBOD
kdzVShHA6F23qyW6O3Ly8stdchNyxfR7JN/fMQqtByaVJHCbmOiGWWniQK2XOnQOeplN4egJrj+N
cdS37axuzmCKrLF1VYY7f7R9a/jQq7rlDiyz/VgnM/cN2ZbwYmvvHn3Gw+we7yd73TOeZdtejBBV
hXrEAaI9L/D7r5IdGPfVrNny1GOG8EW+7crMfOt1Olo2sEnNQ0JKEji/atzHmObn0Gvy8uDLyd+3
BB73UOLQ3zI/zD3RHPmiHoo6XT/wzqFhJyiLInfkVbMovU25zDOw9nnxNJqz/j7bRnJvF6D3J9NI
kWkc48FQ/mvh3NRTnebM3QiaLhRQcgLMdyk0Qb9iYiPEVmSruYth7l7WdgTJVJW02LLQ+G3Ocf9T
FfXvMqdiQXbj+DnlhnvfEbnoN+2I39TtR34OGzxW2/CBWYAH3mykXGfy8ri4/dYr9emWPdmSL9mr
uJ4OtpOsaKH20TBIPEO/AHTdLB+9kecRthESL8W3PWAqabSKeba1NnYtzo3tdxaXBNyBsQGyUHS0
CGADIvKoVbdbjQZsp15qsHLIcOeCYbsH2JM+InTXJyXKx4n78uRVGUGPnvlBG1k+Ai/3j40SPKf2
wiBM38OSnnrZZVt/mpITro6BD4KT0J99XrsVElU5rU+rmBtKAH2iQzPVCeXcY5wSPlR+69kV+VeF
O2xLLDgJWf9BWsv0l0Ev9gjp+bHyl19tr/eRx+/mt9bwFsrMObMCx1xeVq+d9U2bzRgEKYxYqk2m
vPSorZX/FldxhR7pLiCaMj3nhJwqqieAF7fhOPP+2nR2rZ3KG+S1mSiSU307HI1xBsfIS3kj07HY
+4hlSOyqf+g7D73IJaDBUjg9eYVLzzS2zHvvhnGxEJWhVYkb44bRgzmLYIeJz8+fRJB3VfucwfTY
FJynEXgze9vw7qMr1cgjKjqoyEBauUt0B6VXAIOpM70P9N71T0MteffB1n8UsbucYS11L3bMaFoh
RMKS0w7Loh2bZRQGJT1Nc0ajDsQgf2WESS/jaPsnJ6+yo0Ex4b6TWv8Se5Z+kp3wzgALux9VTuKU
aV1y0vWahPAtDKwluXjAz6XFEUcZOwWWYtcZvSKwh7zatwuWwVv7VVA0K+lQZRbRUtb+1jA04kEW
FKDL6NTavZexlEgY559brfUuMf7SqOTlszcSQuvBtJTNozDaT8/s63NPtqrZ9svU7N22caLMWvJg
UMvw5Q/s9Mm1Ij+3DidzZZwcxcB1t6BiPyZzyh54rRIw1hNK7lGbUBJvF8W3qW2mKO70IqT6W+1Q
QvSjO9OOlsb8L6gldqt8RrjcFmXfHx1F3zRIl8U7ktTJbivt5tfCSaP2fKv9J9kUZULDR6XC1O37
hb0lNKtF6ZwBdGJFC+a0feUuA/WOim8bzBr5Fksuligani/DSUwEexHmxElJzTomKCVGYFLJ8WIl
hviTeou/HyQ3sWlJLfHS2k5/nS1LeyHQZtzJ2pXHdVjf8s6r7hSD1dXMbXmk+rN51KoF0g0NLObB
cbtRopIbVM/PrL9Cs54Y5YVa7lDuy8hmHKTcGpW+OZTAVqqNMyWgQEQiJyvUhkQGjjOIMWhonf5e
zDoFHEiLxUvaDcUfs4h9NiYa7wLPY5EwDILHpvennEc+g0WzaZsMKF672NYGD5xBM1rTEQ5ydKhu
fV/sONC4qZX2iuOLaXHG4Ovq235Y4ciwVn/CsaCQq8fmoqXMCM/VzOnnLPjgEEZgpXV/YdPAMkv9
1cJBwZUpd5KjV9dxwBzumHujRlkQbQVcSKUNGw1L3VBv6dTqC/G9MfktBlqDC+hPQdumxdEwa/3L
7OfuOPgr54NtKpYU5noGSsZ8WU71XXPDzxnr+pUqpBvbZtNdwKmLZxBCxY1fZypRbN1Wm8EaObfZ
2Gp+LFBPtEbHm87P7xp3/Mh4yNEIVUYqvEknbEi2h65jFYwzbVuxNin7+sHGH5VEWM449bhj7/VY
o2nOyLDBjGZOj6BBwY9O8h+26FIRCNcdDVSgRtXs5LjfiHPZVgLw6m2aetOx7u/KfJKBLAsRMA8g
Apq+s4H6zPMvbYpgiHsdDEaFwFTet0/qOZyxTu6qTh/eck1PDv5fCMOSVPZ+NGAbpjG2B0ZcbbN0
Krnw+8Y1hPvuVKhc4TSdm2m7ErvZFumCNrzyIWnp0Ibk/zPt5Iu1eqYDnoobp5o9nX9Y362Wvl48
H75A0C2Jth45V9nAuuyHuTyhcrH9tNj1bCoePg/qw5Af+gT+5+2fiajnkGZFXHUigDYabxhDkv3k
mKYMb1SIKMFGskXU0yBaz9bjzBJxS2CC9Y9rYblS9q/JtOn21LkFAQew3T1z1fC+1tm818225OLg
1TPdtFr7bo42m0qSeO67tDWcga5cqjsIvflphuVJTM82qTjm0a+TUUyhNokLv20O574BJjfSU3LI
kFX/R4slBsq/5QcwWOLJcQStgNANKWj5R+CkacbBmiTcor/M86snF/KBlQPoC90dC4/FFYEz6zZr
Dm58WEAIfbKOd1nzDr0kDuMz++5nGiR5YlWNnZXTUF189o3cxnJF+/Q6mKMRtuWQar+rAQJfWIxN
Nf/LLfy/ivH9/0j+cbDK/79DfuHvuvqUxd9Dfrd/4b9CfvpfzZQOTavIsi7u23+lz73/AGRgkC23
bmHyf0P/2O5/uEC8iVsYLkZ6/uO/Qn426B/qdXyCWrSLkJLQ/zchv3/PkOD4BubIrGJgTHdB1/+z
zb7BlwUtY2WMaVgv+cSvw3ggrrxQkr3/2+8ET96SNPXf8TzkEv/2JfjrR3kwjvgpgjodAiv887/l
AiCSxquFrg8nB8POnJcQC+lmetCyRj+n7Id3s6zKl7yV3q7Fr/E/hKH+SnX9ny/hv37+LRlpODah
C37r//7zuVqSV0/wGmdWkaQX3Ui9yFBExLdMtjXuHIuV38ZM5vEOepz8za2vc4MUh9CTa07ud5K7
8cWwfOmGkkR9hbRn04/O687ttnHBdXVrrHlV72jPnv90c+cifjhplwYdaDXU0RKMJZFfY96kvAT+
YLpgeq2M3NU3rjvoT8ngA6iDWxh/4fuZ3qbJNl4EI/AdrFbtxlQu05f//jMh6PJ/+VRcyrFMy759
Ks4/jqalFdzflnzALHGzxozCMj7ryeb0ZqdATyEeLOsNorX+WfZ00BAh17OZI7ZFoKPIpPtZWbEB
ukljm/G5TJywz5L2u9cV1j90zQqQpWbc8MC5bdZYeGhm1pVh67vELobneECcDdO8LL9sYkzlVpu8
G5FzaJt3OeWY+fCeD8dROi02Dy9VI/uBks5TnEfVez4u6hlVsp4jNnJret/7WvIwqb4zjr3VpvZD
SlS82IoKIfMgmCsY4nJkqJsLiT9EEWuXUTH7AGykxLhEs1uG65mi4uFTlALTQ+0senPoR5Kid6vX
uFpIzN/7FeudV+wbN53biKWhvm4zqVw31GM/g3C+jsMTOcskuZj1f3J3JstxI1u2/ZVnNcc1OFrH
4E0CiI59J1HUBEZJFBx93359LejesicG+UjLac3SMi2JQATgfvycvddOJoNEP6meXUacaxvVAFo7
uhNNdWgMrbFp22KptylSJcAGrd12gb7EYHdUE+sp6u6Y8mGxFhuu+bI2dDdm4cGDnmnQ1vQcxtS8
GDTw0+cISSBGhpaT3REjF+tb/GcF7OqeZzqwZNa4BzvpwuS7l3ZKfhOWoeUPKZjc8TKMyCzcwUmt
nZ2Iy3jYNg1TR+IPqbg5FDLQprGQtiAD6TEU14lYUwzLHBx1YKsxY+rFO3NtOAWCdDNzRw9nHkbL
DSUTw+N+sVS8szrTRSkwtTN9ca126mBBV6kCN/VM6sIilyPQ5aRB1tVzCmP0DDVbnyU79ceP/XtL
ESgQhp7EFeACPTFCMeWa00HvOyb9rrd30D4ErdPW1yl+HDpRY0c63sChZ8DtQNOoD39/fP13Xjpi
NCzd0T0MN+66Jfy9FHaCGI1MZoNfrTr2rimtc6PtOQxaOcRC5LOfpI+eBEX9WfvQd0kXzgimGqqc
1xd0aiXKigLbH6kA8XA7HH3gMJwzOpPPfT01h9BYaGAxpWWiP+jHDD7xj3JMS3Cu88ouSMKMwlFD
5K8lhA5+/H2cGCzXz2cxmltZd66nG5Z5YrAkuc6bamASfq2FJIiQuLanoIZMqQORYDQSCz+JJnUo
BjSMm3KikWt2FqTcXOv2bQ8M5OMP9NqxtX4edmoduye5P0S76Ks556+9ipl7gWW5h0afW7WB7XOM
vA2tuvwTF6B4bb35cyGqA4vdCFOlpPB+fSFRoWvRsU34qhyHGxucRrutw4EazmrdF20qaRtOCVi2
jd6ohln9HLNPW46iCyR6eBVB2szjt5p8HrHrHdoHAU3pbJ9rbUhYaJnb7Scf+e2zS2wa1njXMPli
qEBef2Jpu7Y7hOsnHpbqhzDLdh9OYb6L3ULdww/7zAT/xo2P+V2Sp6UbNiR+XpmTl1VzwRCCt8ce
pmXoCog1dDaw/ZBzyGgx8faMhdpDN4muEy9Nv2KjMR2Stlpt90+eCYoWyhYssFilBLzEP3Xc38+E
wrwnKsEpzwJNfpsx797QN5gfPr7KHyPt/ytT/n0ZUhNtW5fMl3kSX3+/poM+geC22tfKybuD/AoN
hYmtgxQlm39OWSIPDmUMySU6zwZKA2wSk16gp6B+SdOdcuqUrnOiqzt6ktndxx/v9cq5fjqLQD/I
7BiPAQJ6JwtJJROjtUI+XTPm4bG2pbadmFbvMVt8iXqSXCUoyYBcLHWOwL69/+dXx6iLVRf3vuNa
JyVk3BhtZPUOLFVEadGWYHE6E2msLZtZRcyeplK7TAdjzANR6f22cUmQ+PgTvH5f/33/hmGg5TdZ
uHF1vv51pKsryjsegqHA1uF3VYhqp0PJclNWDq6JJIsPxtwO248ve7JArteFAQInlDE/iwWv2Ovr
mnXpGCgf8TYkZhlvkcoh1onqhrgWM0ovqdLcrYYk+NrG+ETsxaTGCV1aDEORPstS7QgNUtMn2+j6
KL5+VBncEuTKEMBDaHaKYkPULrukCnsIGMLkN5BW+A0JliDjo7wNrZEwS9GS/7QxGkwiH38jr5eh
P1+Iy87JJu7ZHtiKkx2D51M3M5OmASmuA62CCM2QPvVfrcxazgfVyMePr/dmGeIXkJSlrvvn+IAl
7+QXGHDUlaXZ+/3K+lyWWAs4O4hdim+OCEksM1ojO1RnrtyOUIiOg9Fo/2wf/3PXkhMUyyAWbtf+
8yH/2pdGAp4YvjUYjNA9HqIsDi/Nxkx9nFfFQ5+hOGUz/NG3Ag0no3s0/m6ExyDCFjAL7wyvUHpM
Gqt4tgdbfvJyYs9/+zwIiF2sEHDRPLodr78ikl0MQJWQBluUHFFtylswHi3ZQ3rWw8WivF6tcNjc
u4EK78rucyLQ88BOtL1UKfpRDL3pedlgm9xEnCB11FINixxaWadGE9o5P5lxk3/SKpR8QRUlq0Ez
Feqbo2zg2Ej/pn2FFHTPm7HcWJH3mER6dOGyqYTbVKNhxQEndm8U7Vb64VR2v23lQVXRpgboeqdi
nC92RVJC3uIP2BUTditNhbXadqM0jiO9+ylY8m6YgjA1wqApHBRykriDJ4Zx+rVWCcmwWzkD9MaC
i5+ng6Q/CmQHf7TehfE1kRkJ1IRKEH5SVl57pKiuUBbgzcbMmFb2/Vh6DFP6saYl1Vj44Pxixj7O
yMQZCmp6uKR7BhFde0YTqEOzXOKyo76Wv2WNYGwjJ6f+6ghM1rQ3dd56mCb0vkjpaV6MULm5b9q5
vdAs0phjJy3ldkQyS5ANffcw2Wb5LQvj9kVGJsPSCfSlHdhtk7wowRnhyLNpyY3JPMDezM00/qCu
izFYUjI96FaUTztn8bLmwNvJuDHRwzTaJZKAiY0oxXxd9EyLejkhnBFKXXFuHswHTznxY+wyEtpZ
cWtd9pogSaQpDRVvGFWUTO0mA45JrvVezJkkJwbRmPQu3TpuCbC1QrGbbWCl88nYOmpmnZUZf1PE
KV65I00Hn0wj1P6droDbEyXWkJDDaHC/OG7ByL6CTjaJYl78EGDEsWgyl9Pm3Gf8Uc55v+Y+Xb5a
IasusDQ7PGL+QHuujXMnfBx5tHBrW4NqixQh+SoZ+jwnQ0c8ppno+pNB9fqLw8Zc47zMl99O6kZE
gyqY9Kk+iek4ZzOiSaUV5kOjpfVT2Y/6LVJr71bLRj0L9Nlk3IZXD5gB4BMsVEzxJnoLy3TVDQsu
ba0yZ3eNSHN/Cmln3gZ5OmEURmmZZ3YqHTCgJHoyOmP9arZGZUfDeWQNHB81p5XGvp00wipUMiYu
+n3W7SAByH89dGk6bEhCLzmdptN0TKQCNUzgksm99FKPz+B8NunKA2ZkXYR4fFmPFWdXZgX1s5On
tK5tN6xG0jZiY8FdV6IjHKoJe0I2qWdZmiChbXjB0FLiVA7bXO9LxFADvSq+zr5Jt2kb9fJsbhyc
rHWaakcQiEojUiabYa1REvwINWuhub2Aij/j9qvpCj9lJPb0uCnSelNHHNlUJKZjBxIIiIeFpBok
fCmmpL1VgeTZUKQj8Es7h7TqtbIq9nHLw7IBE4epKyNAgke8K41vnOoRrsk4NK9S3kEkdXrn5AcD
rVgXNF1CdA6z+ZCpJnPGB6/Pyblzo9S7KvmhZGC5kV5BQq4AwhPK213UWpkCyneKwdzUiSX5g3lk
fItiSc5FbePV5tiVOF/HNkPT4XQ9/aQMmxYkKHSmSApkrx1TOALfMUrgxBjmNv+VzWQLAFxEYNxr
s+vstRhL/9aYQ3x/S6TyLT0a9w7XO4MijfiTGM2u6T0RQyF/d57HNm4XC43grF+/12l9AU2vfSAP
FSiDsVSy2JIK5zFujiP2mtaV2pOwIyqzzkxRpobKNm8iYgLyXZ0ouzsYpjAuu8iq5NZZ+Gq2dpW5
aCcGRtRxNVh3HgFgduA2sl0CrP34+4y0H++rmY2GFBfqiC1zR9QYEKXwvEXLkGPeBwa5G2SnkIKT
BHdu6vVyA9Eiu9f1scCqmJkIbdOusen1ZCoqD14CRtNnKGvif7AJvTA7Uqj9dnLEVVUm5rSjVRQd
xLI++chho1+2sCIs1EjVIECq1AvyrBHWpZgtjmDY9zyExBzYtB3Yf2qyNiM/IUrb5VYbjeJFR/L+
yF+wfrfYAzBeITJ4kjmSL7T3aRwHcRjrBbtdTH4SBVQZ6MqJAEMp3Yw3Y9bEdyL2nOUct48R9BgS
i2vAR13ol7VJP1FH0nw3hfX8FWE4ziA6ANPj6vSozuaWh+UACGBOGS1i2PDhGgsZtISfZQfiORxa
N5ZV9hsxjstv1lBx5SUhh/26lUj3+kHhOV0SEyRgX+nOsR8nFx9XU4clcRQl3oHd2JZpBV85qlLj
umelHS+UctobnMetEywCCaXfJlmbryl5eIvMJLIfCIhyR6ZDZDQNfjgRN+YPAksS9lJH784L6cxn
OmkiBkErLlzstPEYqJnG6k+elU0YjxyqMGQi3w+db1VCsXgI1Z7x+jhmQKTGcJuWdr8Taex8RcGk
3S0oOrrjgoEQS0PLxqgMpdONNfu+32tLCmmy1C7GPqzigxUSm+a3zR0pKuwZ9RDl/lK3l7lXtC95
llWPoh5vmsHhv5nyjNEu1OpPis23xyxH6HCmBK4iAedvrX7/qvOyknc0bkh+wUMisNN1JQrzcW6q
kglnk/6M7aR3yMpNluvEmES+mdy1TkBIxuyS52qkn+uwbK5JSJKP76r+OzoghPddrVlFQOwxiMtW
n4lypLOT9Z+cDN45r3BiXz86/WCcjubJob2eRJVnkzP5Xq23UDnMZF/NuecFfSW6X7pb31u4Zhj9
irQ50oTSf1a2RS+XYS0zRb1gzvvJV7oiE09OK7Qt4EmBPAeBxInq9XfaKar7Ik0Jr22j3NovcxJ+
QaFS/6Sud7oDvGkatV4Ve9i98RN+RWcRxX7VpBjwBVFmX3Md/I7PWHS49YoSbe8Y6bRXeaUdcOMp
fdrr1hTqxTYclQceJDtcl4phH8dCY5h9zytmSmBNU79GQn5QQMBex2bYI5pnBagyjDReKM4WhGAj
yTquhk6cH20zCIgQm2GYw/s+FwAmsORHDyHP/HMLs8QMuqg3f9PF1p+yJbLwfnl1n1MshAW29NEq
EUYsVocFHK80iYcjj91hGV0RnztR7nzJ4qlXvgrN5kkxcLo3BcmSZK4MdUMrGwMnsWsGNR/DyXqL
Gi/Xzk0EWAvBQr29wClIo002gTGI26R2kP1QFWxGygs7sEwrR98f6s6FzmzsuxyaBfXVTLxzUzag
C0jQQz6H4wW/OQPkgVyuDDp8YJPvB7i+H8udXeQ59HW9DLdZ1NePvdegSOpttzL9vKOR6xetl32P
UBRSHNol1FmDAJ29dNv0t0PZZh2yfsAoSyHJorSYFXxyrl35cQKJ38/QMFx7C92SDc2k7ILNTLZ+
rVfkhyJ+ZdrK+bO6pGa1hR+WGiiD0VOl949PtI5j4e9grE3rkVPt6+eziQRiw5YlcWpkuSPCgiDK
BMYH/kDwRQUqm4/fiLW1+Pr0TgODlqvB7BH405/W5F9rTE7BY4+NZIE2Chv5tBY/lmOX74RVsvp/
fK2365nN3I1r0OI03Df93b7UPELSStyOos223CmgnQQOf1e52jmN8GJLlLgepEmiwxDqjE9ad+80
C0xulm/VYqQK8vv1Vytmg2ByWqJ+o0h6W1QIpWcmgtLpe31HBGNy+Ph233aJbJPuBAu4a+I6PIUg
AiGRY9pSaBRTHX2T1Wz5heinnaR0+YKXa6RGDLPbjy/6J5D+9Q/K0sYEz9YN3bNh47++S8ZITMww
N/qtF1cXGcl7j3A6hrPZI2diajirIIQEnKz6kCkramdPk46vvKq5+viTvHP7lkSjTdwBUDGW3Ncf
RCP7ic6E4oMQzEsLvXO23jgOh8GyZ1y+ovL1OdWPH1/UfOcZ43FeIVaYiQhaONlyUmvATUrcM6Cs
dvgFdNFGIjo07DkjIlVC6nAa4yRn5IFpF50amSmemp9VZ4QmUO4uLoKlMhooLt0S7WrkrrYfZn1/
iUvIyXzDbTiqWKMcu11aCe1JN1uKZaPKHpa5SoNIIUntiZzfpqVnXnr2UIqg6Nyu2ORkjzq+3Q7l
wOxOTnhWcgtRLnaLKJAMvImBqOfQCSJmju3e08qWAR7owc2ox1O4LRGFfNY/e7sbos82dMcgSEHn
lTxpMzNocHPRpCNGoNz4Ta4wbWSzXYFGH/8sb1+9FXsH3h6OsXScU+bgEq1czUkx6zSU2Hv2xKjW
An1UYXY90xJv/KTyeOd6FsoJi/a0BavydHKjI7NZrCbvSHvwlit21TpmcD6F1x0vYIzjaEYy/fEt
vv0qGeJ5dEJNxlfgSE8Wbrcv+fdVt5ZcJsasTiIm4JlyP+N9vn3A6axAEVzRmK7gBXv9Wom+bNvG
YhF15xZJvYUyu484iUWi0b4BfQdTQnF8pHU4bBGOJzcf3+Y7+4VNQgL3Z1MLcWB7fXkd2zX2O/QT
w9TJXd+b3o3oq5VqpJffPr7UOz+iTW+XKQibhgEf8+RSwFUyVknu1F3me9WjqyO6zgWA6HEYsVXa
fv3nFwQ2uv54jJrQ17y+IG8DKuBSdL5M7WQnGW4cQo71D7XrzBe1MyafXM9Yi83XazX4UMdgpsSM
h7fvpFVaFrPTcthhDJsXtJMLb1Evo7Qt+owYMkQrvGWPD2B+qBxbw6dde9ZXLU1mME9uTZQyqnFV
kebo9FeKlqsWuAkOJR/PUH+XYDdOAr2C8oKJ28MzNeJ0+2wk8c7TaHvr+JqGPpK206c+71UrZpOG
T0SP9qwBcXydw5XHbAJaZePaUXS2plRt2yIxj5kxLfYnr93bXYbZg4V0xV7b8rTnX/9mEX2uvrAQ
8QLQUH4Df2M/AcH73YWpw7E+mjaOjpbi4wflnXedgYeh2yZCGNs4XTYrz537FrE4xlaeyYXh05mp
iH7+51dBKsWglVd97faf3BrpoALTXkeksLvcNtQrPvqO6hOGsljLnpOH0PXMlZpK2YAg6+SN5rVy
aXaQckBb4TvN3ua8amva1FT+x7jqcDUIzb2hQ0tLu6tngHvKgM6Sz7uUDAYSKoYMas7Ht/7OnAVd
BpEsHucrREm28freCaDjtJ8Ccu0iLbwGKVQdJIlWXzsB+t139NHZyirM9U2VxMkTD0GxsY2+/+y4
uF7m5Lth0sLEje3RoSg/2R+LDrgxKZs9AaRQFTcVE9EvGJyMezSwMBXRDHe4YVyLuDm9nKYXif1l
vsliJX5SymJWKVMpo0/GgO888ggTmD8zBDT4jk6+m3ZoZe6aLTIOLXwurGg+mq2Da2uYlq0Xc1Ab
0S188k2sN3r6Rdgm0xwaa8y+rJPaWWaazKZIofEtluQYhcSmCQuKEU1b0mnZC7ZLMugXmI3bnx8/
Cu/cLQEHbKsmlTSf4GRRBveqNYkHTW8sU/1GMSG91gysJBGtjcNsN90PTorl88cXNd5eFZWuK7hT
EMmSMfPr54/cmGhtXvHuOWUjcaD3RndFXRNXAbJtiYA57frFV7XHTCWkPuu3iQ4k7qI2iu7RnYyE
YyteSngaujKaHb0/aaG+6nHl0nYeE/qMlbhCNDbf9qm0XlRns36ZIqRREtmTvVtqK0e/TdUJR3SM
Ddy8UTtfAkJtP9ln327pqBTY1HXELLzrpy0RDfdxVUqaelo/2PvGSkHMGrIFIxKXx4+/1zeX+nP6
Q2kIghfN6hpz+XdHiySBPFGlXPzc6B6WGrx/2KwoM6Xsf/rAsovT3lknwAw15OlLEkscF2Kk9USr
PQ5GUYfHgtYLLBJAflMrQjhaVXsHa6zdfXyPbxdUHlYpVkUXJBCLz/D6JjmumzZkyIVElqW8qdGZ
EqvrlIeFUPKbrEC6py0M2hhumFdt0pa3QtUWVsPIBcVft1dtua4cH3+oNzuWw4ein83ri3zAW0NE
//7idS83S+568ZPJCS+V7J1zO0rNs4+vQtOAv/NqnaC4R8u8ioldevLW+t//aifYaW/kdWmQE1wi
2dvFAv+z37lVZgDJHOW3zs3KbzjUVlGVPTXICYtkZJBplhGBeDTfoOYzRMRKq2iSQDNRuHPBBv0o
k3IiprAYC3lpcG4utmOKF1jT6uE6l21HCk4M4nlDdVTj1jAS6FIZR4PSF8QpqaM11gaO/DLqGl9D
g8wUiB6QAtaZ181ODL289JI6hE5F8rC30VOwp+jdNB2M1ioRC7DC9k+tEEg1jbxBiGS5eQ91uJyX
lx5yu+ODMlT6OcY0qzwDWEJ7fGz6FtMWson2OKYOeTqOlyXzEd9KyASNFV4LqtHs20PPvNK9I0C9
CYMl4ln4bdaj/YX0nuGXTVhhcVDYHr0Nq1aFQrBp8G2w6lTmziW459AOCiaj7S39Q4OiuAjyYeh+
YBQwvjPiacE5alFOlnc/0Su3BxhqICZCOvpGHiJVdrXoxXajeW0G1zGdfKe2fsbksK/0pLp/wi5q
/WYmjO91IkEMjUNaeVunhF3o53jLLpnMiORsSVIoUw4CKlQ4ZtTdM5GzMehxyqNNPWfY9gY0KuC4
HHz/SD1bTkdu7FC4TqOJY6+1qua+sMGlAPxCNhzYQ1fFYKCL5WtRFfqXsrNWTOa06gEWnggcvg5j
ug1K0ToM+nassOhP40/AbRMZaF4zf8cYGxubuq7yLxq6Vnur0o5Zg3JS8AkpR7qc782AhqQGPLmb
EX2uOriLSNN9b8AAAvGgNwcO8DLbpXVFcIaV6HXHzG3y0B3UCs0AcZwT+QGyM35bcde0ftgUCGLY
kGsN0q0mG7YB0WyKwsZG741GeYmyDoaGQ3VDHluejqRR5sXaws9LrTrW+I6jLSq0cUbr0/dWEKpC
tzYijFwAfdk4/agYw5oXsIC9nd47rbUlbLUGlKc5g7tJYqv51rDK3ZSOkqWfqbq/RDRUPCbEmT/0
DNBLnJwTrKpeWxu3o9F4d/Ap1EPiTZ7jj7REf+jM+X60yzDCqgvx6+cUa7j8akH2Fa8ZmkwtHmdv
U8vaJh+OWSDmyjbUgkbQhV3fHuOLaTMLbZql/skJoD/mqWnmmzafBzzsqvd+0uAEw98OdbcrrGXF
jdoWX8zQdoi8m9GV9U4xpuUnnrUy8wu6eyjKJWLmTZE2NERUXnu/bFB437KF7vOmU6aF2MQQ1bkA
/fUyY7JjQXDUwFvdOiolGk3W/WaIC8Xc13IqDeKkh9kJysOA2TxCa32eUX1eUf+HHbTjEtonrVrS
Jj9eLt8uyusAwkBk6qCXcU8Dl+MuzbN4pPdqRfUQpDzbe5yYy2f70ZvajbYLJhKPzgtKTXRjr9fk
LgxLpBVEvTb9yDyz4XH5nokF+FqoyTOepfbGwI9/XlnVDC24rJ9QAvDMlJn0M30VVy1GfZhmNC0G
Cpk9I96nqtQAUPEzfJqy8vZLYeM0BIYUyZTmzSG8pfc1MHbFCqcst9hFRuF+KRzJ/CBh9HXOMA6C
n4sb9I6FJ7yrmfseizqNYeZC1POlydLkK80cW3JcXVUHH/9m71QwHHN1l+4iczk2+tdfJkVoVuDp
IBMuT8wfHUNzH5BW+1SW6pMa9O0ZiN+NihfxMTHF6yTw9aXQN5SZFrZE9DKIDYwQ5T1lp0xeaIvA
S4B5BTNshh8e5dGliqfyfGD2+snxcC0MXm/oLv0zWhNrLQOR4eR0SFSFydbJDJIGobYf5xDiQT09
mXZnXQ2M8T4527x7OcYRDAcEj+zpPU8QLCrp0pAc1GBeRXqe/5isJT3iKMCd5MXhJy/Hm/4F3zGz
DwfpuUMqyqmAMGWb0aAwTb6hlTXCq7wi/Skv5stCV9E29EIXw90i71omQ9tGhmx+Hz9PbwsmPgAN
LuSkhsf3u74OfxVMJfPwcZnwQ+mlWwZxD0sTzp/7bCfJy5Dk47dJWfbjx9d8+wxzTYozOjaWge7l
ZAaqaxnMihYjZUjuAROtuDpiEvfQk0buJ0vcGml/+vwIYbDBE6Nqkhm4fpa/7i/0Zk1ZDEF9hkxx
7MfISibA+pbzNAK86c9dNbRPdB6yaG8lNm1aR8eyu4QhezuvtnVXgRZ5jLXEuO+0CL0OtpGl3w92
Jb44mgCzPMX2Fe6l8FZn/J1van0Cu1inI1Rmban0H0thWrHvoAPcZ/TavhSVp55D3YgQT3FQPh+H
wrtcYohLO8OCXkfJk+Q3MiRQeONMbeEGRpss+9Gx8zhIMiJltnWTFM+zC3RsmxPB/sPGcaQYfo4W
JzYL7UoHjLIiNyTXDX/UMUrvXTMaftN8xvpstAvwqW70muhyQFtT3w65Yj4/LwnADWkih/Fr/ICf
9Q3e+yl4yhzOtQY/xum5hP5/59hmzZFoyp5yoBoXU87dacOISArtRfHJo/3O9Vgz6Gxy0mMS9GdU
89dPT6xuDGAU/zO6Rwz7sxVqSKbcKl+DWYldx0T/2ZL5zpNtOoz2JDdIdODqv3z9tMU2ORAL9vBq
Wa4mdrRNVAGjR8PSPoOQRRhftiJAApFcNMmE+otDNc4j51vl6fMBRZncDoluBokGweGTte3dD8dO
Lzj+8r3Ik06GVo/SI3l+8msxxY+mYgifdINLD8txlk8O2u8sKyhjebfRXjDrPPUPdED62QNdruVh
pY/rur6o+kXH263wqhNvuw+hAX5yg8Z7vzhHbZPBG4WGe5pW05eJijWbOxyUh6+pnh0nPAdhp6xd
ZRkDjCGCzuMdkAfjUdUa7kcvrPSN6NApBiqOh/mCN5Jtbk7oaG3A26c/K0kaBdO4pH5EPNXd2zTh
Fr9prXraLXktr/mblrulM9dvBztJ631VJeVv5LsM6npoE/KTJe2tqmUtUAwh8W6R48RP+fohG3hx
p5AWH2GQffM1piW1o4WbD5tKgP2CTpL7DL81PxrQlIG3Z3Cfap2FQcZpL5raaw4fL+dvK6b180hX
eJy8df3UR9aIKvQQOKOoLKo0poxlQLNhdhR9crrHU3y6lq+2LGofxj7YlU+neA32Ua9qx9HXozk+
AMoowWqgY72d8V6S/w4xCke7k6jnhRZQFwhnIu5u7vPoOZkQFEAJMdUxbkJyXqzSye90agv3rMY4
jxCOF5N4aXcmr1ZY0yNpUzrA7HgEw2S1SiO/3lAh6iamjOfEESwWwY1O+YtDsHhJjcnlXK7bxR0O
3OTCnT11k2YofTeO1rXhTuo6OupkDOtHsVSIqVJX1IWPrMf5nYV1RuCUqqMV45BAGfj49/nTQX9V
Q6G3YxbJHs8oi2R68/UDE3WuTEAk2T5iY1ESk4KtVVtCOIEacjY0ga54pDtn3EnNhnsHqph8X+S+
+UMSus4dOcZFdEvp0Vq7kDEbwM5wWvNmMTMHZAPRrvD49P3WbWuvvHfdBNo1O2rc/Nt48I98//87
w+Wp5FfT+//f3H9V0mr6P5fPP19+lUXMtvRC3kE3H3/93//6z//7n5R5kzBf6mUcW4wuDW+1Bv3b
50/+PKIz7P9YZFYDz7ok/yfM1zL+hZMIJgSFICWoYfKG/0+Yr/4vyf+FL4cxCNItjHb/IMyXp/r1
K8xTuJ4DhWDpItiXNt3rR9EcqngGQ7BCPAym4zFvbUlXn2CV76KtvoGtPzrO6DwvWAj2hWp+2VGO
9Ez2NwK8TIH7sUoPJgR4Ou+kvHtPJqa8XZ6iswrFrZhbKFT1Dc3mb2ibreswtsdfS9JwlG/qY0oA
QYxWV5/aqzL7bRJ2kldw+4AMevE9urLyelFnenps5zS/TxX4RpoI9ibBO7Hidj2Sz+9KwkEUOOhU
5vvSSa6jqQs8sW7lU2nsZqktl2qOvTWNBAkywA1f0WjChwHWuPla58slevZLQhoixH94CAttlzi0
sWJ33vRlYW4BfaXBVJbOtW0r45K22F4v0mPOCIKe2bFvsi+MhTwgnVBiYuun2SHGDxtsmZzDkuu2
rF88D3MsxCt/COk2iq66oIt2kbvlL4ULoJbaocKOhS0if3QHfZvLWDzApAOLGIEyHYtVfKcVm76n
nMwbAI3T+NjUJsyE5aFOqxdTacOFlhUPaek+LRwZMKREO3BFv4op9xOBXmyatVtSH851Vuybwe6h
/FvdNsZHsSEwxrrXJCymxkAYT3SBJpofBDsfANa95ELTgzpU02Zp68slmrHc5OqB9EpnY1otdvLe
NlDc14E9GcUvN8d9xmjcvVNG9qCau4wgCnKDyJLo4nq6h/jl+vAUH3CSPneYtDJrjeuDRpw0a3SV
6JYdXEDcKMCFNjYeGppKzVXbGN21a+FGHuZu2Mf5ILaIkpm+VBG9xD46qCZzttDIwft1ro/nBdKn
m3t+rGdiz8yZiCmmAzRcUSsauibJXeFEoJNotZlG9X2ObQJYNHpY1eje2Fq0naJBnmuo/rYd6X4R
N7wVxsKuYurILmVuBav7gqlO/iMmoH0US3tIgXmGsbxy5+W6lxoNOmPYz7UdrtlxhzFBiuhAEkhi
9FhNDj+xr9INZKcfpVtgA+ggvjZA+SBjNSG3BTX+icnLk6u0MqbjRdsP9BUTI86hG1W6t0nbPmKz
h/wnLNw3/fkcmnue8aDRMShbbvIgPY5H23Qymb6XixO47lB9tadiq6mV1lta26nW7gWwiw42aT8Z
GzAAxGAY/ASalt8AtUe2/VTClg89jBTFLlke+9QIPKW2XpgfRQJhhi1LXdlquUXoPh9CKcLrpDlg
dSeGvl+OcxFvdQ9kDfrKFyikGeREbWZ/qnwaHt8jV/d1XlthQ7yJ4yeQVxgQIowM/CrgrfTUIhXB
pCNm1H5iTTOsubk62LY73pi57e4RtkdB3tbZ3hzEfVY42x5/wKSwhk/AhvTG/W0tqK+MMroi3fjZ
hqJzhWnFQ7h5JdMIHWnGn3aiJgCpu5t4FUJSACPDPOiJTqZcnou7/k/zNtFoJpZWegGYOdw0Nu8X
DVLykMxjaQ0Qncb+Z41DqLe0dFc19t7x6tKn/WjBRRCSf6p+0skxA9m33SbTX4YmJupI3Sg+xiGd
wQEZ07O3cqvBpMOOGvRrAkQDS2jnKIP9LibAzwNfXDa8M+sB2NTEXvOm76KmjJEGWECU1d2hrtAP
c/oDGpXhBbTa8VEmy0Uy1lCFoL8Tc+Oe4RH4Zk5qry9a5C/JfId1mZ811Q5OQX3Ev43Pi9KAKTox
jsFJ52epdiGxybV2PQYE/izf9VQ7A+Hwfc7zc3TaMYTxItm6dj5u2TGfBOQLu5suokwboGRPP6lN
6bOXuwg+liRzTlPoovHnuJBN7UPUtTdxjxHAbFnlq354IEwSv9XiVw6zC1FsVFXbl7hX3EWjGeKa
vpqWA6NDsiPaZ1nLfVcPD5NIN3KeHjXGBludBtXck+Ub14GcIRrHEZAJpXmXkTv2V5kFCl+TXbDE
0LCmoaD1C0NzaxdF8ROTiYY2eoh4X8fnGJsM9MvldiXKQcPCjmZf2631S0D7PQ9rwt9L1/jZAtmj
l/91jObk0tTTCb7f4GFdc/YNe13MmHcTw6cFSmOAlJwxTku3tmCOyttkip5rcPyD3h1ipzN8DHJH
d4TrZ+bt+C3JVLsptcjbFhDHN4yJrklVBX7wg8izPkii/MmFmrBx3aeiqIb/Zu7MluNGtiz7L/2O
NEyOway7HiKAGBmcSZF8gVESiXl2x/T1vSBlW6ZUVTfrvrXZNcurTDEYEQDcj5+z99p7O1XOzltC
wG+DvzV7zvd6ep0azS1JdOe0dj7jpoVH6QzGpvLtU0pN/JP4k2eDvXWb4RslgtikDcITMi+eYlQo
+9ZxvuEkAQMvZhtbDT2LmK7nRq0CZc5vXnzMZWsHVtRoT0Dk+1BVxKdgqROgS9w07NYbDspH82wY
trz0hLLcCl3DppCW7bUT5d39lGTadVym4lgPvX4Xj17yGaGiuJLOXN22RVQlZ/KtUEYCqX1JjAlM
nQNS5MroCRktIZl9aRAvHP22WbZg162vPigUQorSjrIiR4I6T9y0BGgaHQl2wJ/VF+wo9XuHGeLU
ssaGrQHAsE8YHcFAK+5jfcEHpsWMaLQ4KTA7CeME2rO4z5fIvPE0nJPF4AWZWc2g4TpxUKlEj5Xq
ax4XnYZP36t9ggSyClxAlL87djYFrdmLk12W/Y1kjnherPkdR6X8ngPygvJQtvjFekUeJBc+mrpT
5swj4RfZeKeD5gtHgqK+0UeKlk3v2caxpctNklOLY0KYfXXRx6Q5WzlwOjT6+g2fIzlBAgVoSniF
+50mVnthDjJtq6LYCfW+Omm0acAComPSJqg8uWEMpG6mzBN52LUAswPRdd3dOPnaCQgn/j1lCvju
yTiQUWSP+IXAbMNp6bf+ksYnLabXxggKsxyZ3WDZPTrZoSpS5yVl3h4OqNb2flF1RCrI8esoTG1D
FVnvZTzTfstMLX+GqaPvDCje5EN4jPxUp1M7pIoST465eM1bE9sACyXAcpz/eyLbUnqJOjFD9XXk
5udopZdHAbEVW79/HwyyFBQpayCbttrsBExjzy4Afa+T0aHkIXvyMkIi05qeTFmcHdUGQ4UVF896
dqNUKYLa7AeEGIbYNOLHlys36I/2kVmYgez0q9JRfoDhbS9zygfbSE6m1u9UXs33nleqU1OQrFf0
98qSW2sQBuzAlbPIrrEkatxDwvruTIa5VZNbPM3R8NwT/rq1cuh6pdLaMGPVBIYZ7+raP9exUe1a
wsFvMJxe6tI7eI79JEsasODe27uJ8OV8cO785DyaPI1LpEEHBfnYV5V+zXEalovf7Epvum1biX/s
YhCu0ogRWUTKE02eDfxwS6ufhAasuCar1pyPCvhoo7s73CjpPtLSexSFNokVMXD8UT+VafS8YI8M
hlU+ht3EaPXnyGmuy8VlO+hYIisZmoI8AyeHtq9I2phi7N+OGe3tnFhCkTxb0Euu3JH1tEkMAjxV
Nb/4onxhLz9jq5wCJcXB9D6Z5Po3LrGHx6nueSr4u+8apjHormwm6dgHHaHTnSO/xcwrT8p/nPL4
CkzkrrScPkS2Mx7Qe7Kgxru0XeDhlEyC8ekRFf5l8qtkm1IzFoDZOevdIlwEFc+xp6zbm8gbT64E
h7kCsD8gMZLT62eXFiguLetn1BzaleXll0pgJAfbjS0xvoj+CaV4vfHT4YJlGRztcrIIoSISrFjp
5fmDL5BK+PI0t5xEMDQHJGieCmNmG9XlbAwfpD1h0pumtxykL9EBy9kAlkrRRsaZx92lpE/2SUeT
My8HJrGiOtkDNTpbnBbj56tKUiRJPUr7bmLj4CU0UsYIHEB5WjnXPbFovo2VDIVGCgCJCeiN7std
LOyUhJ7MulrsERZWNDsmnqTcHX6mt/9b7YWb5qN6kN3Hh7y8N/97/dFvBDB2aZzI//j1j/3PP8cf
dfAu33/5Q/jjbH6nPrr5/qNXBT/KC/35N/+n//HPE/7j3Hz8n//1rVaVXF+NlM7q74f/HwqY/75t
8NC8p//57/9sFdh/WCYTfFwKMDMM3V9HiT9bBZrh/WG4+o8BKKd+g7/2V6/A+sOFOoKdBAUVybpr
k+7PXoHp/oEUVocXQ49Zt5gZ/ju9gh9C8r+6VsLBumKjZffoOdDLYBT5a6tg9FQXJ22KsLLgeLKp
Ym1cDi49N4s8xpLcAfytRLSOM8IGd9CmFaQ2LCog1DDqQqmiotuslDXF6FLgO7YLAN2hIlytC1OR
uPa2Ru3SBLXuYnLyaVh7939r0dz+fK9/Zw0afPZf+h18iNV1SLODkYdJP/r31huBaj30k+ETXrg3
3PFLB2LE/VHqwST9ftyQG0ico4OlOTQ0iLI0LJY90G/7I/LNIn6N0HFYe6crQX6gW5vzL7FL0m/Q
k5GxBtIRGEIpaKl3hSiKLgcVRI5Lel6dHo2LpWMoBAUZHmizeyAbjH3RLizYuW5M6O8EwHsI1WSL
fr8MK9cTxQjNW9NpdbQOS+mwexWaK8LMKYcgLRevhZbdtLcarURvm5jabAR6m3UD1fA6z1iyCLFI
u5ZhiTPT4aSgiro90obq06r6xJIbIpJaCsK0ffXM3DHOQJzJ8kgoVLfOWLEIuhB1CloXGQ45pVKO
k2nvmkXAzF83Q17kKupi2wwLuLL3IyDfaGOByHhlCyc0ZuoHpT0sbVznu0wMvnOa2Y1moq+z9DHl
CB/GDqqHfVLFs7WpPY7FUBFhwwdIPtrpjZ9GEIKlYBgfE792tDtEUA2JnBGJD1sdNv89NZIhLkMa
o0HW4Nl5W0uPoCi2fdS+SvSASBmHvoo2CVCG721J9M1DUlUcmxnFNssBh90wbbNxGl9FlVIGgXY2
4m2DwHW5VZbR5jv6Cfm6wJN4RYlqMOW3JVu6GAcJe7ByXWbTVmvdgxsYgGXSwEgCiQABbEOb+MD7
I/NuZK5fbzHxyhNV0xKHNgOBaTf7mM7ISB6m9hqxStNw3OjtOSBeui1DCw1KC/jZqeuNpZfLyTXb
lGxlvfBeFC0nPxgGO1pTIFXyJalcGgOF3XBgFhHBD0fqY05uQ0YA9OuYltln3YBjJNPFjo3vtehI
q5DJkm3JB9Um9p3KfodhyEVCITpGu6iXpbeV3pzORIGprKWxYKKS02sRJ0+NyAF91DQANrWpS56k
YtGXIM2jBlUZARbmzdLRLj3Fk8GL2Wndz8BL5ornvk21rlQbDhLcF96wMBjC4M8C0mKmMnZoM6db
HK+6EbTuOGgPhS09++hp6FQCaXgLMOay5EXVbBRJYHTTdDuZeo6n7uejKGU3kEyQoUI2gkYQOfw2
1RG83ERjrpqRfWVNBPyRipyU3+3cWktL6asJ7DuJm3WNuRIIjP8Mkdohdi91Jn7x4k/Nq4fU17wp
2FMxm/+4XZHDROJFGYqLXmqEu29/3nTdmJRk4DaQxJkZL+QJJ/lo8XQ4RS63WU+Unx0P2GEBunPT
D7F4MXF5OkfiWTJzE88cbglx7+/4TvD9p8lsv2oYGa5E4cobxxjpcRVZYn+dtNGWmyqqv2d5oYNV
MLNzwuApHHpTkJoGDARyuCyC2DPXHIDqM1ZTF2A1o9pZU9qv3WKla1N0pckuqzs1b8jOsggZ0GFS
47zVv0wDmciiyM2QiKH5dUKWcb0yoZ/8gTQWtoO4fgPT7J+LOU1pTRJrPG4V+s+tqoDOwTkunvWo
8cGDjfVFqHkeNwRnZbfWKBu1nTPPOsSIXkjanN3kCe7DA2BPuqg1g8B4a+uDlHeeOSoV+LyCwzTQ
hcfeiN4lnbRSwAAxxfBF1wXhiX1kpss292O0frNo2wA69Xyf0zRJAhNIza0DOfrK8BquAbyox1U9
Q8oqJ7HZnSB5dB429EaOIogFtIW5gUTEd+gRyVip9ipG90N5Cp8cQ/dT7srsejbnTx3t6hfPqGsS
V0WkYchhnQVNUtbRFxjzD4pB/5HWb3fFpy8C2ujqlegfjixA3o+5T5JpU6h6z9gOaaRsLGbRaVad
FpsHGvitHDfa5Bn0HAFvbw3f48nNjKEdwwXwCatZkXyqei4fWLHLeMMcEBxBhn1jr/sxp0kaosnN
CM83D8cWmauIe7R1he0g2sehRjOC8IPsakFrQJsj6dU3LylScP24oLXAb4fovSat9UBSuvmmyo4A
bltz269pqtFmiyCkPLRj6+x1GiwazHjTzwMI+4xcfTszwzp2nOulKMhr7ktvz0pCE3zMXZzadgzm
0msPRUVHaZgrDETKVHBCkobBb6xn9Ve2RhJ581amh6zO5AGrdhdwAqbrhbnOJuOH8sU9FMgMaw4T
XLHNhA/8O8Q8+wO532ekL90lRvIbSKqpp5kQqVdPz903zZvGNLD7Bv3WiOQwW0MoOj1C4Ba7gOtS
7gt+VQ5MFRlH5p85e7b3tj1HgYdpmSYQ+QUfsy77Ty/r21tW+BbxEM/eNbMc+c1goP2gkoEg0NHQ
6D9FHIBwKS0NzGCz2FqR6d015uy+l93c3mWak96zYJYh0NzlS26M4iy9xGC1aaKLV+TLt15fjC+K
imtn9r28wz3ubxvUjUC15jog4S8eXsFKVawfrt/115zgl8elbCwI+rm3lmN91wyHHIa6/1pTVMYc
ObQsCbMcGsLGSDuv2+jZMF+Smh50ni887MwmARtbAq6uZhtmt/VjVXx6crRtJqlN/+x1Dns/y4FX
MAkBhobhcYHmkGLdrpJyUFtTMpZnp+Um2lROZbk7EArTtGM3yL/kjhycncyX4WzD5CVmQycSrZc9
keOtO4gKugnpaXdz7fUHKUvxUWZxfVqInZk2gumRsy0Mh/FFgjGM1B9zTkGJUYzZit4/TamnwWci
tfEqYnOzTeGiltug7vReHDWJnEcZy3tQismxAZ/Cdwk0dNQ9RlFu49rm4QoI3QAKVUeV9mG6ipbE
CA0iItB2ZhokNJMugQ98a5xWuX/SDKnPdgd0aoNlyh82Ovpq8ql6X101olZpkEcdrZ2+NR3tfnSJ
ESHbBKB/6LFv9pvSMQrjrU5t401ZDMJvlU+7opxtu9mDX3I09gB9IBpjHGCRdcvQqFuHSim9IoaK
w2cTMdQ7xUL5E1cCBs+Vn/n9SzrbzR07MqGIdgr6Hy6PReSZRp4P63DXNN/VLEWxR4FGVlg+2are
uZPF9gHjzjpY2VjGe1BWsCUT/GfbYfEIcBxH4Wib3tKpWu0oc4y7orUJy0rJmrkVo1uirsbkvVco
y85lo3w42xR4NNSqUT/M67mDxSR1GGE0Qt9i9soOVhRn96aa2FftxhafFEfXTpkZLd+h2bonw+qn
CPHnAsHZh5oGWCRGZLVjHg7bn8S2c9l7jb3XVaTybQHxzD7X5cT9r+keshKfFOF0k1BnvLpNHHkb
exnb65w9VGyHqb6DaVnimVS6T0+90Sk6psFiUEGwBaTvSrNnC2/ozMNe6LYIOc9QrC+UAe9dhdyd
MD625aXv8ktnKAd2OJlB6N8YDwqqrXDKHO06L8rmzTdiumNZUvDzUascElHsZmQYIocM3NRcqX7T
czA2iXhKwVInPQLiQ1XVit74kJKNTLu9IiJBX9p2bxIJAdMOMC+psZlHr1shgzpx8JHOtgFX8kz+
B7382K+8l7Hs4iAV9kx3Dlrcc2vp9KGWnrVnKx2/OWZDYp1MkjyJMqKhpLadgyZnk1i1+ew1WXXl
VxPf/2xJniGXmKcrZ1jPd7Gu7CdL5vWrXdCIzqWfvdmpRTFvQCL6bkqjvfNa0uD4xElkHxGeA1kz
yfU4Yniv8q2Aw/AWYfrtN+OPQ0BSGJN5NYNzBW/qRWHnL+2yG2jWeAfpjQ0IXM1O4AZF0ciEyYg+
LcLHz3qqT0f2f+9oMBi58vuqzratRvxeUAKDswKF5hMMHG3WbbKY1vIlMbrlmV62YuRHS/nBHTq3
DxNMM+eCHKrvpgW1gsyFybsdPe6wTVXYOP7WxUIYnUUKuT30h86MuwfK7zUiisAPbx7TA2RQDoRJ
DT6ELz5nJOXBEU+0LmxcNzkmTfJdOJIEKCKCjzx0I/lLXkz4SaeXXGSpOYckjfKd5jXJHbCc7KOz
S/tTDUK7L/10Ncck/kM8R3G4isAD09VKbQu2i54p7EL31uHx/YjGVZrfcGR5kSSsNVhVFkZShGcU
7b7tZvfVAAoHWKzXZxpKXDJvNBz+XJOJfjOYfoJ0pZa7NVbJ3vgM0hE7Dlq+tSoLoINpVyeCG6c9
myVjI86UXuG6yAsQBzCy0Kdbncpjn/ndiveLnwyNKBKzs1ks0EocljVyKF3mG1trzRcB3xTnTTsm
Z6PuFyukOOn2Dka4W8BkXbfhbs/jPYGn6jgxoiIexRieJtLD925MAd/qFkBoMdz00lTJJuot/2op
3O/YhyDE5lHCNHfxl/LsVRA/IOfxjEQrtHbrp6Z3SsFKH9l9PpIxjr872IsOc2JYoceiWgU+9oor
PXM7KwAFkNZbKTKM25LAjXtWyeJSevQzCTcixK1ouDvZ6/0qhmDp+7uRIJyXOvXjLRmzWWA1BqWt
bnnbkoMf7Imhuy2xb4aJNQ6XcSk+BBC2HfNv7Yj0qjjb+CkOjIi3KRuazbBCKz/gRlhhivDnxofM
v1Dh1Z3YZV2Jk2/1TVzb4ALuqijK925jaKcOxF8R9n5EZancxN1wCtFXn1ULwKvwkSCQuEV9Ha3d
wIxItxO4yuGOwcL7EjfTifJCMrV0uqtCoVyE+WDfmGVfPCNhHdpw8rqUvZmN/suYTfM+EVFPeWGu
FnfiD8YdqiTuJe7PY9SQwHugW+t/tUkmuq96XXLxLaZ/DaGb8myMBbjIkVh7P5T4KT8LAnSvXYOq
hnXSx0jTNWm+HzVn/uqOdnHTN02jTsIRw22Po4kly1xY7jX0J9/1Cb0Ari5JPGkprS8w+gD6dABT
97nrTl+jvPLQh1F18PSScaFtSo0DCrcxIyC3IzxwM06peoCjpRFuDyMDWYmIthbANMTqHJvChigm
O+yVPezayHy129Y440yFNlEZcsf4NHN2k6a96ZPu7gmcrQj7zqYzJgx62Jw/INRp5KornF1jhzAU
NboBXHlOOBsYspoPnWsZT5N011gnzWE440jeM8w64wsoPizwcvIn2lF+fhtPdfsmYoglnM77+nGe
oseuj+UNNC63O5IMxIPj5rbKHjto6mJDMKIOEc/JxtvUJkfghkkMsgTszM9wW7sQa8m4n3tkd7sp
HpGCUA7MQTsxC6MeXBNoLXKHXEN0X3NRde+KeCQ6Zu3wbRpl3sGsWwM0tWI/lAVZzhlCW5LMR/s0
DW0T9uWgXbMBtl+VoeW3BKoxIY0GFOrOMpoXk6N/vbJ6oiNRueOx5pB0h8Nt57qFtwQodIqvC5O3
ecvW6x+NpDznlodwpYuSg2GXLBRqwdSFoeVlpFgnY8hR3kc36vMKpuTQFkgc/dQAjtZJ+AEOA99l
UC+tmOfDyrOVt3OXz7s6kW9sx+VD5lWQA7Hv3JZzclR82r3SFA86YZzqwx6dUeCGk4t+il2vH8O2
nLS3pRPti1fK6yYzy7Cmf7udSAx8SeNKvydllXipBaHF1Ovpq5/3zYEkU/qFrvaA/W7aZPQeUEJI
HOa0MTSqbc7JqHlGp7waQM6QvptXewshyZtWpsYqUUguGVdJ1oOTBdKJBmbmZLIe6fXIYOzXiQ4I
3fs+Yyei5hE8Cta94Sp1oumHIY1tatdpmn2JbIJf69TVkhBsL2ATv7dc0oY8Y6YEECq91jvfeAVt
qB+AAXZRqHKtPvv1MOXB0FRvboLZri3mT+Llxl1rFumzWViKwooIUemL7DT5SXfJ48W5Npl/LRrV
P7lo312gcI+i73mCAHRWNwXUPhvH0rO0qyS9glopn3tbaKe28uSrV+lRytEgr83bjDpiequEF9OE
dRUEVciomQo4Dzm0u0aQlcumKW0+I62+qr0FU0kz1S3YeYJEb1EslQ4VoAWCBKr12gmK7FRv94k1
0LhsrZgq1Ze1rm1WqerT3NoqaIekAfyYDPZZq3T+Agd753ZmbvLIjtsNO6dKqaXqsY7Fpi5i2gOD
2Q4rqbxrm7OUdZQECPIgsCZevmoSJmNqrqhM/CxoGTOKcLJdDl1cU4/mU1Ji6PrXTfP/qmMOdEJQ
UOpMN5zf3GLEYUYjbrIPZLbzicGlTgo7uR35dsY7u7VrFdU09Lv52s3J2vrXv/tXN87arYfbZAKv
8o0VKP47u8pzhr416gUgLIPs1LfUPp6NLFhougap0apDbRXqXotyG5Wb0vTdv/71/3nk4cEY4B1g
IGDjwpL368gjcUWiTY5GyxcUUgKFtnJpIPppOn+LiEUfHhsm7mQeYKemVa/p+tcsy+x+17l0N8Ox
U/RnqPlb4jNEOuXHCO5qcVZ1TPgrWsJSC8iLXinxi8Gk0iD09R/Z4L+KwfkKqTvs1Z0GAIt//A5q
0BKErrMBfdQ0IKDsky6hD65V1ZqcAJ+X5JbcMApKpZyZTlJ5DGPiwlhHNdo0PtvALcr90iEIIMRm
reo13NPFPzCEfks3+PEmARdhTsDhZRq8z1+/Z8tisXVRXW+cpsuGfWRpTn0uh5j3xcZ9J+EdfKyy
NCLV84Uv+ccUya99DnJmG5ur7i9Oafe4XYLMbxbLP1H4jF/9EyAfDKwrFOPEmgIEwh326zuksZ00
5BekpEgW/nD/86HrMQJNe6OhR3XNuiH6nZPSrw/cupudYzz1S3HN5HhiqooqAx1RP+WUDwWTV4AR
E+rJXQQTcz6jwbCg60kAkN4/QGN+C7ha3znWIEvwFGEsBX71m7mrycRCnnebb0y74O618rnw3ggJ
aIZQm3mw38uW6x2M2LLyS2yasUEasJlk1/GMFPgMLywWB/imEXMsyNvFjhFYHwfk+NgLKcsJi2a2
ToPoBABtGOVsPgsROUAuEWSSk0OKr71DjQkcvSw5alBLo9HSvLrEIc0j8MmJKbu3dItea9oyM9nC
ydPem2T0xrsRZcKjP1lwvC1J+tM/kPN/M6isX47t8gDYuo/1zQXo8utlXRhMlC5Dnc3AZUquUadw
tFEyXQihpWaqw0pAy770qELisEtTcz4vvhPnJ6FX/H+bQ9sN3f8+3fsVI1p4fsJuDiyieXbG1O7Z
OwLJMRBgbTX7oM0VoxsPkvN8JmOsTqmQKh3YmdepzHtvIGMv4N/d7IUGvz4//uvV7NfFFDqRY9KN
BCbJzYDX73dnIVKVebYhbmwIVCJeyES7mqdTcSz1sjk5aUc/QK8daglbmsTc+mX/DzuJ+etaxDvg
S165TDp5lYRk/BjO/s0AtiSTmCHL009O0r7eObFhU0QuHj2FnyMdvmbXPvqRnbykWg1Gu0i6dWU1
YvObSERDAHsjUjswac6inivoVSLfGNVblbEJcvqMoiP2tagNgVTZe6HyoglaDrvpphKLhiWnBDkf
CptG5f5ff7s/yFZ/jcdxKOuWtabAGKSmwU6yflPSCxzVeuTI75xM2gudlgo4oCp493QI/AunSBVt
UoM0ddRIyXujE9uGGLfLo1D3sDSFo19JY1OT8XBD5LaFzjnLHsxpkjMzJUM8+GrO0CFVrCnEbVcZ
qeZm1QW6PhqXH6JqWsK0zT18InnQVJVq6OWJPkTX092Tqt00/+R7+s3+s35ipAoOmEA+vUC28OvD
U2i1W8BV/S6tda5mMfXgDFH3a+/sh/LXo/U07LjH6ksxkNa0FzV9V2pyjjWytZLpH+xmvw3310sA
cEwArWG8D4rOXe1of7u/SttOKSLmdSFlOz/WqtEessyvXNTXOEODyXLmp6EdCGcRkjSDcBQo3K/A
wOBEFUr2CthIS2vGiIX/WSVeJpH+6s61i+yKIKUmLz+7VDCqFE1bXhT5gDDFR0RTPwecLDTNq0lY
26NQ9Os3MyYjTrvrv9UwqNKs1wfNRbU/pEMQa15e7KAjcIvUsiVwHo6TsRGws62NaEqKRYg1KKQJ
LVptTouVpvsSaAt39AAyeFNQlGNR1Ud73pasIvIF/jAvhoSMPq5Z2lZ8qFxg3yjXjR1senAbxBQo
yJEeJ1rGnFE9hVZWtHVQoZS3jyTzrqN2zUSORJzrU+/PvJKANkYDKutcIsZL/1LozaoQMo3CDy1Z
Ur6KonCYlvHt4k8wFOOmH8/WvyUEeqxL/ver5OeHjOcvPdB/a0X6RTb0/4dOCH3P39aXVbH0p77o
+r1EX3TgbPjezX9XFv34iT9NReYfmIOAa1CaAuAyV3rPT6WQ4fxBXiP/HsAqzARq8r+EQt4fggke
kDBqWf7DWuz+P1OR+MNFcgTlELEtkljv3woPXakHPGh/WwtpLOrA9yiTKDsdF/fnrw8i0/NeMcFn
ouppbxElEs9JEi3yAMpIHCyzAIPFnbPz+inQzeh6EIl+QHrTBhw9QdjUhtjmVY2SNi+fInN2sIgu
EE3cjOjJcdQ3IKwtZPoEFSsjti6NZUrUis675aXZrZu5bGgLOc6wnWmaFs7rPIrvg7svVfTe9WaB
ENlT55g53K3pWe3JG4C9AnlNzmaqaWGT9ka6ib3JJ2rajW+nmM4D7W1zj5zmKBsU9iyIt0Lz37K5
opHaLFf4Eq80Y4KFY0ptn+DpCyOaF7tB06wLZwgr1LW2I4p5jUKMvMjdFUVU7tGs5/cTW8e05Ujn
PaJbbUMGiTktAt17ngYvOmAYtY3A6tNh3HRUmCYqVqUT0m4ioJC1xinEQtY6dch7bDMevuQ9MFlY
u4yLU3wT6Fs6j4/jxqj7WqUvR7p2GsFAKfZ4bWTKHU4isUI6PgJIzgRMaVPaY0TOfIL8wokYphk6
jm03duJgnlOStGI8Q9NGS6r6xU+GfeXWWpjUc/O25DiPNBZhdIWZDaTSGdz8AZmDzbGjXhSKL680
TzNsJj/EiknyOkAeBJK2j7x5KGg2uktKlpXk0tmpk+sbt4ujYquMBWFk4xkY45VrfhlmGr5ZMpcE
s6TzQY+qb9ZsfRBAcKF+c8KitufPoiCNIk8A/Wxr8rnooiKSbO6M+JAZsgwmuJ40pbAmAwGqNpFS
EKOg4s8va3LAeUII964p/WzgDVqaiaF02lv7BaU+ZCb7Yc2+PfaD+Na2oKM17XVyl6PpRl/rPL7J
u2UPdOhQGuV95+OwQ5fIVaWqvlWQHz6obG2iV5bu1AmunhMnNhq0FS9VEM4Z503otMPZzLxiT0CM
f2uXMvDYJibRhXN0IFBUXcWNVe49Q2uDikYbsOsDcAP9HWE2hIMs6eJlgyeRLA3Y+UdGtv41o7KJ
skqZ8/NsKl4Od4K2g2VcXBXO1IV63t7ho2lwJTTe49z25d00EypA+Ku3MYZRO0g7H66Juy032Not
sL1uQvssmc95laPdiPe+25nHiY5GmJmkjRZZMT11bYyQWsj0SpHwgYpcj45OX8RHM6IHR6imdRlR
IKHXUc0qb22esqp7dZVPJHzTO0yishh74eCQoqo7Gokv6Gfs7IUZGbIoVHZ7P7O8oLRd2quifoIX
2V7raFKOymTjzwvCOmppdhuOEumVSxtyBrQgiSrifUF2oOhnAsnmq9PlpONBh5XnWqbdOt0gEoIw
JT0wi9q5kIEU35dCG69ET8BkoUR1lSe+g3jOftAS9NbgrR/SpDppjUUYPYLPrcWcjfVjYCZQCKIY
jaY60m+5qSt/Xyd86lwyBMsRs8gLDLI0sCbXOXtqbC/4+HiGH+qu9MPMXl1jEDYdO/8UCwohUxuJ
CxpMfUdbq76JWv1K6SP6C9OejtbiuvepZeCyYZk+Naz93INQJEReuqiTV6W8wzoba9u5QhAycroe
vINTmxffSPetB+E/BVoGQOroVdYlkjxv/fgNy6q1Bdmym8esRYsec1haooEaIrkSzV2iMW73+y5c
FDKTOC3d7eTlDhpBEViz8dF6o4YPzD8NxNiDxANlMyRF88TEtF2BTPdlU6ZEKSxiV5DFc2oijx6z
Y9XfxYSLsmjy8RbTQnbQsbc/QpUN02qiq+2kRONaMAvL5xkoJYMMDrJCnKphZWobr7Ohl8fWc8+y
YAyj1ymTI7v3j3g4SBQTTvqYlBOzawTxEo1SeZo8pK6MT0MTTeNWJzcBqKyHMI9e/dNUETCVe6kW
QlniGuTZtK0VUkilVxezH9MtU+ToYIvF2Vrzd2hoI1Poptzz0E2HlBnjMCiT3UFwlJ5b9UX4ZTBY
9SBwkIH4KYU/3DK2eSdMId7NtWxCJu5pKBex7YZxOiURbVe3KOlENkTBL+b1PBsHyYTtFo3DfBsh
195il7pBI/rgRck5N2reGNHBLphoLWpeR4sRdCOhPjhICl+YFGGPTWFku6w+WzS4wM0REZmKm8fq
5XDjaL1EQtkG9kL0E1/2tWM61n4erQVWnjE9D3EraRUsR2/MchpcGUHWSldBYjKHIbsmNAqsX+pq
9npnk1XIVOlqNsY+mn1zk5BLRKBBco6z+kDnjfTosnkZembemmweyr7zTtXsLpvEYN+MQS4wtkh7
kEec/DABj2QNV3cQXELfEKgeiJUu6744DE2vnyQty0dpXA9mNgZqgTyB31aGCei2sNY9+6rPXhev
0oJZj1xwabW8t+AlH6KZe6uT2pekz5OAm9A4AFr2b1UOcA5DOKAcOJ6HgiUEYacJeq1qGGjxEZy9
M3IQ3WqdDptaY77nWIxwLK8MFqEuesmlUZ37ZGXpHo1Q2Nq9t/m/3J3JjuRGmq3f5e4pcDSSi7vx
eQiPwWPODRGRmeI8mHEwkk9/P0ZV40pZ1RJq2Q0BEgREpnu4k7R/OOc7pYU5D8NNGJc/lO1vZFtw
biTR94LPYtUz0S7ihp/NRpgLHDSEqqXRm6TlvcYo/i9RRvMlGFvv5zAZbzqz6WgrhPyW1GqIVuXM
JN6nEEu3GY+bzRykh3KOcdDpRq/CmqsJ/8WOx/qrhr/GyGrPjuY8N9nNmL/FJQdm9hZ2xa3wijs5
4Sga6z1gIm62xLkKC2Cf8wrg5bHKvIc4/wwJ6HDCAqdf+A3b8sZi381833eOed2/2T2H69Buhq6+
c3vnIFE0M4wnhUeOwZYQGp6LTnfVERlLsgKDb4245thWiSx+dfGKbVJTXJmwd4dEgzkPlHNfjwSO
DfWW+Dhz2w1Du02bvaPDXS0KxC5vk/R2bDbUXpfVRz4WdybO8aKxH41QvzUmgl4SCNvOvVO1vO+4
YGadogtVYb1pnbndtn6qtpGuMV6Y3tGgbGXkMyH4HVBye5YV35IndZgbG2OywXdEJNG6KKtvQe7m
6KCCb6wWbJS0XC5Bx/Ew1EGwktxr4yo3/XLHSYZ2LccCz67cO5KbYh+WLU5eme+zZP5B+0sc3Rjd
S98glEiQNNMbWL/k6D72BV9lbk6AH5xUXhvF3yXY435nGP0tSYZsa7Nk2cYq986k7FT7sO8CJlDT
WiQqIqo8uZST8RNNz0Ut4l9hVBtHqh9TEl4mtnlIC1hwJLu8owSTjrt1UtCGzvK2fKneKNj4O3AH
NXKTBlRMxphMb4UFERkrYfnGhbb4m5rXIte3fSC+V735WNLG3Bpm8ZPqrDnVABHeHOU8lDhc1qKw
kaQsxI5HErAfgqHlUsITfWe1+kp29bWHVal4GLQ4hfkQsctjbGagFGPbNTHyTUOcPYZFPB7T7Gdf
uzTFwS6auuoyY2PdMZ9c9247fTPdpLygB7LZIDfhXVnkOfdKKa/cU/eQ5n5oK9vWOHAxXpbmcZjy
ccssESXfALthowJH3DiA2TD9ogKSZnxmyZ7PCCt9IFVBYq68fJqeg7TxP0FLotMnQ/smIgNtE8cc
8HJieSYg120SONqU9LLfYOxhDOA7pIn5kJhCUsHWtRB35jRPW9ITKTHi5DjUdnNT17l9S6fUb7s6
f++j6ArBOH2n37/xOem7Zgi3SUMVLpJCnpeZwo4TmdQKZH0Aj5xkXeve/XDqxj6UGhEXqVHGsQ4Y
D68s3BTYlciZhHEnzzF9g2G7nPtQjcqzDdUHDykBv5Zfl3RQXn+qdaMex2Ru74YoFSuT9dQTroR8
I3wJcpQtGYI1lBlHTkt5Zk+I3woIMdsPg3lCEac9/uPwW9Ck8a6LbWxnPNP3M3lFuOKzds1zcgD2
XNebPKwXG13KdN21P6xGhz8INbGYVaAaqwppbjOZZevRR6mmzeSdDZqzM5g6HhnzV2Qn9jOMBr9X
R2pr69lNYnPTuxVYGmLxvtvRIHd5O52rJkYqUOVW+Kx6zuEhNARy5A4w22yznYMsvA2wgqz8kjin
nnf1YrBPI49Jev7dmPBIsrXlH3K/dQ+9QNU1NFZkHAI2Msu8/FVPo7WJ/YYlDYK/nsDqZjrE+fie
zGVRbWTIHGpVyUlevElEdypHg00W5bQH8jJuuwbCRd5jTANkI9nJz863UOOL7EWnT1ZGMbAO0AiR
FsDOB8YYCogck/kgNMjbatj1VStPbYiZEyV3f0ao/uxbufmqB9sinqTXLzPl9ss4QRTSM4hbnu7l
3gqq8uDHFUt9lgJXEL5YxKZYmrig+3ZjVSzElR+1l2KKwGf0mXUnQ0LXuI7U75ilNeYSmNKKS0Th
vytllG2U0+1Tq7qO4WtRJQZUifLF9+v6gw0+Sa2+NDjWI/tgg7pYzZX8Tvaau9dTHOKZmJCwNHHS
7H1zdG6yCTGGaC33Pk29dxka3jNObsVuoUIuzE33OtlMRIF9VzcR8aQYXiD9xcLwLqRsP2UK3YfS
rncEL1py6Zbv3eLZjHDKTSprT6LoWam11PWTMoOzvdyeYx6+5FaTP5AtOe5MmWM8cNN7J25/r8aO
Os8pq5va98YLrTpGy8FCyNJXb4PXRvsByfVNM8C9qmw982yK9dknphXDfkQoWJl7bLLrOXs2AQzf
EnJpcuhS+LdGo/ccJ3OC1iNAenWrkTm8IV+Xh8EjYycdIm8XQixYmdr3D6xcyQP0mU5qAW/WC7qT
YfG7RIPoTgO7gyNYSfHgxOF0YFUDU2Wi9N1UcsacIMPpobYy+0rV5n06mGVvRxMXKBWho+8kD3ge
S4n7w6igNjjlcIxJWiG5PiofSvE9kYc4be7xRX6PNYmJ8mjLKzIyuFkHAhc/Jw74E/4wbId1Ux5C
Fqc7aB0hNajOjJtQesYDmZseQYr58OK4nLuGjKvvXJ4jUwVlHMpgiG8MdLWukc3XrHTiNz747Iys
Iv/pIprAlgCSISCM8qnwJp6yGUhjac5PdodW2iii8SUprfCt0h1NjLbl+wgX9ghVI/um3D6groos
nkGDGhdsdFkfph5lRe2zQepl8aMGXZIiAnMXajtEEHZm/dSbWwB3vlpFgTMn76WTiZUr4u6M2ye2
tyIwTGsPJdiF0jCivxipcGnyBhW/uW6Mqq70iv49HmUJ/MAckUaJqr7P+R33RU0NufbiiYntws6C
WSCtu4Y68Jg6LPZAaGN3olNPrIsNHfqVVKvydiR4g1LCcg3E/4WbqHWlI/3YI76aNw4vmWxrKW7N
1CpeyC52jzBg5muJ0hwNDWHNR+XgYwfYJ6OnRDvUMVrW/j1cTu9n1BMtXFAfc6IhF1vrNsdiCojN
P8MAS/e13U8sAWUSbOhK7U82XfbKHCMDmHJMPy3tZutJw9lM1gxO2cY45yAUXGm/7k5JbPj40km6
yc8CoqOBYMYLP8n0uS8jaT8TO9mfykq2qAkj5jf0WSvOPLjMIvWkYBcfNCwZkVBt8JK3ezsKPjzY
LUMfEonX1yaP/opcZqYCpwRTGKFRdXPBpDIevX44jWxW/Mw4V4nzBN9n7Uog220sdx29SR+30UMf
+c0B+HS8lhWmm75VtPEzUIlQqc0UzHvlXprSzNdpwXGJJ4zf4oj65s0V/gpd9jZjcbDphTwGqlpn
MI7E8Cb1sM58a1+GGGqQ+wUpmGuN4SxU1ynw243HhtHLWHqnKHBzzvhaIvT30oLzRqcwKcykKrfE
gEFZeckL8dBM88Yu9S6dgifXJPdVEjCnx4MufuYtp9vg6pVIxdWb0YrRJmJ092JGEwQHstlB3xZ4
HYR6Z1GiDZIY0gQJTdjnSBEzgnLM+Duyqp8OC8cbN80P3uSRJkL47xqTDK59t3hhlIE+nSkjQZOI
x4l92nsjURVwss6VGdA4Jt45cLzvQbsUeFi5NpUbhJTz5rpY+lAM9eVDnszOOqvMn8ARzLVPSsOV
43jrNxO6t0xOB5+wacNrGH7YjC8T195RUd2VywPPK7Kc/JQMo11lufi+KfpML/hwSO1KM3vHqI/d
GTuTAMYrZHpsGyBixgasOGb1KfaueBQ2RGNtcapCzmp/wJy7QwJFyBeC6krnK2xlZyvN7uxU9I+K
npB1v/1RKxe5ENdkDTyel5xu63iiWQng2pkTVwa7vdT52fYPhj3tXI0QM48XcF0wbrGKbkNhProe
qUcJfJfWO49h/M0PDjIF2yXhKfnh02wsw7IAySQsD/A8JJSsFEkxczBkGy8JnpHYX6XB3lspsis7
4w7i6r6vxw+ybC9xxm/dsaBGWb91gWQATVhRSOxGwnmxy91m0Y1KAEIR1XrShbpSut7mLlPjuhDZ
toqCd5l6egNOi+d6fB1wTK0C5DsYEuzjNOEaqoNok2qvW9vkRRbS2AMDbxE5W6Dr6GlWtZLukZP/
JVtCbhhFboaxvcnM5jrOuC3so8UggKYRs7BXr+j44Dyx8lgRP8LM23W4IsttPPgnZjcuuk6fR5Cq
72ujyg9d3J1EuPjp2aNSPtVrB6dWRxLuFNQH7Vc3wiwPk3PPKJI+QI+7puZEiXSymnRVrQgiZPLN
aVnkNLyCJPuu9bGekCd2wOyxmhpcr8Poe9hx/Xuc+DsMg9xvnr9Gq4fYi8Ebk7PjABaD8ft1dsy9
kAZpzx9ao2qPVMSBHiJ1A2eUEdhd5D8bhTkhdufugu7AfFDkrG/8pOHxKsnGHLMgfgHW7uJSsReN
eV9xPcM6pTH6KOyeWyfhCq+Niyh56BVjtgqGYaMAGs/M3PrqlOCQm0L3XakXK4jXQxhi9bfXMg13
vnSxePRgKYqNwnnhuI9RehOmAVYV1LTaBarRnEJtbbR8Bb0Iu+yDal2vWgsym9EG98STR8fYG891
gQylkf18HgcCFCLzvuzkJSN4Amlu/VmZ4x0tybHU+rXQ5c3ov8Fwu1Yy5Lyca3+rW8qC1slfyfjZ
J/QtouFLaYgULCJ1SlngruLReDbsSwozv4F2qsz+bCJnDcqZzGI28sRxeyUWguqI1uNQEXt9Vvzc
KIZDGSPoHPaGukG4l1ACuSf4rPuoeGYEgVD8WerbgUxXw58fLRvKEyOSNNwPjEibzl8wCLSPzKuR
gURlcGG7skr6cyZfeRCRvUqzOLDhSDDHEyJMPTq6ejOht7Bn5154z/Cg1pb97k2fefvM5oW+j86Q
06Albriex7MiONJvdm3w1poGGZnW2mL0YS6lQlfddgbjtx6vSMUTjdbydTRaiKR1cZ7NnqSiNByf
cBVjdsCIvbVZ3KwLO3gCzOruqtG+un4/XWSraEnsqF7P3U939E9lXpP90t8VdHtwbFR+chvWDlQv
GyMJrHMTFU/uYN3KDE36khTBQJovC6cE/SMp7wnMsRs3wmrqxEB0e/+QmHSkdsSDb4J1NLtiK4xJ
4wroaPUmEZ9tCzmH5+A+MVTvX5yye2LFHR+CzptumGy5xYNTdGjhob5GPnWMm/Q3iE3MFd41rvJu
Cu6irBtJPQqb9ZwzA+HBy3LjLYrjAYDg3D5o8xlwwW2OR6rQDndx4oi7FGXPEfYE01x03TmDYhLc
fUnItP/l/Y3it65zJ2Ak3o7KmtXd8NY00ypE37Zr6/rGtu9nxTmLZyrNp0MLIAd6s6XhBPnIPTlo
QucMT+yuaV40Dn1MkE85xpB26DZwjQLMe9ZJZ+5OlyzbqvlrfmpP8SnVsT54RRDtmIpnh2qOWbcn
LaIzcxSAlppLapKSjjKA+Oprw0yXiQt697AKH8oZaIrS3sifpRAzGL6bDhKlqGS8FBIzUdMgIYRn
5dG21FlTmBWXODpnttcfimGK6UIieQj7Wj1Yof+WpXF6bBdJo6XS8A7DeXRKfSwtfApopxv/gnnh
WKb1XZLsCCNncWotaS1Ligh5q5DGCkiBtr5WyodOYhjFdcSDsW/85OwG0PuSwMRz224HfCmrqKmy
TV27x8EtjgNI08ZNonXjti+MtZ+6bsLIrZP5xaAkXLFdIJI9HLATBlRLutuaVBpB393GVNFPqGp8
zm4UGbRzVxhvH6V29wD6brQI0j35869TYdwyaHjOvfxgeOPBaoKHmQi9TWf2zLNC3MUDQu4keHCo
8/BVw+ODH5h0DuBv2T2XsryvIfOunblzGQ2T9VrmUl+sFkmV5+phaw/j7wk1NWCGQB1IivtM8Lux
J+DwGnIKrd5MP9CC+bN88L00ZyChnxpzuqSx+0yO38VgOL9PHcqo2EXWQad/lIX0juVoh+uMj2et
GvkYaYCBbCvm4tSSKrEP2+R7EbDoS5gkWByLsfk4BwQlzCzpsQqLtYkskLl3tcLPygCIxPk4vzF8
Z+Kpo9kwlPi5TzhwTwzgoh2uwWk/yEgQaE04T+w6+3rG8SgUPzPVpGT1+pjW0ljPIAGe4zLAmKDF
7WCalDqCRIalZRkSSFptNTLyZBO7ToNlIScfOHYx5UEgXJOyJvay0j8bDC4r3Aj1OlqUODN+GVi9
ltxCiFJY6Jw7uGXdkbeGC6QLymOnmpLQHYdHUAOJJOphpDmI1A/C6r4RWdnsGGfYG40jAJdniRHD
euR+vFf4jlZMuRJKLdvayrlj8zszJ4uguL2JgnpS6UnTuil51oWZ/RCEbx4DYl9Oc0264Dj0LvO9
ySbrKDVg9yLRRqiT7pRI9FGOHkwGgRkrrMp8XedqqfUg7RHaDqRihvbrjIA3qhotBGHszJPSSm5V
bP7IYYQbJQWeyojcWLwQtqOLtVDGgnhu3qBL9/c2/ccGn0h4DUaXDFCfEsGWhbGB3mJcnNllm1EP
5qbMRtSoYfY49epp8qP3ojeNnavm8IY6EVgZPqZ1qgBO4ZajWzHFpaYjBtWizkZsKJx0Inuu5yG4
afvGO6qeabclfObPk3lvL5vmuSnuamFX+xRR/I/Od/vDaMPFQrAbfk66NV7rvBrfUrOa96jIya0A
yr7BJvoN1Kmg95lvG5HcTYl9NQZ7GdnyBkg+qh9HxLKMRtlnZA7F3ygVwNfwR944myQkNNq3lVwz
pKYSSvMQAQP1Q0lxPq+IJy+ObhGgKbC1uMapa29Kv3kWIcVNZgdoD9xo2LZjMB/iKpyeulGlB3wd
7TPwrktpmek3VizqMMaVwk4yXkrBZ1iTYz+kpCb4aeStM5Vd+gqdS+Sn2AWacsdUasuWztmWXVUe
E+BNjLp0eqyTbFdHIJSYiV1q+Dh3WvcfkUcYNsIInmjtbLdrXJlU803bblDynULzZorNj45xQmJY
O6OFM+Jgv1SauydxyWOC0eLghAy9x9Zs+31dFPXBJn39H0Eg/5Eo638anQki+l+pru6BOvfxR/En
2dXyR/4huzIQVwU2jgSy03zyN9GB/5fuynCs32zfcmhBvUV+aP5Bd2X/ZhFH6vgeyCHTN5eE3LYm
B/L//h/HBA5NHU2F4EFqEcTf/ReZ6p80I8Rq/yBV/Ru6ES/+B9EVr2Dx7pZAxhDuO8bvX+SY5FsU
M+m//hqbM3TTbE4fBgA4wFXilKFIynq3cVHhyCpPL2T+JI9/+Kz+zevbywv8f9UXb8BF/2qaaHvx
atj2Vw7eH+SXNKpEKNHmc+JbVOFtZ6y63nZ51Wo8DgoDeFPjzVy5XZveeqXhN3gmVLilKw2YbRoG
fYEnmpdyEu/g0WmsJAbYJzvOBpDETeENOxysCJRE+w+B4X/70f0SrbO89cACDMVXa/mea/1qNJFi
Yi5rE00hxDTS/DH6Ers2bWhjpsn22Rui5d2Rnc4OqItmm3vXwWF/nkYbjOdff46/Gm4WRa1jI5uz
bIbLvvhFxWrkYcsUbKQpYa4DgaLqLYEqoxDEY9eAUynxYxtfSZyiHCeWjgb2r9+Atcjz/vxFoqMF
QCZwPLDs/VUVL6epJe7S0ZxPoyZDdOiZ1LtTn5u70Uqyz4xafOdbBHZvoryc613VDkN0UGHZmfsR
+UbCJo8KYWcbXjQxrzGzYlvoWIbgSNuU6Zyp9d8FMf2LicRBcw2aDNw6txufHvftH9W/A2lzHO6Z
XksvQdiWDHMVr0sskKyRC4h3K8l0Fpx4hJ/xvnRpd2nJmHnE3aqvRXTN7UK3284tDLF1rCJAypfJ
tHv5mw/3zyJ4LrXlH1dwBnq8R8w5f36buF5FCp2qX3Mn5eOqaoP+0VRAkJqepSVrfebjGCP62j5k
M1iv2waib7Yf4wZBo42/f9ySF2M5G1GxMQTe52j7bzKenH+5k8k+YoGJVhSNKZ/lcon+4U7mMrcn
VdOQhXCe1F1BNKZCT9bV4aqftJg3XjPVu3II3XTrTyUQMhEUw841Ats/oDwfeqbfWUBFFPWfbaLl
zm3GXJ+lV3yyk4PPIkYIr7XXSeKqsMwYLBgwFm6UoSNzO7EURO0psnK4o3WJCCFFBBs9j32rn/3I
Ax9NT8uBKPoyiDd/8wUtQv0/Xf2+BaqfW88mNgbTwi9fkD+DAUFhCPEsxr++Jr8h7uFtmVHOFhGi
O/gWWRDjo91sqyfbfE2CwblRHSrFzVCLKiKsJ0O88ddvC0HuL+8LAKBgls7FwxY85In15y9Fhp3u
kR8xVlR14R+tWssj68Mx29AEyOoTEykIfh/qS38uyu5YQUfNttkCnJq64D788kJaw6iPxG/igRyM
XZsx8EGho58mJ0Q+7pHJHaXwMr2yR/TZlY2/bZUab0LAOKDxESf6dnWXWi48ipSdyUnhX907psq2
weLMrLFoVhWpmQ6mzWJxb05MGImmnKZsa0Rg5DxTl+sIYtHEnATyTPfY+I5m3zX9PsCWpdCpvo2m
mnIG1HVz1oZCDFE2LlQrXOAb21flGTgN7wS73a6S3bJjCePkR66MeV4NjDCWS9UPti0e72RlpNK7
hBP2ZhbnbGJ93KwTYXHz4m+Nyd9CrTE2j5aIH9uZvizmijgwIZsv7lgA9giixWOCXWrfjCL4MDBL
rbMYJ220eGpZM4hvPEpPraOYaCHLPkxA7w4e3ozTKGvGjrG/YHw7kDTrwouxdhax7b1KIKnrHCvv
nMlw1WZddQTtGe+tzix3ZA+ojUShuPY7ra9NbT+HmM/u7IZ8TNg8OAsMmM2qVHsjragHDf9NLY5i
tWwRuVYziLPml93Y+7Ieh4sLeeyl/FGi3fDGdhs4bb4n8LG4B3w9bmUQlY/N4ma2Q1aXffXTGbE1
bUHtxQEy2dbxcDNggyYZIPs0lQVSeZy7gahe1pO/w+jxfxDb4t2Hbi9e0WYFjCxn7ChsC0jN6hLs
3JlI9017oe6wFwu28JcQ0xopDV6qs+khxWNKXw0Et8/N1nWBV8ym74SbDMg3KJw4fdBdp48xIqaj
8+UA15DKbochQ5nq04aBcRj2YqAjdtpAbIypqfDVCxiyU7SPq9k5IyLV23CxmceIgoOVXszn/ZBU
xw6z4WGelomv4Q31c4NEdPjyrBeLfZ3wbfVpf3na+8XeHqR29QiOARu1XXhipalsctCthP6Bd5j2
/aLqTDvQWUHbdK8GgT3ggcrU5Am+mDED2zDRMyz2+iBEd71eVP0r2Rd02uLLhl8POUnE+SgQPCUt
5pk+A7MELfMtNjznMeiQchnDJD95sOYH7dqIvHRdsFUmjycwyXLFTsp+QqQMsMBKrnMesE8yi20M
kr7ItwnQng2JnojwMHzYz94iL0cyzLNcjNyy4UIbKGXPZjGX8yVWcDF7j9UVJsBL4RnsRxM3PFSe
MM/OQi9IR9PdS91/Asrpny10t/kqbu3xpFOhdgNGQDID3eJURPq+1PCpFjLCaAbqGE4B1kGfKnk7
25Z+r2fiG0OaeWiiOcIf7SbXuB2Mo00k6zIzRfZT+iETtkQ9jdIjXrYEXnCgqLnn/9IXmP0ZeosF
3lANhn+MUyd+gt0wfg6GyN66iSBcoGMlXji/qW+nwQID8cWC+MJCqGhSPwAgt0xCsqx67/IJ6odh
szQikuqACIBICwxECLidShXP+Twyk8zKu3FhT4Qzvmj8np84hH+GUrIIahwjOTsgqx/LhVnRL/SK
8QtkMTtZfWMsWXRRZiSHNpjFgYEwX5+TY4DcRKOu1hHn3DPxIT9wIPZvrtHVV1TlGN8LB0CJAVUU
Gz8fApGcyfcSe/rRxz6EFIx2ZeOTIgtpiDlO/AXfcJU77WOLNEMLIe/Bsg0IHfOQarltZVe92Hng
3OVkOdBil+ONU7fiYLEWOtlR82Et8I+qG7OT1zbjviVtaCc8I79VIwC4RisGFpVqX6KqgbSuEYJP
QTa9jNHQ3cuizYGw8Gqan463A1gsIIoMbIaRLIioKPZxywSPCky/pgurJP/Cloh4QZgQfAHOZMpT
eReMtDKp0p1alV4c/ySvEToGqbxrRFDprWhpJLTosBdQQ/HfcDcCTwltMYBjqZZcBaHueyRpRPwG
ASsc0B+xnF4aYmU3Xt3hx2pH8eYujBb3C9eSSwbWCKs0aiQzc4xVPnlYqobhIVZ2fvGGJLla2lZH
UqYZOFslfigk0kMKwsczX4iTcm+iBRVTS069JErYRvLSNgJrVFvo//2DVY/GdwVnJg1r+0hEMUms
ggQDFsD8CyENBvHI0ow6FkxNO9EHQAhAh7tQ+MGF2E/NF9Cm6pFfLIybICnB3bhdP9ylKI2nFK6d
0fTPLfiRPVBR8dTUHvR0WKpHpuT2Nz8sWS74xPEl3Wz99JqQy3/B7EQLcIcidHwf+4apTGT1tyma
gxVirfbIDgY+j2xypJBFM56dhdwDOxn5SUcCQCUsVHypcM4phu7nYWxehzkMT8YXC0j7U33TRK7Z
s6fHPhCk+Zm1tV7NXCd7SAsgqxekUPlFF4oW0FBq2z8b4epHVK8FTFGeLQHCMBJfxuDJYy5FUsNQ
iL0ebWtXBm79yJ3NFkQq9hFK5TH7c0GYSuQgGjRwFU21Z7ywXDBvUbL576NT+odYRla6daIoXE/R
CJhoyGmEpDUExFEssUELOsn4oij5C1DJojG9J5OUwV6LIh5hbAdclLv5wx7cR/J82nXDIYQULXyM
8lF964cifhxs2/1dMwT+iYIpeUgXsJNYEE8svZnGRi3LorxB1LO2FhyUWMBQKYSoTszJMc8xgjgR
ILs0DaEmw/lG6sd3BrmOsJuhQrGZpw2wRIGiOc+4RZzJlI81FFY6C5fqAu2ys89YbqydYbSY+oHQ
fbBtVZMMvmCuLGYXZxuVE517ZXjfGzOdHyNn6Nxtp6PpRQ+N8ZA0FPgbYy61tWrCyXubdeYBqSvz
x8Hx5Kusl/gIeI8/Etszg03gYBziiY7ZcoRWeO/VTUurDcWHiLMiuDPAlKFvwI8dr7mxMJaH3PW7
fpySm3LI62tv5CBdQ3P60dfgeknInpRN2rv03+1Yp/7KtECTrCj/gmfXiqASpU6YAelLeUnHA6Wz
C41yREKvsyx48eqqIlmgZ/fBbMCD2aLd0CWLsVHIE2CBLD62SAKtXamxluHDkDYTwI+ZMXZyANvL
cc5avxGHSBTo7msuMdajU6x3yHdFuNHmNHg7NAA8cGJwX+wNuvDZSvoSjljXHAaavd9jKShWezY/
lxGu4z0YauDxQ8/mXGXz1PPcCXsyyX0Bmbavqkvio+BdJ8w98SugiCTAh5In9uU7Jy9KMt8yD2aa
AZfKRgg+7BXcaNqYbce5YZNjuPD6yR7qnCa5AVnFpF5lTK7zjvqGabGu30sZ+yPCzip6Fipo+50Z
zHOD8bOo9WaYLT9Z+YaQKCXCARMwltvnQrbG7agVfzH6MzHwd9bGR8SxRcBYEC1hCrjQnkAKRh/m
HPgj1DijRMNbEJdekN3yrFPYK/u+Lfx34rzzdj0aGP/3VjiFapNSlqs1iFr/I8w6tSkLVkBafBOp
sSz2fOL9MHa0+a3Ro6yiSPYqj/mwnQQ7oVWNdiBbahLkupCfDWLAWFkHXB9Naic3RQ1zaKi9pFgv
x3WxBtem9SmPquDZks7o7eccdenZ6LEVr3N0ntm3yulxfAwF+TGmafSoF4epn9neezW6Ll4GY3ui
VHFmR9XBnGO/j9NIReYLEGFWIsQtBTaPUYPr1a5gkVC7S5SjiMvhELsVA/CVQ92SnuEN+i8sibps
Y4x8o9ug6T2981kQ+/AfSzRcIOlCqnKz8B/cxkpvJ62LrQgzvq2CRUW4anJvYgknqws5T8E7hG9j
ZDMSOFsEZeLKjvkUo+S5x5xlnxo7Mz7sxIICwKaVDywrstZY6wZ9cJ3oZD+gUH30yDnbgyVHSWIp
N3xteuLZIBgDrq5H0rn7PnY+Rh7e5Ls1w+8hs0hMb6SJH+zE7XjkJcptMXqU9Jy9snWzBwLad+sp
mTMDnlA/eTveugMpy4UbtDZaA5MGoImy/Rvz+DKG/VPbT6C1T1PhM/XwmF26y3j1DzMPmSdDOyDu
W/myCdlbwfIL01h1PDrDZh+yMSH+YTZQsVR9Jj6GDN3GukP+MnFE24Tj+AXKkjs8pQbUwICcvJVj
zV6HydxOONDSrn/v7RHNOR6A8mxOcYMgJMHtg2xmrNlc4xy114MpC0Q1hWvsebSESIsd5GQrM2E3
tJJdJ8EeshdkW1YWkBT+esjwLzM02FaMthk6ct15uHeWD+mPH0KV+rVJD72aiTb7DjajrKAptvXP
SRPryVvB0wCn7iFOSKpYDnQEB2K2QI15uXUpxJTdWUWKoMtJ3fH2b97cr1Mp3hxONWxqDM5IBP/1
zZk4x7pGUvW1pcyeSeGh8VPmHGZcgZhHbnQcoIh0RzPFJpV59R5209CuDVfSm/31e1lmsH+cES3R
AbYfwAzh7TA2/mXWGDc2hJRhQBY1TYsfX51L2OGQ7J1uN+eZ9zcX58K/+fXlnIBf2YaDYjm/hq67
FdEEaQpyNJrcj84Ym5dOkCZYdyL8+Otf7N++UogJQUCP5kL4hWJRxrWB6nBi2Z1CQiEbEu9NucSO
hYN7/Hqp/2iB9L/M1b9ggf778I+d+qi+//zjcmn5+X/slsLfwAtRVggXMon4U/iH9xtjYgbyXHMe
YBHL4WL7Z1CoZ/0GF9cku92zltJ2+br+uVtyrd8cL+CWcVkMObBt/qPwj1+ud9d3sTovrA/hmoR1
/joQzkkwJJqjIh4Hy0F+GK1sfnFzLzxVqmxv8pzR9X92h4GsIuUX6BK3GSEmhEf/+Ulk/j/mzmtH
bmTN1i90uEEXNLfpTWVWZVlJN0QZiZ4MmmCQfPr5qD04s1uDsxtzMzhAQ0Cj1ciqzGTEb9b6VmnI
Hm49esYKJayTCL9ezVpD26rHtpWY1NL59i+fxsM/n6e/xIMsk91/ecyW1+RoYbzKcpR//D+e6roB
qsyen8LUm6Fhgb8GpwFhOKPas2d8rBzZW8/3omyL6yT+ptzacJGCur9Gpy0+tLSHeh07zvgW9o4O
dv/+x/tj/stPFxLwYpoETLuO7wR/nM1OrbyIoFFaAhwADBarzkPpNXfevbBquB0z4gR84DWy9n//
wr83J395Xzzb5Tu0sCGYZf63lQUJcj5mcqb2FLIGCRYmbUNcODNWEAOewIHEBYvkVM9u71WM7eyM
FpWiuXA7g1UGpS0B3o3CJSJoxf4uTdn648jiq82PxQ/nMYmHP/0neAfJfI1riXgMCc8EsygbyAeq
ihERKREjdMmMUw9GCxpwIzzAXHvbT+pf9W9yW14a3Q+FL/1Wqio3LgnUY0ygnhHKv7taRfjXh4i5
MQsqkxUwQlQyfE3vjwUtXaAXsuBcjPCROKZLPgO/TXZeeNMH32y/aoDRy1SmfU1gan6Q8RZTBS5Z
D22AQX/KYvGdWaoLQbkaupsxorfIJiIZsIa2jXdslgQJ53eYBC5Ua9rAJrDeVRsy/Mn0UKxDZPnJ
HgEG7KExMPr5QU9hMd7cMLU+5qiGKS1tCDFsilVb5Q94zGl7iBRznFsWlrO9dVq0TuAh6mCxn5N7
Cti2j9txwKxtzdlD4mka99ivqmwVxbnboU7wA+CGQ+/5/ZPfCmbsMhqDDx+wAorStDG6oyqMfjdM
oqz2/SAXXXZPyM0qtHypAcWiQOkFbiFkJrKz76ehiqbjTFsbrYgchzFB1B6hDZ4/QN2rej2+x35C
yToj4VAbL7Hc9I4k0VmvnDnPtxw4fItnsoDIcTUHdLKRLO1FVBtvYDQIWIJ+l17c2XfbSwWpapna
jvxJPJaNLDH3Yk0GWr4IxluXt7Kv56jZk2VJ5l6JHYm51ADWfj8tRMDYW5w7oU3uHro2OgJYaoiR
BOtQ/ESx5e5wYSXF88AQ/Rx0mumSzpNsuldEOoEiAk/xSqJRh18iDoOvYpqXpLEW9SsydrbEZTj7
H+bUoipG7YNyPnaL8cFze87pOTLFmcj7cTFe0n6vzKDjSJOsaj4DBgYk8oQhkQIxoDJvkpCTynjA
2EnjFGy6mnaCNt+ytmAA44M7GzHfQVuZKMZHHPZRppLbjKX5K601usJp8XLNHQLQrrSsmwjtvj1F
Wa7JYs4E+lMGvjgaWiJXQvIZybEAQN48iHhETNOwTXozOFmGQ+Qk3pMUssZ1YRC0S38Q6xsW2pSx
xhjneAXbMBXbqh0QvwkJeyPvrRPDg/eypLOnkq7zdxR4hv0pvajd4XrPvqZMCFIJ2YTgOnOw3G2F
QlpFLDSpubN31mTyfDEHgM+v+m7vpPbwySoekZwDHoNXnsf+0Gtc730kymPsqe5NtEjQHdhw0Fas
ckPQRLJOur7eiX7gt0YdwPYbfvc2xutYrmCgDrswhykPjszlG+vK3tqNpEgjvgzYple6sz7nOEBX
3aeR/QaEIhIrK6+0s65Jvzi0Qii1irgdduDmfnqYm56NzA1/NQZsWtqRzgrXXVfAUpJUkisn8NMT
OiUQD3ngb5il4a6ZO/kEmoUgVOa92VteAwUg8GGIt7qx8dewOCAHWk64DrZmHIoVzh9OrVlPpA9B
anxyqa4/0nGq7tvRhsnbNEu+ceUfWZfX2FE9ekRpivosBXyPFZMAZ6BYZQa18zJIJbtCuQjwAFb/
rIOwvTQIbLfKkpIQSoCnJ+1OCZy8WuW/IH6n0CUccNwTIdfhKtcAgcc2DkKmabXYdKjUHs1cphg+
Avecx6wZRjrV5AInW5FG02CgsoYC3YnqSYjobIgRUqdduK5M7ivTnO/z0EBOJZklfJOOz1c08oAK
2V2CrhdGygMGkXSf5bnJcijqkaaK3r7Bpu3JHO6cg98F7pqQBPHahFgFqJpTxnBJbZBk3dpgKBhZ
1jvVZMEhS1gHrhmxpKdJNQSJN6S23tVx4R4dhmH7LMHQy61K25IUlXrivi8+MPM6l8yCFluSXRDd
emsGSeuEARriZrabxxLgXnswZqVuk+PhhDHTyDuLIQzy88AkbcsIeX4wKnT/rF/TGRxhwQmWdOx6
VDf/cOLOVUuqsbebUZ1z58S1G9xyVZfGDXGoksdUh3N44Bo2ouPAo1DCCx6THdrMjic6d68d2Yus
azy9BUei2TvB4bdz+Lqki3ensRAPQ6CPgFaf6yiw7/Jhmnba6PesnvaNb32WxfwozfBnZ8lHqw63
Xm5/THF83856587pQ2qgqBUtYHPXWVZRBbqJlaNYzeNteyqkd+lR5zFIBEc2Fvo0LlJJkTuA1P0K
OVykra1FftZLpNlwNnS/O6I8ssMwdQwTA9s5cr8RjhtjFY+klWxdI+ZMr5W/zT3dfwxuM54HXoL5
It/wbRvwPjI/bV7rjIEOCmHjkEzz2O3MNvDYFOFoTE8tJkMWtUUozzhgWS6yA5LkHKMmwh2k3jPy
CyzGoCnOjFzpjcVUauenuiXzgDc0it+RISu1DqLAeMIRHSM0D5MYP7vnUGA55SIzjGIzuOggFwEp
2Un3XJscpXYmLd7hHPr83KgIF4Uzb1zssziukhieSYjJEFlYZ1Ph9uIOMe+885m6d3sKDI1RGCbU
2gFrdc01QnEgMkq3d84kxy04IQaBnkNAzBIKxJ6YpeZwsIJWXNnhU7RjRmS6Udell6yn0Z/MlUni
2WPGXohHmAUm5rmkxJgLcz7c2mVCXAs2TIjrbMfheFM9vfDMNvh4zUmvK2OZFbYksG6yqZQPMwfQ
jj3MRHgs+RBfQdwTxBEFPtIRyw42jpyEi94nzZ59KvoQu1zZuevJKT2yrLXh3qAnROsiC/Nf0oqN
l0ZJfOd5gdezS+I43s4uBnlI8ETYxixH4c8E35Jlb31CRcQgKutTZL99ygB+1QwT8XUmhlsXRPVm
HOJwU6VNe8+SukoONQHB9wEJ3Yx/SvnoZqI9TaUZ3Ab+84XYxreB1KATC0z7As84frUnPOIqISDj
h6D5O6NHDA8gsKxfGQrml1gRN9uirPnknRXfeysyz3xwfGP49bBaECJs9NjIRPvmNTVjZKLLHICe
qthMVfsx2lD/Zjq4de4oSe2eM8HKZTmSbuZz9zN5cvRBAQH+IXN8CAEI9ZOFvxOWK6khpxzDRLXL
3aHnuWcEPdc4wSZUyyev7Jgzs+/csA4fwGTI9C3zqfdm6QUnpDONtfblyCepQgdnmyEUJZWV67th
WQ8h8zuVUcuaa/b4A7fyx0RU8jqQPG4EuBwx4cZ7N5gnseXs0tfacs56KtgIFELPYBWd4Ugcarxt
DEkwh+it5zwR1Rlzf3OdMAU+TDgOSXsoqnCHe7TaEsZBV0k6iDEN+Q8a0mQJgxxv4WJJC8zAAJdS
EoGaOOSsm0uYRSMIweVGE81XZbvRXWkN1rltDdJc6dAP2eQ2pxJIxsUGgMUkNQdn0937INXuJEZg
e0PZDwPeOFZZm3/zolq/g2SsXxQlzh6M4s3M0z2l28TEr+5IZDWRoPhDcdcqwQ7JZBybwL7cWY2l
LhBNyVZnhc+FVugd/BaYSW0ItNJkfJw3pXx2NJ15HTjFfqrw3doBW4Y0zS1c8/IOK6+1DeNeXUOC
PNaA4wHg+UW7RpaFpsIZu3snz+HseGwSmf1N5wk1w0kO2nim0ELFTLrZeWC4jVyAj5vPvWnhkieJ
j0vetV/hART7wJHsY6tKbyolPkg4KalDVAPwtFx87Xge8sj52aBqCncqn3GjRm50ZjWXrZKkI9Iq
mex7QijqZ5hs1aUEADZyQ6X+dkxg98nJYH+tcr0L/KQ/TxIv3mhME/t/Q2ykocAru1WHASf/FdJE
fJWaOCfSFkHGJHaMyTG10TYpHe1lnBX7wuyJJodsF6Kwq+9Aqn9NUR3tqLirs+uRZ+Xb/bI4aZwf
uYO8EWFezLnTdVeWvQzHC1Q/s7ngqJysJeKYyoOZMAtf1B4sfJHduPl8A+ZjP/tukh1GcJ67QuMg
YMvWhBeVdTMz5nZed4tzzHTabGdy7n4iLAh++m0x4+20uGci3JQlANELCKoc8IMbvIRuRMfU94U+
G4VU22TAADOTvg0Ji+lhUaV4++z2zar7jdFH2QlJH8sj7Xg0VNbA1Q82o6Rd0fjo20EstbCJPXgk
CRXq50738ROfCbkBTupsoiQi0TrUrwFA2vU0ARMekf93rjVvHYNL2qqraVeU/j6ZyDFxUgRl6wbE
92bwapZRNpRF6BnDjohmjqOc5sXibnlOU5JADEopuGOMxwlOdD4LTJm7UulHVmasMQiiSN7M1Hhg
Bz3vDDv4CWfZPvFpE6TN1XIE0r4PpZpgzfXXqRj1mbNgYSAY5RP12nzI3b7AoWlzlxKYZSuiHVZV
SZ4HpmAfBgnpBHvAdISEhFzvMY/3gYFXtKM4/l76LEAQezlvZeaHl2YaqKzqxFsRZKJ2vgZh0OXh
RxcGTzawjzWG/HYtpaXQ+RSAj+3pYPAAsbhxHdBKQfZF+Lp+02XAWzDG4whBCwXINFcP4PPKcq39
3H+KJil3Q+9DffRA0YOHSaKDmOdvpOfOu851FC2YWDLN4rjcNoMs1jOIUHUMRm8EWahUj3gYpdNT
0sxJvXLRd6xcNmB8CjHFh1lUH2AX3wpyjb4QsGRn/sfy3u9U4h2jRomLixUeBkHbut9ieDp4ferh
akBSeM8Rhj1oS45YHDW7f1OId1eaXo8ytJWXATvqe+Ga8sHLzOzUkIRzae3KeXC7coGx0V5oKzVv
tJHiFAUQjyQy0pNjuQii4BFYQB4LdSLQW0N3bMdbnRTtFXsq/1qS1a2U4Tz1SOAYaLgaVMNgfWAA
Kzem0at2L3BjswPHU3EIwRQ6WF/M8IiKuOMPOoHOQZDYUNa9SH82vyLDRfWsgunL4Ru+1yIYd61f
a8xKpA2ey6giJsRQcj8WNEHbMMobTgXsWP3GBMiP6HBE3bNqu9J5QWWq1TaqMeBhJgrf6rmwcGaV
pvg5GB2rLhU1IBdlkb06M6+0yVDP3iLfmE4jchDMv3n7CSU+PMDpd76hl6tPcSW+DHziJ0TM7Dfw
HjxTtj8VA2zDJqOPXXnOfNOBgzbVo5RNsEBBRDKTjxyL3U8J+IRpAFBVpjn4Q8zuNJQ4f/q2okbq
c/kcDE1wM+EOwSNQ/SHMTHMD0g0do8yGdaV6GyxIbDzaugIPKUlnE+qGYtn6JGMjXjtlrS/5oL8j
ICiwx1kmBB70LfIjNN3B3HMitWjLyY/Y0CUJ5KHpGB1ItZffRjJRNoRrGufYW7zPvOGAz8wY700H
xQE8QwNXNPNOTjVqh91/yfiGKtbdRQGstLkfCSpZxLOHfmqn6FEWxIUdBifsjd3cjuNeQpP96aNh
Rs2hswtxPU+lE431Z9KzYlyITqJiv1X6w4Trtqvuh7wQEUu8hiiuscWhaamWBZmvZjsAwzNqdxtb
+Zi8Nsyc4IJ50vywQulNSJYgk4cUXvluaNG+R73C7Zn7s31ewPS3IW8ZKgVTycSMTD8DCB6LJby1
K3/K8vTgtH6c7JjbUR2XE2qgsyCBU4NZyqfgEFZRiMh3ZsxyJ+2YAVptRAPEpkbYoHSwYGyyPqDL
snQR77n5INbVOlQPHKdV/t70GlsRcA40isuXVnzTCa3QNckRz/xi7pbDw/GnAbMSb3jP4UlAoKui
HVgXWr7ca6V173pFxM5aDV22w3Kbfw2WUz7/Fo6KkGSOkKs6gvuhi9e+bMl/TX2YJJFZuj/mNvfU
Pq0CMV9NMFbpPhUy2Qqh3aviKaM9z2yRbJoxIcWRXTwSxHoau2PJBBHlTh91D60dRdXJt1XfkGhs
g4Nxq/IOFRL6lzBIlnKT1Wq1r4IkpdQc4hv5U1CsORLAznZJOiJnqGTxK4T72m4WtLt4weTaF3vw
kJzpiWUXxTa2JfNC4Po9EjkN1W/VG65TXy1zBCaU+zB58QjC/D84jcfeoLVt/n5F/iUKuRLd9Wru
4P0M88Dj7cWeOzwmiKft+7Hr+OuYQZJqnTPAe44kX8+dNQD5WkkwkO02n3u2qzNwWISx0QLDT4aW
YqKPmFCjvW3cXR0v05HMNsaLl3X+vI6J7HljzaEPA6mw4tGrF84LkYPN2vmdzECTSM9MKlcAhzBO
LnHM2mHtqCVnsU5ZOK07vhBkMFJ9+qidc3JpfeXC+bMCDCerQmfsYQaWw9EKncqsNsXYp5KcaB9C
XJ1q/wat3PUxk4IAOyIrchhqSEc/xALaaAW6CYWRN8NP8LIeVM5I0cbEKavGZ+KMfark2QOOgPSN
C2Rw09E7ziBqCF60oeAmYy2/EreFBIwsRLz0Zp4/dY5T4TIs1KtnAxfqBtndu53JPt8GU4+ifSYp
khjsUZNAufDqwbhb3THBGB4cazQahPzg5CQrm2SLOxC4FmxKL3+wbWcSa1DvxWvRES4OAFOUxAkj
EnC4TGvxIsyJcPY2HH3uZYU2ZW4ADhrMxrmhxwrdXiD9oXxL+yqimC9hCP6CA0His4WIJ0fF6lLu
M3Guyh0jmC68i7lr9yHZGsi9gmgad1HaBD8IDIgYeRhRwLedPJmtGomcQydq61M7zuk3e67b5yB2
+quFBmn/z/QBc/F3bFCGxPGh7wmUOhNab2Ltwa0FwoHUIiLB3JLHOJtLx96Xo0lRZeAAeRALU+88
FRW/de/h3j4aNuaCtTE0Ppd2FI/RBiqPMa2RiYTnseoYzgeTwaHW57iCi6kXJ5X2TnkyPSrELX0a
X2zYF2678QThjqlYSk4W2/oJNQgEpgSaJ8GzNO08b4potakbOOZ14VNOTBFvZZ0mKFlov71tl3go
dMNobMsDxvv82gV9aN87rExthhEWZZWcvLIA1OTyK7Q8kQPICIMW0P79XTcDKDXkMhMg49LiXfHE
oDqXA3vNoLMQ8I2qrX90QsMmabQHTjHq+uKJWW7wTlRJ/gMqYrKkHDrFK5hlngASeZ3X2WQOsBJh
464G112SVfMlUIeFpfXKs2GcScnq9KYLGawczZSY9hPUHf6GX9o5WTZ10QuYexGwc9uJzavbVuIj
Ghg6g8vg4VRxz0eXWKOZ7H0tCJhKB0puZGEhiUIOIBZm25Mjd3lQU7lmjVHesbVEqBC6rnt1w4Zf
TRWmuUdCa7DRjHA8IbWH0JA20kChNFhRfzRR/ul9BSBw3JuEyHBbEK+jNkOF5G1b64KwtHKQut4W
/DoajwexiltV2s397/R2+L78bWYcY7SjuYF9pjKt74iNCegR/d6fv3luWX9OSHK6DVc4qSiEyuTj
rUsqkGysUgDuwLOb9KYN6uZF94i11w0ZCDlq7CwYHn/vrUhJKMsjgZlgdSrWXh91p8MrroB22nUI
rLBCcD+ypw1l/ASJ0iY00bDgTvCw+SDMFdQ2d/Jx8OdB/ximzEygL+mq3hLN+LML8aE7dUw9RxBv
eEwGRkWI/4J+ibmZ8VOrFspUnRMxua4brjlQfa6G7miHcic7EM/CgL+76pnwVwcC2bkVEq8ggCEm
ED7C8hCd8yAsvS8sTcn0kIWEQVxbr+esFyUmiztzHBqeQIYk9hlrZzYf6qFneUjv7BQA6jAkbhpC
NfALYwn51dYGAnRjNvJX6TTmdNZjbkff7dmbsZrYY1Tgj7Da/p1c1Hx+hYFFZRBYGsuMyEkf3gbM
J5onMnynhBsw30qLaNS1VwcQypn+pGh6O2Y+Q4QyhJa/T5MjihK4Z4OWCjB36XNLfLiEvGDIQQ1Y
qgcm8ll3K5vUfpnVgnLpmtDBaFJ3sUC5K5S4J+EV6lOFBzwYTGDilv1INGm+Q+FjvflL6HWMb+4i
5tqi9RXi3C7h2ICQYMWD23z047k+yCkQKxFjEHV6LzjklEr3jZ22G1taptxUS/A2hRyvZEvAxOxh
/ScX/O4nSOyYrw9U9b2ZJM0Dm+viJyFsw6+OkCCI3EvY97zEfqe/E8A1zrOzJxuv3SDnAvdsYMtd
6zia3uAPpocuI+MEVRgRz8ns/xiXrPHO9MMX2Ivxhrz46kAMDHkHRkyMdYpOeRU6vn0h9aU/+kNl
3ifYacClLGaw07KFK1awyNBALtHnHAbiQEvVyiXNsv5YEqg4wJU2xt1kwovxVJO8Y/fPDkYx0v0H
OjxjLBtPAr3G2rOM8DQlJbvCcbEKhxK14tQT006wFrRGdxSuwRIkgqJRJPNT8jvePe4qWEoo4pJL
MLvjoWA6+G73HeEAfpjf8wSREe//zov3Ufd+atC/zAxZQ7HmHrK73rU9e50zQmlYRKdViBJTYwwJ
lzj62ieZfv4dUo/zlxBa9OXVyrXkAP2vwZw0L9n2bK857KyBbi0pTbJkGCdLByNUYqPlT3rcum7u
bqlpqxNaMWeJXMLK0hSq5mO18nU2pNFxCnWBEDVQ35GuFRvVqPbOnucYS13BYsyK3pAIVtw9IgIM
5VsE22znTLdvk7Z+BambXaUaXvB7T1yFwHQmpll3bEyn+5HQ+RHBWZs+1j15Vn4Lh3HFxBNaRdSJ
E4GcrFwcQz0nkxu8T4WuyfIbxAODVL74s26qHXgBczMKgEyId1O4XREXx5ofLYyprezoWPim66yj
wUD+6Umv3oSIRpOP0ulQoSIeDYYWt6aRpe0+mXXXo4gwIDTC5ManRGe8zkfxhDi6vEM7QgyMaQY+
WtkM/wzvGftpmvwHV00TPE2h68scyfBIc1y8sm0oN32uiOiCBqLXIgpSUPA6DM9ZpeofgOK4xfSU
1C9aBv41nbPpeygbe4vWTK0yhvNvlWUQ2kEYOQbCumVY4eQIendKM8QCC1+csUnl16myvXgXm3ZL
MJn8Zfj2gKdOEkG+iILW/+e/wqxQZDITVUtmFW+7P4G9I8lKxVF9ypZ0q27JuSqWxKt/L4r5qxoH
MUeAR5teAA2CLXD0LmKPf1FKtpyXsL4Tztys4aQOHEec50gNn8g92bUh173PtE1V+e9f9r9pSGDe
oSBB7GWS5YUl6q8vW6l0FPME6KqtDB9geDHB3wKqzOoDiT2NgV8Nwd+8JrlOfxFG8cuGgelhhvXZ
6Zg+rvC/vmrbeWFfFmye+4GI9tWQ4XE8piaH1wrNEAaUZNTqeYx6FrgW9TTyhyA7sOan24MmupDW
J8/8wIUJ/6w3UpPG1Sek5E3YvTCOKF+xrnHgEJHxDrltqD6lcLNfZQ7nlMV3gC7ln4FrE7Edn35Y
s/5RwiNp2akBqcBGqqtbxkiDZIhidq6DhdEloMMFpN9T1t7q1rMQ/kDgBxauygFUcqanaZvryG82
FvA3VDk0Rc1HOGF033iGzDlFeegYk4Wm9Rymiu1pk5G9bEZTDgUAB7tc+94wH4WDenokSIlHiz7h
Q4+auy4ZA+avlFY7x6C4XDexCys6i43ZBKZTYihC2WSi2Z+xfL5NXTUdvcKkUxuFYOaBoEeerNxr
2JbQVb9VfdpUGylq42dZBSlVxjj6PtSiPP3uFZUt9mk2BP3WjazpswDiY8LPwvK5yiHnQUIeRuQA
TTJ7m14yf6Z3rOHuGMzEjDWWJtUc8QzLxUubMy6GOd2ewznnggnwcxSohdo+xhyLzXEDI7ulC8N6
uo/LDnFcjW+53GYot5co06RgGGDlIQc3Ehl8o4VqTy7o/3DXjBPhM+Fkjvvfj8X/mpYUUsR/5Ujt
f9ZLClP3Z9jU/48xUgvJ4v+tOD1+/izeq69/lZxay//xnzwTy/kHrATHw+puonzkEP6/PBPbJS0K
CTABUxxdPPS4zf9TdOp5//CYhEAasQT6tH8FmnjOP5hPodgM0FB6gS/+JzyTJZDqL3JMOBwOnnfW
WZRgREX/IXi0ZmVp1bmgmBR0axufy6WMXKwJxCl92Tn2Ai/ykj23b4u+HozUPV0cUifKtPKc1AH3
Y2rpq29i8F0R5xifexDkNx+n+EdaO/YxLo0m+Zt74U8KClNeJr22G6BJdEMO6D9s+sIbuxH5m0FA
bd5cU/p1UA9A1Y6cZdGLVr5+yQO3OZKjE18Bbtdf3ZBhfC+HHrG9D6gUnlZvGw9zmbkvcRzJF7Nz
gofM8o13BLHlD6NrxfuYV9Pf/Oh/cj/40RnIsaq3XQgkvPt/HPPWXOu0zAJj001OcCZzBPmk3Wf1
OUC/9RyS2f3ISiJ7iyqisCJWXPd6HlniYtppX72iXcBkuO1ny1OHfJTtPk5G496M2W3+jZqSN/LP
L4dteYu+mXfZ5CcN/tDqmnbX+abi/IwdDQHbDEMLTnjMdvHL99AqP/iow5qLrRCnXm1UJfbOHgga
OBa4VMmGSLNEbUfU0+FDj/V0cFC8OyOgQtWlyY+SbC5mob5h5y+VEXZks4hY3NmGo4I1SgmRHh3k
R/UhG7TbcPNFNilR1gA8sEQGFzDS8jrK4Ybo5+okcjkHR+Sb1GVYzFVEPmOQiTvaMMRGSTpV4q2I
uBBZsrZsb/2xn18moCvsgMakfrKT2nxk70kqkk5M8vsMLL56Niz3yaRMsA6WmwTTdnRjekMZY19H
oRUi02Itvxqzdv6eVkb9M+7kAG8AVR5zPAK88zlRu7hocFfa0SbqMsZLc9KEJl2endwSp9cfNSnL
NurdNnxr3co8YsVhYsNExH3o4Yy+I4AyYUYE5s86yRl4lUmMwczzmrY74+JqL+5QNd/SWepDy/Qp
2rIt9l7yPojvUk+79qEnf+JWmGnwSJK98Sj6mqQItp/fvEb0ZyCa3qEaneRzIApArwlinL/NbPGv
k5MyhLBC94cZjsx4E6zrJxSx5p02M3iPSZE8kXkhb0xmBQsRMhIOQC/7e9ln0cm2gvmcyja5FxpF
GBJW4lDorIt6LbjfrwXt345dYnbxna68mMQoXUsIgSQCkREElc8v2xdXS3H2Y3sEiEsfaPoUSGLw
qrPkGr/LotQV3JI20o4gm7/XlbQfPQSpCguvEudU+SMs6MkGkoCKFllKhr6xmUpFllXvAjIYvJNM
qFaWalu+Rqgtsn0Ylc3SVDXIcEYHl9jFWPZWN1aA3hu8MQcBr6HPFEeMNnozeMf3pu+H2goe/Imv
GFZo2vpz1IMafizaLn1KLB1sZdsHl4ztwJP2O/NbD3GJ9UHVJaC/0bTsWyO2D8QrgzjrFNb/KE7r
15nD4LX20ha86BjYP+cBNekmSWu1N3m6iMHJeyxKmN4wqcZkHO/MJIjeMVHapzozgGnX+L3Pg/Sj
fY1GYycnR/d3rRv1j5WL7XbVtzrehd2UH1KPYQlyzAb6o/ZLKA5DF0AAsImcPVbSQH3JqLW4a3zR
vnG0TZu+beuj6fjZoxmZaDQG1MtBlAOd4H3OcCwRxeNtIkd7AeOlEjejQBcSPjLYTX6NU6wcwpE6
Vr9qFq1xH4UTWTV9rBuyXJ34sVZiQDeKyXhjz2hODOxIv5hpUvZEdVxeptIWNCudfRtaf/rBAkJ+
1HwOe8rM8hPRs72t/Ip+aB5ZPC8yi/0gR1gtyhjbzz708w9Mh/HNAtzq7ibewhOjWedqSrLFWaEU
8gAlNLrvs6C+dI2c7pl1Brumcau7OGmzHxaq9mYZeiEmHf2FeRx4yHM8S34sFDPs/Ymesp3Q4/wt
Ail2cJuieHYQo1H4FgXBIy1bqgmNRF7cGNE4z8IX/cucFnIHKLBIt0MVD+dWZ5JERx09142FqpAo
ReNUJV4P9brrbgTYB1ca6f69S83gjhVl9wVCXx448yLiAObiR+p7BjxFtNsrDpfyB4trylaFDszf
66wKh0NhOZTOLkkyzQGNs9waQcc+iozJept40u9pv5AIMpXCr134oCejVATmIXOEfklDqzLXuUWU
wQClQ4OCryNiQyzx7lmN+aJ13ytmDKa4a5gO7BmSNye8LSmmTRuBeNTLCaRU1djMTVpHkbjgLBCz
oeiOrLeaJz6hgCSFlPDClT0TqwZpZogeiznqztqsyk2DP/ShVwkCFmMe7waWdbcKGidy9IwpUmRE
i1RuUB9pVeHkHgX8LGiFWEJRkgHwSdgAxX2sjnFcGPecQl1/nokGySDwj/H3uLVdSD6Gr9c5I8qT
oWO5q+zW8Vc1655jmteq3mp0U6/SgOKtoMm+hj1BhnbXouMLIh1fzMWmgf44GO4zNye8rk2zdm/j
4Yw3nVvlT6Mo4Y/MnhTsT+IyXMxnyE/Mgm7BayxJ5kntLOBT1xnxADKxAT/AGH8WbgeXPy1vQKR6
2KmD7T+34Na4Fush2VuY0q+1XUaEDTZcR7JFejSZIgcsmeTXuanpEpMYpQi3XvWyuCbI6rXq4eD3
2riRxYN9gM+Yesnvu7dF9853woqPmKehhRa4bG2rjW8pm4AA/KsRHEY039umEdZxBNPzSGJ5xSuq
4to7umOLHjo/cSWpbSCKnE25aUw/QyPC0JCNA/CyeRbBrnUNRHJRlTwkLPR3VRAjkvMJPDqbiWMI
mtze3BSzH19iSxp3s+F05z6Mukfg9VQZwMEwzaOqVne9pYDvR11jVWw0zGwX+SGBP6TGM5XPibu+
Zg4LySJv1KVlSoM4v02vTVtXZ1Czzt1/UHceO7IjWbb9lUaPywo0GuWgJ65VaH0nRMQV1MJo1F/f
y7PQeJlZhSz0e6M3KSTqZl6PcHeSds7ee230H3njKm2DpBJT96zwhy3nHGX2ZkHFOuXebD2zSY2g
g6dt/OxjMwDdIACzG5+CrFGhdPuBM/7omE2hMYAMSjc6qvAxaKtydzhz2/tmlHgwek5NrNRoqzaU
XZXHJlNOu/XGqY9OZirxBU7kWa/eFvLzXdTUeM/YEelrEiN/bpF/WVmlznkOJvu1rWnmUBR6HCKn
a2HkiIHWigGc6RKUrJF97u3FOtV5+WyRJDpOmTXEO1At2Sv/2N80PBB3QRcjRZZl1r+pYKGMiB7E
o+wtwLIMtTyQp6G+Mn8w8txMte882aWbnnASNmesZuQOZgJfkNqhhZ49yua2Pqek41y6Dkv6K4s8
rKjSlFSyfB85FDznjdV8iyyoIzVE++Ao/JxdJEdqa93AmjjxxJgOTRGy5GqZtk8JKgCbemtSj0OB
Fi5042Kzl+4ubdwYWPCiAKaRX1+B2JJvuvWc+4afbttFNo1zVG96EcaV2L+kPF3vTbWIvUilOCoy
c3ticfEObO1wy49ePDW9M00wL8TyK1RjtguV1E8Bka2dwK1zAT2TYsuI+m+45NWFjU515/CEvq0H
zscrBISBFygrd2+P9vAjbWVzvrqND7Wax1PhIm7QPBXRPYav40xhzwQSnLENRShPMfSmEGcB2y13
7CriL8rISdLLqt45DckqQgwcJqgjabmRBzXIh9xP3U08Bem7H4j63k6p5IrYgY+sPFNKTJFGcFVF
PvOT43ErqGTuH5rc6POiupxRUDuHyqnxpoeqPYNpzL+D3/G3dLHVJ4G0VK1ENdjPBtEuWMupKK0n
1nnVrVXzyOzaxfvmluPyAd548M6Zo4LmYNfUIU44BX61SW/u7ARufJr1xU1C7OnVy6b4ooKkeYHv
YZ0cY82HAaX6OFjcg/d+DKvJ72JzdrqStdBgrIqhI6KnIq0DzeUuhhtdYyoFJJH4Z4D0actFPMGL
aqzpMQgq/wuhxGd/Yo3Fl5ukzV0/C7mtORp8M9xfvk/t5O8VzIxzUYOQIqddR9suH1gIdYDWPpmG
UmcdZP7wkYusvfS5VqzY/RCfYtDrDyuiOgUrUO0jpIX5keC5c7YEaOgi6Zy7Akqn3tCR1N8WTpGv
PZdF6jofnTK5XVQR3lvJkA8Uk+Nt5Ewdc+3afnfTx0HT7mDI6ddkDij8WKjRC7LJsraIBpm69OgO
R63C6cnLguzNduknvIL7rS9B19TRTfTPUvHbdySWHtO4D2/H3GQginw7PaXG6U5QjMxD1OiUag29
PBVLI76MLpcB+1UDo4zd4aROUThaH5pymupQ16Dbn8iyUNFC4cs3z2JLb8OwzLH2T6wBMiXH56Dp
rTuH3D8Kflm2CYSBIPsuKL5tbpa6DL/Xo4BOT3OYfyaJh+ujtgJs6RzloCjXbnAmUJHseyfBaVCN
sv10i3mKto5La2pv6e5XZHx8/qAlzyadho+Ki1dC7mL3R14AVnnXMVYxgk5Ptc9Xl4RSUH4lhivO
ruP2XqKtP9eOrH55gJTPJXLaI5ZC5NFCaPmQ0AFwDog/cgIFv6iohA26I6vN0tlDiFDcDWzv6erA
Tzdkhadv2qqXvXTBs7C8jOIj8J6gvs2AevWbGFhKveE7gNPV49ibkkqCX7OeqpCB3tCbs477qDmB
G1xI9LU2mcQW8NwB88nwrfKoYMaKlcgVNWbBtzyYmr1swvqn3yzVeyrmGvKVGsZdHNr1XRrYI/mY
cnolbSMWRFrPKNa1VnHqWEcnvJuU1sg80A+2h81yD0Q7OvSzKVxEYb/6UgmNHg7y60rRAv3QpOn0
Q8mpec4mY790+YTORDRioJFXz73ZB2BOfqWxSu4rhkGa6NgTfReV73T7Yhbq0/Zjh28NAeitT5fk
tvCN/ViouEY7itKgXSOHu7u4La+Vd724XbzI3pvebZAZdVdvLbMEn7126nztLhqveEOkr8JzUhu6
czPnEU57uvOE09yLxCBacIYjkic6Ds8rkCykCgjeE71Pa5dUSCDFnaPbNljnpnKfgipUA9ZqjzLm
MgYDcbWEBczYg81SRgHizCqvaJ5gH2Vq52md8dT1EXt3qCz0EeENwXPtdUoUO5VMyU0NHozIACuh
ZGMD7iKdKDLiDTT3vfIoD3EVJ6BtWBSJHe3N+tzbWn5qR4vPCU/Mq93P/rOXNvFtuDT6NHRZczei
2p0EjhVsGVVLdxlJtH3ZYLcPTYielM6dRGWVo/MYsSc+194gbmgmnO4l9TvpVo89DhwWfXjdsbh4
UDIGchdFxnhno7DeTIu7gNNKigOWy/a+R/H5PiRz+6INJifQfvFib/AhjhRbB3F0GMLsLWjd/C3x
ZkzocT4ciFnKk1Gp997a+AJWgRNFT8qu8/eg082h6Srq66y2rB/IXohjMzjd0S2LwNmW2rA5qpLh
qs35JrrtG63pU8J7wUPCwZnIZs3f1Wz70oeJRH26GbHBbetOl+8evfX0e6llOgSRszx4ft9i4FfD
F94Z/OQIaN5DzNOTR81UHdXsc60yALxjKS7f0CEs+lhDsfPjtN1V+VQ99SPhpA36LONKErd6B0zR
czezyKdz4xggTn0cex/ZbNefWpXtTvjFtHfZKkFYFdpib5+wxyGhyfGCCOyMniRjhB4cZTLDeubo
UZBr0t2XDxXoJrWH9E4S54oOFD6IfCVdXWIZEZ0Wt0lPzcAmJm5C4AFRdKWR7O/tNpiO/ThyriKC
Z6s7YVd8XQMMGudEMFg9UiAisk0v+Pb8hA+8pI/4HGIXZi9HG5wl8Ajmo90SPT5j/Avz+37M1Xw3
ZyRFsEU70osOlPbF9fcii2H1ox5hpktVeQ3nakFu0xJRG7z/jVxdfY22N9tFU5C3D6emedOR41ab
vxVe7FtJb/fY+L3pBga9f5+Do/XXY+q6j38r6bWMSoogtka6Yjsgxd63JuNxybjy5Dm9wX4mIQpG
5I//98LGTfq9rU39q/uzIPEH1eL/NxY7S+a/ki5eqrT7+eM/zmkV/6jL3ysYv/2H/1Aw5N9ZALNp
DyV7Tkn6ny3x+NN0//WfIvi7h07J2tdHpQVnE6Ie/I+AYf09gDrnE8JXoUKpQNs1/yCyOyF/pHwr
gMQBhON/J2CgnvxOv7giM/grsH1cqS0emu2fVtQlsAPL6TxJPH1TW9bBa+PD796Sf0Gs+JevoDyQ
ab9BIcLrn/9OhDYm120P9XqFP6hd/IMVZ/+Pr3Bdw//uFUhQjKok+bEqNS0QYAo683/zCo5l+/jJ
kJjdq9D+u1eQSwyAUbjAsEhf4sukFfzfvMKfJJmrTnXlWAPnQjx3bfe3P//dS8SNlVCIR/Kx6Gpn
ukk4bT8tyOVvlKoIebaQWrHjQG8isRpUN0x80RbWbnEjWfpriHWGjbKe+vJt0pK7gonxur23+HTL
gya8ToO5m1rTxQJ0Xm4kWwN7/dcf9B9lf34Dvj2YDa4IkIDtnP8nKUzX+USw0percJEXq/sRhDQx
1XSXj86/eaU/6ir/eCUbngzkY4Z+/uGPH4dwJEsIJt2VPTfPUdBm58FfHqrrIPTXv9K/fiGaCkDe
2IoP/o8vRAjPK+kLsFcQgzdl2q7VWL8S6Hj/65f553cOfwZanC+B99n/dBFOXlEHs5zpmPSKjRqg
7hZV8DFV3kGM+b95rT96Qq7v3RXL4lvX/6EHQv3pguepyFo9JZjT89irsp3OMP9ASrbNmSj5X/9e
8vqR/x8oy28vxi9lKZAn1CNbf64syD0ck8FEr9tUqnXhvVqKDuEzi44V7lR/eEQOweKjTPVvpDck
lOCfXzrgF+RpaXt8Q/78bRydpo2bqqXF0Hb7Z1+iX64qH2gv3bV+f6lIWMMrmAv/h12I4hR31fKo
RmrZOzOBBHVaNIJDQX/rXYYHE0+Y11SAE4j+03Lo9uK9Acy8H1zijmu89NU5k33zMoc23xa3z7rn
aE7lB+ib8FsUeIiUJriqIraraZeXVPPCeYDCCelVeeNM6rlpxToLLWqBm6Wjmazi39beOHwhBlbk
YGJ7fPGaYPLXrcYZWrgmeHT7cjSPcec7nMu1AxyvREhQ57gZrS/HIfYV29Si4a4iGkV2UiwndvMG
JDDp/0fVxz+Hfgkgo7J/8DHahQ0NfnPXLJvAs+UT8bJZI6RVQbDvg8b2TuEU6ye9INgcpwZIwtwI
8yOd4+7eregoLUkJHHApFlu2C1KvEnQcWumbwW73Q++pG+WMZrhO9Y0FJxLrL3ld+EQbwCs+xQ01
i/8sFVjhOWQ2gKvnvJzumkWbDbWMurwp23n4jBCkzzrWVOlobT2Eiv4+2dr1ht2ZdwmWiAl5YIW3
jss+yzaYleo7O6yHcjcMndU/xXREpqtMa3LlXm7q6cYIQ5UxlkwqGNYygqy7zuik6vfGTnrYErnv
zxsoyONTQy04wbk0yD+ADZwy7noHt8Y9nDCOPQyOCZ/Gijv5XsYRqcLEp7JVYEbigf4qPBmRWAw1
9tOojy80/1TjiY/U3hnwEvhXouHU/0Y2Y9VN5zq+7Op55NrZCp17tKPZ3EQufZgP9Qq4m+9e0HqK
/RJ44rWxF/iSYd+DfvAyKJn17LXJPVVHbFFMpsFLZh4+7w5H203fDcvWCOQtMqJterSbKCGi3M0W
tevRHPbnkrfyLkwC8P1RyCOkquZxfs75Bqn9yF9HAIihP+9pftS4Np47B6mzt+Pl3HYk4CfTjPPB
NTXfaNASdbCL5xrgBCmHcWc6yy9ONMZSGUFaaCxsbMtQie7GKxnj+wDjS24jnFriYJbCch6hA7S/
rsNTfVZT5B8L0hn0dYf0jaznMnSfvbxq0wsdQ6ZegTUt3Q2m1+wbYTaSZhvOviG1Bzzb944/62nd
ZR1YAggt14xza3k99W2yfavysHV2KSP0RkVA8iqia0+JU+Y7d3boRfQsu/u06SImFt6PByoB2/sJ
c8hHwmD8i4HOOWRWSalWxgI/a9v+M9DWuHWBus6raSqCYQNX/coITXV/jfNGTHpzIF5MdIWZQMi0
rj32ffKj7sPgMYqGVKwRFJa3VlGjBTqnWD7DJKPzwo1Y2/kjRW/GbhYyb9x7dzTpdO8e5XSfXLay
ohKwV3vhdd39gKt96woXHITd6vIEkFiKT6zcSu4rk4ptH7MNp4IzmopNY0+x2DLU4J5MuNWRfV4K
c0Gpf0MfTj7Lq01eVtnyPUu9KNiPZRnWW46y4P7ZwVnjfhJ2du14i9KXmXU+irsRBBxLRo+NhVki
3VqFVf4aiXBv8kaN4ePAsdjDIEGBzhmy/2TfJX5qoGGoJp03UIS75eI6qWWvtIhnlukuLtWDgKsC
7i2qpgfikKiercwI15S9O0Z00luFwyqO0I+zsaqUvtieG/UuyhJrAgRvT8/83NUmiYiwYZYfXPVO
bjVc9yVb4nXlYQLYdUM2i7PK/Mo5JKQpKTQvs2FPgfVIMfMo9d73s/oHNv0CgSKz6QbH5U4F8iyW
rV+EKfEKy4hHGiVLtuBwsV8WWg1fqn5yt3NWUUragDnf1IzBG43h4TVolLdcJErkjUC67Z91a+X2
OkV3u+9ExhpPKf9r7CV1RH3YJPYOCaBRW6tOAvVSBF26rmDAnYs2bv1D3TmBPAKKJqYlGrVYW8zU
AwBvagTGp4qatuWEsSGtwWostnPvd44p3zu6L6hDSe0+fcD+V26tsrdOfVbW8ltB8K3aBFRVO/cj
Z8kLiiqIcYDuzkFqejlx6MbsaVAQb6WD6bBqettZI8rN9jqQbA+BQZNeR92aIax/ei2f7q2Pl7da
9awlg13WLzI+TKOe7dcur0Entag3Z7wybPlNE8Y3sPAVwZdoaI8zMbanshlImlUjgIlzjE9/2ATY
FYhdj3a4hW9UNtRplCyYeCLSxijRKUsyra0hIxkJNiEstbxixybIIgwPQjg/C8IkLDyaOnq8htEB
heee7R14QrQHuinq8rYNYR+kVuy+lTE7+FVGK9O4i+TQHZZRlm8xBpj3hduAv4udtEKSDWbAuCIb
jrrw8GU7nmsowbQTuY+ttr/vlnTwLzx1+DNs8gX8B2Q4TY4qVI8OAC7eWZJhdE6xQidgbEHajNIn
lRuL8QC9y8vsaFsF6pqWJHn74JcZqQmZTRxNVq1LDstNWPiv/EXW2K6J/gGL9dWxtQYpMS6AkDHE
4aPq0akdv9nm/WA90XEtqr0hKQn/yWpD/9ZVc/woGFiqHYtZ52VJEuJ7Nu4kWAcmIWNF+95bjkVz
vC1FgTsdOPetJtMUXNIYvQEOeNH2iApMVDvby0qcqpUq59VitTOPVOJgq7LJxDqas+k0WHmxrheO
WROMdJxlEzH0vQ2ph7iMGfNiW6mUfBH5VmerdF91X4Kt83agAlNBduu5dbmUvV/KCOj3IQ2UyDc0
hEgi2VDmBKJSqOf2PpGuGVdR9FnZHHo4NY3Z69jJ1NsgMjjZnd/ZDUW8E3276yAIbIrBoio+ZpHF
X4Fzw33nek5SFAOECiA8ds4dl/7HA5mE1KUSpEeyNnmebQI9dslWlQDLHiVi1LAxbHv1OgDouKHD
EjuJ6y2co5r5OTD0Vj2RVF/LNM1OQYw2VV0hcGOsDvgBklt65mG1kN/Z+/Rfb8CFYErnFlDCRSAL
USzTdKD1gl1x4LbLpo694ELWyzK/NBt+9HtDUlDwZizVQHYtJqh4mF04WFegfzlAgBl1jmBl5+Gh
d/2OKEZlAd6emnyLao/RYRnms7aX5FD7g93vWF1MUH084xTvY5NhWtF1aWNCp1jtYncGv66dOsPF
gErp3mnYdj8yHrAcDkQYH6vcI/da56NHAfPo3WfRUt7TBlJjE8qHOH4NsbRvbANSl8ea539EqO27
BH7HFub3yIFCWB9icihNYOFiHiZlVzRkl8Y726UMWD8EWb2Nqo5tfeYa/eLUBuxEEAmSfSCdJ7ap
nBt3dd1MhNdpKf8i8capUMtuemsA98qNA11dPPlVQiihWtKSzF3bZ194I8eJ9TcxkRsbJLn+km0t
wcL7JeEGCyGtfHIJ1FxLBwiJ9W2YcPSa4KPUecD22E0bOEMKOObKDFOynmyjnvu5ZHgoqVc9zTNg
KyFTypxZCIvgwvNjWBdJSN+T72j9q3JyDtRYjDDU5UdC5bCtATjMFcicKvQSs5mXVhzzWec7v0Y0
zWDO32HDLp7h23ec7A3rolWKb4mo3KS68m5xO1BJOKUJRXKsXJaNWpBgKDZd/IfRzjTBx8UEt4HO
EFYt5d721sxgBYXoV5G6xQvXHt/MJg/OVB3bO1wx4peMucQogKnn4wi5Yjy5UaKt8zIRUtzyIIi/
swPt9xqUu3jpVY5DMKONna5vHkw+BcuZO7w2gL6Yx0IAy/nUFdvWFRi5GLjaTdvlWDMK8hFb3weM
BiumtvfowLlzJJla0aDmCn9YK9hIB2lKax8rF2riokuH8E6b6bi6BPRjEI7l6/qOe6wqSCNOzQi1
Gab9Je+X8VwnaAxHborJlTwRESY1Cq4ziT2KTysV22/I9xSITIll0/N6ncBSU66lqbpk5xWDf+AC
IOV6VZUOTRYn42MwOT5rMs/O7ues0F/aN8MNcEp3H/nUhEY1BGd8QHlUX3qRju/W0A1kMuEM9Dbo
Gq/jphl3EzXkVCprwDANKB9Bcjx97qoAWs2SsfTforcVH4rxmD6gqBwep6FQoDoj841MqYU5Bbjs
OU6s7jy4hfM5lTYwhNgB6HED3xbEnJ12LXf9yLI9HpJOWq9UL2YwjvEMpMKxAHL5XXUwztCO1/mE
EjmmJ+QpAmNoiHP30JNmQrTo++DDiR2y1kO06Vy8RbtllhF9JYg8Hxg4Wp/e6RYlV6WkOpbZZG9Z
J20+PB66xTrPovZbkV9NpN3Q89dExg43wmtJ79ae3gzanh+rLCnioyLZ6dEnzXm+My6nhvBKm4Jd
sevCcNil+dDt5ikrHhuJV84iVr7tVUBQbaysYB8OSfyNGnj3uZkboNpVFExr3RUpuQ1jvbaS0bVa
rPzOZTO1LbDWWrhmazKNbeOzrpP6HBDyu02WmpedmlhTIJWMw1voNemvoi5GzuYUAe5DJ5lvSZUz
pXdeO+0dyVNxU3lpdzfXDr3dridxKznufCIijxFFBvay41pzyRA5Dsrb6H33jC2wUeie9qDYIndC
YcZHP0jUtJRf/lowzhHIUVEMUw/KO+jIzmXibASGKeU6LtbOCWgyPRcXvtUS3IWT7fjR9QMylHwe
neIpqjgouOw6cLGkVriOMh9b7jC58zt3GHkCyEZvO+738Thzjq9W+BqrNwMfNdnztzm3eaLyZlO2
viEAUqvvgeXn27HVNb5hX0JUa8yIRaZlJokI/HwEuhSHGrwHmZAJ59VaGcFjo1BEXLdgiugEll1N
no57wqugFGNnM1G+e5gG6mNF+pyQYK+eU7uBU1pEbbgaYi9/EGkwfYg2Lh/xiNHnIeLpXECevFC8
TJGFkr68rQOvBMOn8sc26vytpQOXovuivutMGh68nBqdVcAMT7q17cuN13njt76/JtF8m24iLjqX
HY/Ubr9LEiv3tw32271iSQdJdeIHwENEh4Um6L9fqDvaYA+Xv6J85gCuwe8mqaHtN5myYzvRsbGq
Q9XhhBvMqZyd6Tl05wyZXcIhHd0p8rZpWoLGKF2xbIh3q6e+GL39Mhiq6CdvwMOvUwyrJPVYXNSO
5sbaG29VE2bYyZFY3orOG4iw/N9DvikTelic1prRmqheZ1o3ZBRXVSGnB6hGYB4j3V6cnop4LBbz
KkrmdO+O3NqIHzZqhf7Af2TCsnwlX2Dn+5xbyIw0V8Q71cy0j/BGBEj91JxXMmzNeuhaFyt4jmBd
0bV3xYoRJ88eIyPVcNMsvbu5np5fgjn38fDV0IZkDafg+xKEzdvcClq73BT70R0HTr/YTs0w+ysJ
k2Hd9QF0QwJX4k7CcMvW43VRuNZUJ1h7Bw7DfEizzpovVYz7Eq+i5H7MknTTKiaLXZoKghwcYO2t
BaMgpNVZ+9k6aanF0cnAE6m7trIRE9uGjnfvyIyyMkN5Bz+hGAeKOLhyfGFRosAlhZXJhQo1s6DC
iwtAtbOThY7DyHmPcFc8sgtjogwzAHFBIY2Ekmb6gPB2ziSNGKjIAqDebCGPpE9RuGS7VqX+FgNR
lO4a5KVsBdWSUbSdDR3woC+0u8aa5V/cwRfFOlC4DuFNFxTgojlx/OWbt2ISm4anaIH19Soubuxn
5d6SjXU0NXLWLid1xqEad2+6Jcz/o5v7aFm1jOU/o967GkfIJZCxG5MdRHYWQj5tXgD+wqXejxRv
ffoOxg/4Cc5G9xTvHK6C+7gajZqvSc+hfbAF3JaJ1opNmFsgD8MS8FOZ0r9Ryi66deo01CtcxBja
rMos7k2TQpRs+k88EcPNEnDLd4YwvSwzjCRcL9mqPbn75OEa1TvMUVd069bhQL4H9dy/L2nl+ycL
MhM321rXNyzoZ2T6mqlpsuPkiM3BqRigtPfKcDieRohfWzsfp+EQkwb80XCu7FZuGJDAaPhqrORI
bjtgSbVZItoj2aLkwyuhAfurqD0+h9ZjdtzmnUqKzQJSv1uFYT9ON1VQV+GhbTNIMFce0rAq7Urf
JGPAzZejGpHabJmrl7DEcbNJWcXfTclA/K/tFTcO7VDotMqgXfq3SsHwCgBxYVIwDBegTdzxy+6p
aNgXuH2OdkLQcR9xzv/M+8zbJ9QKfgqgRM3GH215ijgpWDumB7iRqQ7vuCwf8oSW8oTLio65yY2O
Yds7LrYJhs1VxSk53PkciW5AMuJZIBREL2ITt+8N6Id1awztRUVYRm8tM0+4tvtghH/OR/bqsYv1
kY0yox5V7fsbH9vTwfM15yRrFGW0aTOg0Gs3i9x2jacnMezqvfYmiufgBxvNn5hzH6IkTzFc4/K/
gzxCAn9JxggyDq1tT6pzAPm0dvpLcVgApm0ijpqBKB1EgbopSiqUw/IC0ohumEgk8XUnDnwGy1Zc
v3QSTATG5X56dSIfDwX0r+wsqTRPOP3kRXks7DC29v0i+mEdjCAOtk7p9TQMOXgOtkVcwsejO2/O
ty0gCL2mqmJcLtZIHc0iQ4g2Alrq2ocWMOwSgMTXDhxAAjh2/XxlKEEy+7wq1EWkna1WYRnP4SGB
+jjdFuxoebT2ThwjMczpd8menJCnKNPL1e/hbqhGm/2DmudM7BGovc9xiSXOHw5QHrzuot83dbXk
D7HUwXMDtW1Y93y7L73f83P4DRPhkY5DQfuSy6YF/jZJ/uzeDn3hw0Goe1QA3rwVk6oeP8vEjBzU
ldafAxu75UfHvFXc40fpyUCk9nSofFsAzWps+0HGUNXoZ67ks7geeg+xo6Q5hLWKAARSg+cIUd7R
X2qeepm7rNC1JX8uqUp2EyFesQrdihJBMyky4ZaXZJeCT2A3qRYapy2tHccTIOmQKJZ9IeL2wcR2
fxhrF2xJ0IbLXRdZ6T0nu/G2UmZIiLZNDVsFYjKHESzUD0p2qewTGZDeNeJtfM00Zy6sEXD+zlmR
wN8knolewRRhtYuqNrgEAxPcKuhYyD/2dk3pDuSE4bVkvAYTtySC44GMy1dy5TnhXvo0k+1CUJ71
ZMwqlWxFnL1CgzCMHCz2q1VRQHXwHHOJO+Ays38FuWHNRxKqp09eLI+2mCP1EzSN9qUoGxepjafW
T6fMsvuCrNym4n7R7QcvCDCreBh5SrIJ5blmcfjUzYszros6V/YldfvwV9Exta6sqMcxBFkOvIqy
ljndQW9zoE0tDSzGuAuLw1QRzF3Xk58cqzIHxtBWQ73PsWF9lO7s3kSw0o4WjcBPFhRenrAF4YPo
Z9g0AJvJB+6y8AekYuhIrYRJh5dzPXEGLdZeZdUCZUZaP40coREMUxbgtasouYCQWCZvWZTgWE77
ggnNavk+IzKHL6wG7yhje46km9cbINOgjEas0nyK9bLtwK6RFGqyc5nM3cHUnn/j+GaGrF6xDbnQ
uR3GO57HTca2kOXYsc+qCvWAj/rW6XQ1bKueRiVgPjkIs9YGNX8miI5kWFYQULBoseXjE09ZojFV
FHdWFdDbVaERbfo4S8jEjXB7qTZFwAK93TYHCxHxEfL4yDuKE3HlhQ1I34Cr+xvKH/hbQ0aCeoiQ
CkCszljWeKrgFi4zmG9+xWkwZ/nIW8UQR8EiVUf7zC94NlC7zZQ2pu2cnYj8+e8yt9OzgDA837V1
10syYtjx11UiT3GYjekGQqG2KeNL9VcudZXuWvIz41uDA5xzYDgm6b5taJOysLPV27AdOFaxKce2
pZl/kzCb8ocKpY7fDL97cU9ePXhIU4j5pyKba7EpK1+8LKaxCFvGi15ZJWsjFwAsdjVrsZjtQG9w
2AlxN5XN4r8p67oUBxrnUelQFd6F71K04yxl7SiL6Oku7qTzxamTd+gaR28PyF4vtekXpJ1CddTr
laDG9jbEyo5Qe5zZ125ZiGu2kpLcxbz0vB5ZpjUaUuwhGFBmufICYHirAtffax1N+pD5PFZppy3m
Lz44eZP6Jsu/5Q2dwXaZ2uJpNF6BzgLHbGF756unsQvENfMZmU0uaUnkuUUC6SpDDceuhB9yWOLm
mjw17vKcuQApNsU4TS8decENBQfqMrOzfkBWp72t0+0hrasS1/Y1+35I2kp9ycm1IUGHLCrLaPbb
rUPP1lMlZ01fcJPXC4GwMXyCueF0N0UnxuKRkJNP1XxQLMzIA6GpHZ6GptiRrwPaMVZxYXEi8b1f
AhdMcezGpkO3Kbk/rmGkACHrOUd8Neg584sAGJs8mqjMiVGG4N/hqoLiWbkgiV7oOi5TOmHT6sWM
U8g52QSs0pHbhYB9xO58twyhSB46UkuoYGluPhQw0COVvMnBgUgGziArllda4ymtMVP+lDZBbx9t
YLy3tvKglbDtgDlM8/3UrlnKNNaFNM8U3+GgmuyHBAIUbZi4a9NzN7XtbVnOMj1l6M3ypFWHl0M0
TvwB1VkvDJEh0URyt+N6JD1wD1nIPClm/mvb2dAQxOi85iGO5dRfRtsGgwsd58PjGES/zRSxbMyI
XjLemPlT52DUAHuYdFjHLY+Vtc0TezqLJU7hqjrxZChg6NN7da2mOQJt1PWbhttyW6R4v1dVnBdv
lYUZYWVJ0z13lME8zx7Yq5UDFIxdf1qfAtTQBBC2sEt4PP2VXrAwQaxLDWVtzTG4vLDGKx742QW7
SiJpzvd87tvzQK3BvfQ4nNiOXl4bvNI31KuCIkd330isxiePxQlBSPe/STuvJbmtZF2/0EEEvLkF
UKa9YTvyBkF2k/De4+n3h56YrS5UnUJQW0NRYojDxPJrZf6GwgFCsZWA2/eoa1wwRiUxYfyUCcTf
xyhqKH/iBiM/AAmVP9BM5Q4ThEq3jRPg2N9DboBkPNEIT2zqj8a+ZqVcVFrUXlN4M34gfWFeKaaq
3UJXE0vIpqUX73rINynPwFDZymokPqC42O3wpESgIw1H9dmrE/bWrmUrMpqyDRAADwZKl2kt7eVW
5YmFYA/6h1MPJU2jNvGHw0pymwm+lutpUfKzbqvqJgFCf48+F8YlvSdkOfLHZZe7mRBhWpJpTdE+
lnIp39dhG27DtBtuRUuU31Cjkq71QdI2ZcEfhaAKXpc4r2iIQZfUERO5xy+izkdmCRKPaPSJerdR
OiEyL00KGa+kibIt92ZxstOxaK4qJfBvDK0wXsRWhydXye1t0bfWPvRjip4JhWheK5JP/p66GC6R
HtX/D1YRBOWitu6jChNXEc3ETenrytZPJfFOCcn12UXSmHC8feW1hWe8E5mam8rTTHJkXiCnfzxI
eoxEj9vlpW/KdeB6CTvxnis6fIqgj6BL97DjIqnufyhZ6MNS0WcTBUQYK+U+CL2i3gPpyy6jRtX3
A8JgsIoxCGRGi0L6OAJyoKQZldFvUfam73Kt9dSkKLRVe/KV43M5obZ6E1AApC/UtEC+W2lVFEyt
UPmtsAxh7qvIxCtNVDVYTcTJo++b5ByaopAe+4buSq0aQH4eIoK9xSZd4VHUJLKDi7b5jEAUckh6
1xqIYUYheLcuTZF5i5Qpu6impofeLFkSuRiuspWTUCLcZwlY+6cxnBANE9L+WuZGZ9ljzP62zTnM
roAAttIugZB1r5lcb0ZPwg4demyNmW8tetxY5oHbejXX6buw6Ez/hyIr1h60AZW2SZRS2fXTzr9p
Qxwi3VYcVOVFHjpha/ljPWDQKmhcOmTYieykJbPXEpBTmYRJcg02SMGpaxQoA8q6U9J0qGEVO/aL
+N7IDAUYOcf8NywPqc0zFFeaZkzPPCiF8sYcxjy7H3PF31P+9J8KAT1zuW+jW1/C6wTzCckHVsIN
PdoamcADlic96wJxBwUlRe7N7jAJiLw0iV5+5PgJQLrJm+6HFmlsWl4ZpPdAua3BRUslShwIsTkC
17GYPbZEfVTHLL3y2MZuebzody17MpThkTKlLGbUKbq03loeQuieCUvImdoCKbf5QriN8lo1NpgC
pfvWZB92MIATH6mbkfkt+bPQp9NUxLI4ZrrLRtfbu77sgDomZaX420qDo2cP5BXgK3iYdQC/aPN7
JVLlG4qUgXIFzA4DH0UPSXCZlZjfCw000lmeaLCp9oe8Msrqzq9UjbWB52vEzeZK8oIJv9i4/1bh
skMVftL668pqp3pTpD7sXs3garUtLPCetlQk3QWpa/kFwYXgFXHKkRS9poi7VIWq0GLFmXB2JF5+
PxRDvFGRtzO5nI3qZR+HKBokg1hdZyiDxnbAsCiwOjGSdKpGKErbaDHjSsQkvos6OmjLBUEyySxh
u0bJ1NRRPu6jYPwGmiCp3rjwVDWoszLYo9sZ/6lR1RJ2KZyN4L4qMgQpzdT0f4kdmiE2OqNmupnr
twis6+ZAgl7Uokc2gBjgkphzcuBUsGM1yc8GJk9UCFFZpK/F7+D7UMRG6LkZZNeUlBTFnVapt6jv
m9FLo0VBsZ9QytIomyZszWkXeVSGasq6UAjMjTI0gk5uneMf3VbtOgpl9ToW2U6cFJzcs1L46ouq
iIYbG3LwYcp81L5ShwKqSIvpF29FidwU3z4E0DhrrO7A/enb0NKhFbDrWiCyOBD9V8uszA9/nOT4
IutzEkmAFRGU5vo+QJApculmtCouNpLZj29NpkY4CmXKz9LsasH2ReT3JhVGjaOURVpR0PcxkKaG
YbHNU4QhidobpYPxk8j2JVTUioIovYuaEdYAfF8SiZYxFsi8R6b1QBITOAhi/+G3Lq3E4jbGXqJn
KUYaT1J0HLo7qlOwNaVueBc5W38reRmMTodwIor+ljzP9cgc3uQCzY2xRB2CQjt+3fv5cmZQJyS5
tCWjrY92L2dSdA0oLZNtLzUl0Q3RAXyreEteRUMQVxeIuHiG27JZj3gMUk92+1Sed2u/I3eQNqjx
uoUK5+azpBNvpskj+x37Qv2CRq/6K8i43jsKcrAcKByvzWWIbLt+Qfl8eGhiuJ67/9cMiGhgkIVk
eRgrOYqDkvCkYvODgDA56Me4zcwdOi3R9Tj4/U85akqysKL4/TxK9Rjka5gmhrKWpHOTEtUFbjnv
pa4OWtyy5fpxDOWblMVrGdN/nEShN0CjPQGDP4G7pSCJrCuOl5qpqgtjPYw5PAG5egryGHiIwiPW
pbaV31LFLdT78w06RNx/om4t1HEsIPeaJqL5fIhaBqhVJHVKTneabZZE7ynOvYfzIU70mWWIOjke
hfaI5gIYrSmFMLSwimyleCiMp2zakMY/H+IYFG2KqgjWDzIbXAd5AVSOgxw4TIA+LXhrtxQUG1cK
6JE0SllBCx9DhU1RUyVOdPxLJe3TvPEL9D4rDcXyQtyNx2KWXyZpEIo26uX68J6al6G1ik6ex/oQ
Fk2XybIFTARQORJwhwOUF4iWif6o2nUyOR1JRBTbs2oXWjdRiND1pqPmq69gsY9HbEZBq7Nnsinp
4hLKLvtUNS1AcnbePcp5u++yZqu0m/Nj9okeP2yZJZID1xkuCVrL0qB6MIS8L0Pu0fisOPVG33Xu
4Aq2YCPQvskdLpqu5ZB1dKjMOs1mcLCTcuh0m0SJI7gUIDa4xbjtCmHgeEXwWRJJAMDgho7u1WGH
F2bShpXOZ0nW3dC+NOb1SruhBS1GlAD0rIwoDwyf5YgKiU+e2sSBCssY2t25nSs7skMmyOaS+r/t
NpzQqd3BAR7j/qfVgC4d3/UcMqlOsbKCFuJkbAQz9h6KDzxdnJk/OUQHtJW+QPUolQb0+y9CyhK+
S80zQlv1W72Vbj00EK50u2UEngP728dap8tHK3gRfl53X9ZVh/VW7kWEFwLbA7bwYBpOdvHjLncg
tpJPRfDswtsW+3dALHZmF/btaP/B+suJVoZ/YQ47dwTXDHg1igTfSWenP/wSFOx5tlY4Nql165Sz
Lnz+Gmm6A6MU9TAMEYVCsJXup1y/1GRTSEjjuGLcnJ8kR9sMXBWIPZwxMqI0qHMcfoQEU1sOMMLk
La3d5UHBC6B5HCO9RhNDupfLyKUGteZHfjwGBDVFSZdEzWThz/p1X8ZATyywu4FEdSWybqvytUBo
2a7V/qEW8msUTDdtr99SySWxrVXgZNXmfjAVp1biayjs+9r3bwp/eDzfE6fGg69SNM4QOgMWyuFX
VTXcbxkymO01v/ICcj/Xdy1SS7vLb0y9dVBcQBehfbbk5A6fT4pLyi9Zld7Of8bJAbFERADhaiuy
uRgQLJLE0R/AXJcpiF1NcC0rsfvSd0mP7WPydiDH3s+HPLoFzHPgS8jFkpCrEeBHRsiKia+RJoND
3lOlbaseKdKVLf9o11sEW4z9oPkg5HuCdcCpuOdRATe0ceXwPDpXCMLKMjTkBBWZwTwcSqC0Y9Rm
6PiIWJ5RadoVWP2WibKylx3PY5iOBmRH9m+kivTFCvYNoUGuBukpXzPvx0z8g7wjabW0fp4mI385
P0rHbbIQ7EM9l0BYk6uLNhWpUgqNhnMvKrA7iTu2r3QvzOKVe9rx/COMpSiirChoRxpzm7+szbzx
5a6ZLM82pJcmwjjKQZxELEG3t29Goa1sgsdTj/unBBVrJn7BAVs0qhfQnrZKnxwsUW01bC86r9vE
qEzE1oRO1rQS78SIcadSmRKSyD+XqyvEFSKNJdmz1fxXp0u32G88Zvi5qpl/dX64jiKxwTMnaBRC
x7q1VLMU5tJmFiEmF9TGA78z3/tdRQE3UnAgQOLofLR51RxccTjkZbzNuZdCzYXoeDhqYjVULdBN
lnDr1Oo3SfvTwyPKRIrHxibt3rKu35yPeDQd54jqbMltcYhryyXWlmmKzS0R80idpaM3rfbbG+O/
XcimzKtEY76zlGE8LtpFhnKUrUwHnTDcDsV3rfJI56wcgSdGihjQXC2Vyy+g48O+o/pZmKpvcJcX
rk3yP2p1aSSvY/tyvsM+RUAXY0RDKCvOOtCmri0eW12jjKaUyDxP0Mi/VkTAUqVRDhfIr0RXuAP/
QVKvAf1NmrLosn08QtqrEBbfyJE3rMzOo3Vn8gLTSbObZIm5f8679JdV3tdlgu2KhFuGrPYgTgBq
mKmqPCmos11MjUwOS22zlQsp6+t4msLRm8nK4K2Zp4uuRnWm7pQS0qPruleue+Ne3fBv2/nHdmtv
Ly5sm3/cbLdb/s2+sHeNfbHb2Y87fvrvXzqkil/2o73jP1/wz0d+H793M/93fnLmHw5/ufNPjmO7
zsODu+fH1Z5Y7vwTfzv8mH/L/FvnX7gfVy8PL1cfV4Vb8KurK358XM3/F77zamW1Hs84RRXhymuG
BQMJNv1h76stGVHqhMBWGiwGqndZnLZefO3pT+en3PEoKwgAs3bg1wLHXVKS/VErp6oBDZsz67oC
BfFQQwgHOkDoFNaf88FONYpFqoq6aqjEXTQqVbo+lLCBsOOkuIcKfQGDGPAsHqWysD8f6ngaKcjL
6rJIw3S46XO7v8ze2FeQ2fQzAxV3pDC9lxpdkaCm2CTXm6x5p6R+Pt7xXqcgRwxtV9MpwrJwDuPh
f6AUShQY9tSp1ZXo4fxDzT2/HASMOM+HOt7ICWXhEWVxKde4lR2GCmvdVzUUvshvmfGFZMQhHjUj
Gp2jnoPrEUMdE9SxuwJX8mIAK1nZb+d1f7hH4Y1hfrL+DVk9mjEDqoBAfFqDdwfqhEKKFMjl+QbO
qtlnQyw6s5DM1pCo1FM+kxCb6oTR1ca8vaiATToYQuYbRco+YrySnD5L7hS0oJzzn3Bips4rjxeI
KXML+Hwifpk+SBR7uILxBRKlFiftpOtcz7nmjG8JmvZ/HwsMjqKTNNJ4Xi2uiEDtR9LhXHeTBtsq
fCasmzTlulH/H+PIh/OmEjoIvzjbc7gAXZVuPDAhYY3kcrJyWp6aIZaEc4PFi2HOHR4GKr0k9lsJ
HANuPw9l4b9HhrDSlhPLDdYq573Es1hifzwM0QcxSNGE5+Hs+W3XSudoMvaYgVauzHZp7v3FdD+I
tJiLA/xwE4low25ViGshDn8fcfAbkzpwwCk2AOT52p814G1dWAt9Yg8jNB6DmI7Au9IWjYxaKO2A
0nh4S0+hf0cJXRX3ZX3fyzuRArUaXufdJXL/BXzP6jHAaCW8aq0tTqxT/vP8HP3MJR53wz/fsugG
lVqgF86Th28Z853foNX2w0P2Q9GuYfPqWCQM3xLvyos6gAY4zG/HceVucGJacTXSZXCapKyU5ZEo
dbqS6xXdUVSiRMWk4MACgXS+oScWvi6pnBiI2JB2WSY7WmDWyAtQA4E99kfOtS0I+N/5iKOlHvx9
qFkKR2Gbkbn8z5I9X4+o0u9L1BsV3RaM6rULx4ei1vBmSt69uGhXYh2vF67IuIyQwNdI3S5rBUIv
lyUyOcxiRdiVpfmOsimUfev73/YeYXgRYnnAPgYo87BJYwfMbsRjxTaa7joYMKNWwfTnKH9q8kqG
6PMEP5yR89aCQI8I1MOAfX0Yy1KFuiy6gIRL1BvmQ0HV7MKXFaF/TZqijLYKNp/VhuqS+aoqzRBR
NJ84rYQw7keHLHZ4YQg+MlMMgnfrVUX/OxGBol/D34FQYug5wvQ5gqZID0wU5LaeXyd/RmqBkatP
ofYiwzW+F6vEumTKDA0X8r57KoIKAtig6Bk5uyJLdqoS4ZogBWH1bOiT/1SHTQRxqGguMGRsf3tG
1GCjYw3RygZ5vFi4uCsWyArDgC8oLkZC1qqu1qIYh+/8u6JeRfq/+PN5uJIJY+i4hyyucoUF0dTP
4bCNU/6rAeEw9cbLX08mZHn+CbEYYCESOsgthBChWFGZthlnx2jdBtbE+Uin5pIszpkT3qnK/Cg/
nEudFmQiGqYUsO3c/vGf3Ldy17hsdxtuV7tui2yEmzq/+y38P2XjfYN+vuuveru1XwpXtP98mI6/
xZn9cu2kOzGQ1CRI8ynzMafIi0NggkmBHl5usnJrEAVI+ShrzT/e8+ayxz8hFnt7M3V9nyKWAolW
SNw0xmUYE6J+P6EjsalzcXg6390nDhOq3LLELZbJaVAlO+zuPAO23SK6CH1At3WluCxQlCPlN1t+
caVEUF4sn1DbeFSjwTED2EmzIDPsfAPeC8q1D+e/5/gNpFNwRFAAygIppqUXilXNYrGG4NlSpj6q
qg9RuUKXoN5HU/BmTtLKU+H4WP+s2cnovlPY0cRFd+MpOSplCOIxLX+FFlUDDMHD2pnK2yi6MOSV
y9hx4+ZslknlTDY4Zj7v2l9usrwtFSCBDdukOe0VxXsAmmJLbXejcslUJu+vL854tMxjOzvcsAUt
Fq2oI3kh4c1OTguT13ajKf0W21zJy/4ykCxTGeOFx4FmqtTHFrfmqs0RVgBd4nTCD7UMbCHfqDwD
JHNzfnJ8vty+njOfgaivc87wJKDOejhZfYqqM1EvdqRKsyUdjgGktyywJ//aU4Bwvfnec404d/Yq
GzsEeHLwysPG1Hcr37HcCJbfsZg2oEItsfX4Dj3CEk1GpQfaSnqv9q5a3DCbvOzaCJ1U2oD4ts3w
2hJWTtzlvF1+wOJJXU8CM1fmA1SUP5ze9G2Ne1gGZYUsYrwBQrSpZG2l+5fTdxl0sVV4ECS0iNqP
0wzBJiouK07TJNgK3V4YVi4vJ0OZXJLmOxIb7WKga89q5dLCyBAckCP4O4wbkyp05c71vJUX7vxH
Hc0pDmX9856EJNXhnDJjFJ/8So6dwbqDTZx2r1Pz4/x8OR0C/ynyvRKi04sQkahiDiNPoFigrI+D
O0p/Ev/tfIyjfOXn6GBL898gi1tGUAWw7fQxdsTaEDFd88R6Iyh++5Z2aLPqJr6HfjyJ37IB37Kk
KPprrmZGtxkggV/EcH9XcpbSyUXy5YMW15IykKciVEVajeWM6FSBCucJK9IrA2Jg8GCFFyUgp9Zy
IVGEmlNJax8wBzgeWUPivDYoLC0rtnITq5OR8gEG9epGclJho6gXungzq+4CuoNQYFUOdhJD+a5q
KyfLUeLkP+PxT/TFeAj462lQmGG3iLuguZ0oBcnhL3N0+/5VNMHMb+tqpcWn59k/IRc9DsGq7NCi
ih3Fg8/+OBY3qfrn/DQ7uTDRZfxvny7OlLzEpbaYQ0zhD7F6N8PL1Lzrpl1niCsXwbXGzP/9y2GJ
Y7JoJujsOko03ubtD8ESt0jDuefbc2ojVRBx4B0GhZgH7WGUvopVJDQERqm48qttKt2F41sLdxLn
ot7bnQ92qklfgy06T0owTeskgvVYNej+Q6SObtX9Oh9kPnuWs/5rkEW/ecw7zmKCIFPmyN1NikkU
jiaitzbBT7aGBCuvfw0dwE/kyJcBMpvMR0qBjbPQSFm/o7Rij7DVNWlT4YRqBt8SRXRn468pc9rK
HZW7YPhZrSV7Tzb3n6+QFxnYUgtQOCv4iiy6Tvufg3apICuwdvM/FYVyHTA1sBcyOJDDaWJZ7Jx6
nCeQvm/V2LXMW2FAIMo5P3SnepRLDfdDXadIZ1mHUXSe0DX0qgThVRDk1nfM0u0+ujsf5POVspwg
VAMBK+qSMkNaDqNg7huJ1hxFErH9bZNyhuChHjrLuyPhw6qLGzufkmrjx2Z7Y5pTQbUwVeMbQTTD
xlHMxCx/o9slybNDKiL3zoQNlmv6ifxbRLYeqrTnD/Im1zKx3ILTyJGpMNOmue46ZRB3CcprnAeV
iqiaqmT+WnX11GDxPJtrqwY9uSy9YxIqCW2IK0cpIWjibVLJRsvHbv82CTbv8CaZnFlcWeJ+Ne+V
XxYANAJq/AYdWVZ+u0Wl6E9SaOrKNnjqFKXMCSJMIpJmLWae16oBWrXmjJbHWQf2noFj0/kZcbK/
gK/MUCuDR/fieqJ3QYtMDnaMEIORRBx+VOgV6GhwuEM5ruy3p5oDaB25GfIhInXFwz4DjpyXaBDF
Tgyg3swfuuT+fGNOBpirPiqa1CRbFo0xrU4TkoTGaI1my+1F1Lz/mwAkWmDssBcsSwQIJQ0++iqJ
Q5blw0pEQP/BGiDmKNM9Ty1QFliVMfZU6xejnlcyGoARPIih9nYSGgky74gUTRpX0V4QygPMej0z
Q0Gh/5vW/RN47t4vc7rDVXGsEtTSjDL7SdHFUX15JXd8arp9bdti/5HqxEzFgLb58ndNVlxlwOdM
247aymk775bLfQ59DMlALAlK+nImeCrisBH2YU5lSB4AcjxleCr1r1UX3aNBq1NCSq4xRVqZ4Seb
Ry6ZaggJBWuZwUhx8my8jrBjp2MZj8JsHBmINigvmfBxfrBOnhdk4WXkZ5HLXm5AZYDWyFiz0Qkl
RjKh7Eg9dkd+vDkf5lSLSO7+b5jFuy8BTY8JGvvc6CmdrfRwXY0cSLV/h2PQ/v8Wa3EEqrFi4rFC
rC77biZXWXyTFLdttvZYWlY1P7duNLnJyZrk24xFGEwaR3S2CKNr0e+2hlkutgjLwp/XVbQJqnty
/25OTqhay5WcXtqc7RJHh66Toj9cYZSj00zPS1pYKI7uXRvotui3s4qb8jsv95qGHs6T0a306/yn
Hi0G7Km5VqgUApe1FNS10E/C3sOZBX0Rf7Wyj3LY1Wa8U/vt+SE8uQNDg2B7JxcEbvSwgbnaBUYp
z+yqRmmcWqr2nh8l/2af+hJEPgwSiUbG3CdI2McvvSc+GVThzrfjZJdxVpGQne+XSwqEMBoWlDVO
klFof5d+eFFQrBBUa2/2P8qqW+m1eREdDdCXaIsGKSJPqz5nV0QzgYs0kjUkumwoK2YgvHqddStp
r+fbd/KBDuLNYJRIPVIwPOxDKGYIfAiEBEj80E+oyhXhMwTnl0yE3uMlrpbBfM2QxPKUN8UaXblV
XTS8NwbiDue/5XRf//Mpc+98OXY8JHKTpOTYsbTeKQU2l1tIuK3WbJJhJdSJjjYw0SBVyckg8fNh
qBrRBXi3zBwAwm5RI3bgBhpCMbi6mD8gcJ9v2Fq0xbCGrYlMdooMB/oKtj49l/7bgNqCFfNksi71
bH8+3Imt2uD1QMNmsXOS+ovGFZU2wcrk+NaMHdmWVvjQmkfY3iuH3ImzFUAUGtocCyoJ2cX9RB0q
dJPTDu087S2rnvR+r+GGinpvAggcEnVbrGTpTvWjRIZO5kSnzCUuGmYiHmxNHrtmMt0PpRNkw5W8
QV1j0zX1X2bpORuol5J3BOBqgTxdtE1E+M8XC05VZLKuBu4VNjQl5kjq215s3Ov4JJ4ftBPHOAFn
QK2iYwS/RINOPtrvMdRFJwJN0Aqm3ZBI7lln58OcmhtfwiyxSlUtF1ozh8Fw0I3qm6J2PNQ0UY4/
H+fUCQcW0QLvJQIKATB8OAlLS2uR/++5IReV7FgUspCIz+TyCo0wFCLr8MEMR+XdK3XEElGt3QaR
jjKwGkCiX+naU1k4auAWyCHGkkWxGEwhMOW0AcfJE/W6wK4cSTnkKue7u60oW0FkQyOLbZU/z/fB
yen6Jex8Rn7Zz4I2SYcukLm/D8JDmbMQA/0Fde2dYE33iL2hB5n/iyX5taWLXoczL8EVJWQ4/AjF
H72M8BaKY+2lJjq+hWajtNK3a21cbG1T7ZVhrhMwHwVkt9GgeE4935Zz9PDSH1KwsrUdET4+1+WX
Pp2X0Zc+1VDzx+VDwWxT/j0UmwH+uXrhW9eGdWGod1bz3KbbUksQnsBvYOWJfOJ8AtoEoBnGycyJ
XByVbd9MmEAyjRrRt4V63xi4TZqOiJJVX6/Udk43lJwCyExzrsguRjL2USUXQjpW0bG4wBUB89p+
DDcNMgd2K3nvqo9xahz08iWAuW84citub8BsV4AJc4gH6cX52Xyq9dTkAacCAeBpvdh8rR4Mh5ah
rVR4qOFqxZUaYe+9NYV4B0Z4dz6YPM+bxU0I0Mr/Rltm9PJI8ZsC2V9Hyu5aLAiEssImu3lg80Kr
V3X7NHKzSr4pA+QJocgZF3r4VERYgLroRgB4ie7hC7pStPJhJ+61fNdcfZzBOxDBDucfzsYCKTV6
YaAaFZfFHUfDSkef2qJBHVpgOSECAmA9DGHFXlAJzbxbxZjsuCN6QDj3Gv0FRCc8FcPBar6d7+1T
EWe8gUlCBqubZY2kK6lTmBk8pSmsojtUZ8iTiVN8U3YSzCK/qVduX6figdwH1kV+g7fXvKl8WcQj
xah2QPLWKfAAh00o/JiS6TKU5Dto3iuxTm7+X7tz/pgvwWbdPJlrNXdqSvs5YnLtsz5teolK8esA
SRtWjvD9fH+enCTsD0wE1opqLUYwFQU/jipGMOkt6FL1de9pK1ehU10IioB3HIAr2EWLvUjypHiC
tYlGxiygeYWWjoAwdf9wviEn1zxjpFERRcdkyfU1c6UqZ0sKp/Cz+1gRMMwsv41muPHb9hYbxpXT
62S/gRzTVTLSvBoX/SZiQoOsFYteaUscZPXcutYn8+V8m+Y/5Ghn+RJkMR+KiFxAgBq1o2kDsqC4
J0WxW8orZ//paWcCBqfYa0DWWAxQwp0yizAmdzo1fah6CUsmzJv7YC94BStb3SNOctVrvw1k6c43
8P8TeobyiEw+lKUPZ7wOQhYaOnbiRotvQfhdEmAtVPK2CzwHX7ddqv3o82HnS/+itGWQRwEhi+IS
dLdFYNImmtCXAsm2WnC99mLiJAp+r7RuPviW4/c1yDyJvq7nYarFPiBIJ1gWjmORM7vMJBpNjWZS
+rCbyJBmkfUwGBgFTeHH//EDFrM0p+4mJGiCOL6QbtVsZ0zffbRkx11T+5u2epDFJ1P5Q6HyfNxT
i+Nruxfztq4axUyVTxE4LM6VnakP7vkIp+5yWI6TSCQXAJh7ccJXvuQrNdbqDqJljoJnTveM0qcq
7Ns4chKkyc6Hmz94OZAkomBhGrOn5TJHqk0eG1zAFoZniGT1DhJQTh39QMF0cz7QqZ77Gmi+a3yZ
MXWhZYg3cwIAAP3WTtmTkk0rbTm1qVD95ADVuRdYy6dwqHqJYnbc1oLmzaTeUN5n/yaJ8DXE3Mov
rdDEJoFePF/t+2dOLyPMbN6vaMRhSnCPAtD5Pjs5OF8atJjkVmyJZTgbhY/xJcwPRzAKuzdRgV67
UK0FWkzrQYhkpMFpVuRdSuZzl9xU9SNKoOebc2p8KCNQIwPeaELkOuy8IcKcDosp1mxi5uhyfS+K
ct/72cp5eWqmzVaqsEdl/l4+er1AxAzeYGtA1hcyuofws99I0fP5xpzK2X0ysnWU7eSZK3bYGhHL
kayFaOOErfCjxSNORtUEirGD3YrdD8F1X/9SetPFjWZroe3ms6TMAlV/JL9XPuXUbmxC9bQA4kGP
XEInlELvya+nbPlTgwRy2KHdM1D7VXPshnIECSzwd6VtFfgWRhNaUvraF8yrd7GNUJCXOG64SdLp
i84IKABKkUmiARPEDaK6do+F0yz116p/jES4UEHW2xmQAL/tLjxZchCXXPmG5bDzKESiRJ9VUWBJ
Uqs7HA8/LnRBbkUBfavQwwfc+NNPYATOd/X8h3xtJ5vLfEXX5kfRrMOwmMLIrHi5j96lrXY/w1xE
Q9vgGMifzkdZ3vg+ozBi+A4B4ifjfdiUuMADaQiBExa19N4U2Q6r7KeBN4+NAUeG5Yi5Ox/wVLMU
sjNQebkqwfI4DDi12dgJEr44Rv6UFZgChYYj6asFl+U2M6upGOrMm4UtPIM4DsMk8oDJuZAEztVb
ase2b0NGfX91Ns7DSpLgaHESCXgIc9HgYs4jYNGDASQWD+muwJF3lQstdre7rt3EhrF6vuM+e+Zw
QhwGWhwIvQL0cwzxqESG+VMmp0IqJ3L0jcKvFBo5/53yv6u3N/fG2tzcbe2LYW747v5dta9Vu3S1
TbHRNu/2PR4hNpJS9utu883ZP3x8XK3Rwk+MwEG/LEYAe4fYr3z6BcOciJ0rC3eZVOD358ePhtZL
KwXmo3lF1R8raoYcRSbkmBbDMPQ8/CI9D50qksuNrmGvCYKcl0sPB+P8SHwmIw5GgliUeYlm6mwA
y/04iExN6mopdEZ/i+WcDXlhk00vXoItY/zSJgOiwdf4JFwFSYd8sZOiDzns9DTaFrF4IbS3lffb
MC60fuXUk482pvnD2J4RnxBBWixX81SNoAFVPXSmjJMRAmwE7NvKapRxUWxMb+IxD3UHrVbEokNB
b5t9nsvafZDIwkYMq9bbp6HpB5cVIzuSK/UUF3lP+aFHS7QDtTYW4lYSBuHKxAlYdaQYiWAH8yz4
OmVaKm+tQYF4ix5L1Lrn+/zE8FI+5fCbn/aM7uKuKnuBVfUNMGTev9psBAawVljLyZ/oPrhn0HUk
2H7qEXa0JL8jKlkPiq5tqW0INrvmSkLzRDtoAhn/eWMH6bGYpu3kt0pS0Y7J615wdNnWKFyIibGy
K83dcTBDPzcl3JiglqMstUTcJJ5gNGbJXhGYnq14b0hbb+IaRkk77BUWhK4lkq0HazCIU62bqewm
r1Aewcsrfjk0WRspBujfxnKl9nJqIHKBfj0/F452FjA4X6PMN4QvN+MRm/Cpi4gCaoWbR+C0OLOS
joYXsbLST7aHdaQD7UANYjnrsGiWRrOgGmzo8YWATqmKU4rXhCtn4vIhJs0NAjQt4mEKpXb5mlAq
2VObBnSRp1YIQuNxAU35Ejdd/DLoyKJs3Lb9c74Tjw/++TT5Z4YscnKDpMlSjyIpjpHDJQrNW7E0
Lk2sUIeh2cJGWpmQRz05Q79gdjHxgUBwRzscs6KVsyxEgBkaQXtZlyLOE2N/VcjCChLsRBxAOFA6
cfBGmnEJa1M9rS6leU5EZmxr2Ny04nWcvJ3vu6PxmnWEvgRZTEAcksYxgY/qDAARHMkvLloqbGoP
hwh2Z+L9CYbq2/mQn0+JxYpGa5L7JlcN0mXLRHQXFj1a3EPI1AgfqAJsVdyDhkp8lyT/YYjnc0Z8
RZ0ecZLSDdV45fZxNF1YBTgpk76FnjXXQw7Hr22tJOkCqqC92JV20xvvVmZoP0ullRwJpS03KbPx
+Xybj7r5c1kgQkJGkimzBN01XuWNvsGywJl5E3YgfS8K6aHK2dHSewwLz0c7sasAjKV4CRKXrMhS
dijx5G4QxCpyCgQBrqHoTm7Rk7sTp07cS6Gv7/9FPDRtmEfoSBwdNnE1dVKtI01rBcml3Hz3Qxn7
za2orlS2j1YE+wmjxkWFzQVVgHlkv+yWYYLpBEbStGssb5ko75j07nzBfPr75sx6NVzsZa5gS3AV
N4op4FZH4ij6IWkfXbfVlY8iWFl5pwaJPDGVepbgrPO+aEwoSkEbypHjixfN9DHhUukP92H3cb4x
p/pMhbnL057nF3vJYZgoaThAPSt0IjatnRBqKfbMahjiER7lK++8T67RwcpmgGYaLxsjrL2j22SE
AkxuhKTc5KAXX3D1tDo7CyLpYRhFxLRHtLxlWxRk8Ved9cY2Q8z5OcHwh/UAIuq+GpIidbqJR9wO
MS0RcWex9j5qrxqepsBP3g2j1va4WSI3Th68e218L/sX/UVOQGSHECU0WJZ4/JYbXy96odNCbvAC
TAesfG951t8f/IAl/gmzeDtmshcjjUIYJIlxXNz7jehocYxZ1sv58T81zZAiJalNDQQsw2LNWGqJ
ObrK/bJNDYT2skFVX4Fjl4/wNZX3SQ+4Yp+PeLy/g5yb1TSgikG65XQ5nHIVxuzxmMWxE2FHgm+i
FGB9fSFmjOzWkDElbwvbqjarXJgTU524KjoAbHszo+Mw7lQGmQevMHZwa3MUgLE5uXzfkDbn23dq
lqMpDPdgTt5I8FMP4+j1YGlplXFpS3iMFPBFwwfLfFarTYzLHHmsJtyU3qXi77r8hYzaYH6rRCbs
z4LK86wKD2ftDkGD85+lEnWx9iDKonU6PxrnSvfiq+Luf0j7rt7IdaXbXyRAObwqdG5nt8OL4LFn
FKmcf/1d9P6wrWbrNrHnDGaAfWAcl4osFosV1iq1CMQn4Ohag8bHlnCHX5dwUZ1BcHcmgn7CzP+i
8AmnXENE8QkUNjVzMK7Z7cbX/tfwxgN+WbilMUgiwn5AeQPqQyYwsaZyKNMcskw4xhG0I/VtI6ug
XXRrHiLbkt0gzBehHpJU6Pw5VyvADEYANj08ZIJiA5osN0i0rZn/1+kYunoUTJHaDgoV7O01BWqt
mAPEBPnk6MBS0tBEZyqc8ZiFdcMpx1MJ3XO4WdjDV1uxAjc6xA7m4sHWJHbCEa7z15DVjR2DjsDr
gRXCSVgs+Jh/oCFQbUXp7tshzOxC8E2hREEE0PTo347L3kEZGeDRZOP3hBMU80QxZmFOwMAoE5TD
k/xUgBALjASYLHkNVc5pWrCJM5WY0xSJYqMpGS27Y4wkqGvPaKJNO6mcI7UkBp3vSLkhI4BglPHO
YiRWaiX5dOXQYyVVNz7oObOoWl0/uQu+QbXgizEABrRNKHZu4UpX5XHcUqay+KXXK7wmHq8LWNCD
zgqYeKV8D8fQn88soPCLJNTzFlM+Yf8nasgqB1sxGA04AeCCcVNMQ3SwILYAvgLj4UWtRjexHiCr
keYHAKcAc0rctdkXIMxAojRyNmdBGkaW6OuIvviAE3SuFKAyND1X0NSrmPpeRLqLdIart9APIL0G
r4F6YQkhDdeWRlPyKCueSyt9E+wCtMM9mMydqAFBwtQ8ueaEaAvnB/BAEpK7tH0YLR7nUloNJIaW
gPqLmOtr+l6OCapjICy0s56zWYsKzUTRT5nZRKSCFMrSIUqprKcUxGmpXWgTJkb1seIMqC/YN7SC
TgpsAjvGaBV1eQSlIUorha05GrcYFuC8qXgiGG1GzGkGhQ8RVTFYD1NQxXj2B8HD9XO0vD0/ijAH
NRyBmj1ZkGL2gj3BdatAvHhQBN5VvmjatOhkoeqEZibmyusrQ5wyUCSAcll9xJgUpjX9zSSHXjkm
R0XAuN51vZbev9TL/Z88g4mqRxM0r4GP+VOrAMtPXYW5k3eBYQdy+eb75iqIgnWITtq/kKpLeF5h
UAWELcq5BfZpoNVBVKI5LE93wBEp0t8yoNhBNkEUyWlNjril+Ai5tR951IZmFi/3mVELJeQFneyA
LhWdloD5UNG/Oj722i1BAlMDq27sXVfzAjqBJt3mchnzVyXwk4oh5Erg+AQvqFrej8pTr64baAuE
tbwe0R8HYsZ6q/Oi4UVLmunMnAvdF1C8JJCNKhksR9dscRDuxjQ4SlpvTxrhxDeLXmUmjzkh6mDB
W9HxI0k+BBKxyzpc6WDWur6ki+dwJoXa82wnpyIO2opazmhZ3qA1733dokEniIFlOrnXZV2gwnxv
H7JhIKRAeH1R4U+bNOhqFWm3RhMKAN2Ac7o0PjNaaon8p3iTt7YKLm5QPCriVgSJc/zh67rTBa9d
zvE/i6trWioFE8IQKtvG1slSY7R0dmCI6t8E6AiIGgI7NQPO3bC4vjM5jNUoZom6hAWVBVly+0l2
hAZEnNN79FeFEJgeUkbIhAHqlPEBQYnIFDTSsE9htGwlB2s2sXKOe1taNpqbAvImaukXGU3k4gaM
hKKQ34KP1wyKg5b6h7bh9f8trRryhxZywmgHQbPfuVUaRSeEgFvC1EqsZ0+6OKZbTKq3h1C2lJNG
kheOYdKQg3lSomMck2MwBcBusw8jIBMgPxyhqyoVErdrtkhW5d0bGgP9cdditr80jmnv1v7qutyL
ig/cGZ5jNPaiPV0Wc8TzPtO7NkDTE6zhABJhdZ3Uo2iLuVbfmc0uTE9Dm1e2wQOmZJcX2HNo3kT2
CukD5OMsxn03IDrOhyYFCcukg1TdMWQXBKAenuzX9WNdJiuHWtPMuYxxhV7sghS4FuobI0/sMlsr
4OATTOL0OSc3yy4mFQawKSwm5nmRtGCEhc1UySnyak5b151TKnJkA1N5OOUZ5stFNftCVnVc5xgq
fharlse9sbSkNM0PliQMIeIUnquKKmeU4UzkCGqLyo4BD32nNTWy+lqGCsM0tJzwdmlp4bbBHYfz
jkEyJq6ZMLkcqECEdkoygiXzZNU7VIKl4Ajch+ubeHHZ04WdiWJDmiknqobiROGooIG3Ja1zxjx8
1TDGADKyl6SttpjE+hwLeTuCTfQvhGOWA9uK44kCJaNnVTb5WNK3Ikbb/C1A4NDO2QavBgnQwDek
tgiCPwecfKfcsnZiORacI8rGc6zyzGMlq7WgEwOsc0ziuw6lmkCTboW8chLwW4O4GAGlxquHLdkS
7Ajq0tsJHT7ntmTGpVn0gOh1WvzVRUfwn6UIQwbBr+uLu6jbTI58LsfXyrqLFcgx/d49Zm6eBY5V
3gnJypQ5nmBRFPDBDDSA0TldRiUgaictCNQLoPcgaIzIGiExKqRNJW00dW+mnDzNojiUAlBFx0sJ
JQFWs4Jo0gCracUg2pSTLmHyHqPNI8nHG4tYEghX/WOR9gHHXukxn18k3+aCeVzaLQCEVTYJDcBN
H/dIWTgFuYWjADX1RizXf7FtMxlU+ZlXjZNMAToHZAyAK2i6ZO9HSHqb/iPi9a2BORRFMDiR29J6
fg90IZ+HznE219YB19ec2rBweulJEDAp+AbKvLp/Qq+rLfDYX5Yc+VwYczvlLRpHjDgqHAP1lbD7
UuPYBqc9jvpHSsml+n2k/cdYm24bWgJxHdJUN8Doz5e0CCPwV1GRgjStBqlBE0S0AlkSx5lcvF++
5chAokE9BPV0FlF4asuxLvW4cDD6a+vKYxA5nbkKQc+tuXIAfGG7IL8FYK+RgePFlxYVlD3INIOG
idbZzzWMxRgxeYGzLg4D7l8QZkbPonFqKez9A/oJQTfydN1Ml7wYxcGxgKOB0iLLDqeDzz2uBayp
FMqPLci4WyJ7oTY4VcbDQlm8omayWAoQEHl2apZgXdXkKxzRvOWjh0rT9OcqiLwoy7dyM5Q2iKtv
TTE4Xddz6SZGbZ2ikqE1EnBr5yubtWFXtyKuRyvt4EkfLAQemZgC8SVwsoLj2HjCmLMxTZ02xBKE
dcqnFazlBmzy8UtZeoPCA3Gnv4p1ZXO9mIimmuokqQwqSjrJ6UdQcq6Exd+PVk86GiVjVpzx0QEm
iczCwu+vLfIohd0vmfDAwJZFoO0X2BBosmPHIQuxUiy8oOG2EjfVQbNehJxjddFW+H2ikXH5PxHf
P5854wztRmDkRYhr3KKPsTgM22Q93pWv6kp/1O2P4o/k+R6ocj1MFAP3fXvd9pauG4pOgg4BE3nO
i8Zcv+n6GMAPjiE2DqjTRpAUZDxEkiXnPxfChAmg7VVM9BUjBLOeS2MLkg6ZsuDKikOGW/J5XaPF
LZtpxJwmDNiPpZZBmIwHpoQ8msrL4yyuGbpF0EoF2IWL9LOAniZDrooCjaCSDt4olKaD9FmKa459
L8vBsw5O4RuB4dwvkL7GYW0Rg5hm2K9FvAO8pEMpWJKQYbm+aIs7hA5LVIQp1xf7GBDEOEkBXA4X
JFZeo+/iyNWa31qR2CIGafyH69KWtgiuDuUJBUhnSOCfK2ZNYahkBky+GF+aOgV3NidnsrRyPwJM
kc2hlpNJAD1VOHr/YUAJNLmFvCuDJ4O58UNdzesMJQFn1FdWfK9oNwi0r6/T0gU4V4M5N4XYikVb
Q0QPWP/YUett0boqb06XpwhzYLQMT9JWgZQKpNukBIUEuI9IU3nXlVm6eCyQO1DWPxR22fetIYAy
uqdOQC5XwMUOreekL+xE/8x4fEeLCs0k0WWdedTYakeE1pBU+A1mRHyH6Ou05gR8FxMA1G/P9WHi
oVIek7HosWxdNN1rpmCDyRYdPJKrq8lzJzVuaDXYuNGJIh0dpA3ae/JolaYxeDUH3sfwFpeJ6MHp
XmeqQp8rO+HWehzvO1eyEyCOg8lzLW5B6u1mXvxsvpgcE10MnObLwJzlUdVqGXx6eEuY1qmvyG00
5Su0BWLSI9yhgwbd1OF66mU3JLyhsiWnNRNtMqc8xBu3BSwakkMR+ld/IQWt9N4QAo3NnaTH69a7
IAtNTni84IrEaAn7HuxMP1TyqoEskD2R5rPPTWyuo/VrtdvFPN+ytKoQh5Z+OsdG28bPTTgt+9jS
Y7zeUcS9QdHCUbUGiRk00grooe36rzHUvVGsbSQ2N9c1XTg9Z6KZ05OqVVNX4PIApvkR2BNpecp8
jogFa4UIwFApSOJLwP0+1y7TCz8ahBopkfIeMwOC6sWgmu/2jcKZn1/UBUk9MHIgpWayWK7gzJK0
CFl6p9M38rgL81PcP11frkVdZiLoXTdzNimtsfsRRGSRF7fHEqy0wKGfho3VcUK1hdsAnXY/yjCr
NlW9NSQFNqZJViTajcX7ENx38a/r+tDzygTt6IdBOE0xkjVUiBl9CCD55GTCnQMG6M62nOxD8dqD
bPMoC5aesrSPAw1wGGFH+yjjOZJI19M8pLZ9HHfBw3gTrcdPYRtsCaS1nE70JXc9l6YwzsLIrUIM
BbFw0kO4BkDQIVxFR/MgroL1tNbW1bp5u76QC0EOcuTAJkWGHp0KbJBjJFkVTgbUs4CS2yUB2qc5
x2jJun8koNfjfKsSObIGqYUEUbjrhoNZb4nvXldieZP+1eICWdMUJqP3O8gY7yd3vEkzW/+qvHHl
v4TvwuovnltgZQJENwShqsaGoQAdkLtJKQsHPfw+EtPxiG6fmnCC3aWDNJPCpqONolXEokf83qqv
mEYn8j6LXxoeuM3SjTGXwhwk1SetEEbQJbbsNEM73rAHGr8Qv1jKTTbdX9+nJVMAzjPgJjDTiYY5
5iyBuK8iSVkVoB0ADlfY6bXdT0XoGZOpcVZvya6RSRcpQbhiXDAcCC0ePEiq48IPUNCamv0oWuvr
2iwtHUpLeNaDkBXDB4w2mhl2RPbx6g5LBUHcANipfC0joxXn1r0a/jKV/wx7hNEajNuCVhFgZhhj
YjarQQDcB/SpVQ6Z3WDWQRYetBRUGxgwijTO62TpypgLY8L6UinbNpVoJJx5eduCJmJXY8JolLzW
WF1fSbpSrDefi2Ji+1woTDPxIaobbsQRlH3gj/VjjxCUIhsH4KcCQvHrIpdMcS6SuRCrPunGrkFc
nGX5Lsms10aXj4oa8njclowENoLkPOBxMITPGAmgFpsqEHCKwddqy8mpNE6WCnb0rRRt/JATYC+v
47/C2CRN3pAxN2QIK4Jw06fZIRzbjdX420gFapUx/Zb1obVNQfyvxHh4ZcAwfwQzhhmKca/HCbxI
rgGuqXymiJJTdMyAvnZ92yTOen5jdc0CmdZv4rSjKvZy8RFKamWLtebkyXgwisEjouLGYng7mG+i
7ru5+Yy7FMhgst3o/a1cPAWDilJTZIttx7mDFg2KwnxjxJB2rNOfzz4sU4RUKQyczUEPNnUNhx01
f0Cfy3E6i6cS+VegLenfOEjnYqRaDBtFgAvVxafaf2yU2ypbT1/B+HJ9oRfVkRGLSCpy25g1OJfT
W2UnlBP8J8AjnBHPQgst+PX467qURW0QdAAdCmjRF/WIMq1JWKqQAi6De3yLk6TxA2iMXJLmu0bi
XQoXgwzfdjqTx/i0KZ8muDKEwXjcghxb/JrC93wgjtiqK1SDjpM0Pvnis1FXjp7ysJCWLnRzJpzx
cskgdOA+7eBQAZJlao9E9B+TEBMUWNnry7q4eTNJjHMrFGkCfDCWFYPmqb4e4/fW4Fzli8pgMAih
MeXdZGOgYug7tc6gTBR+VYprZquoXgthwzvv1M4uroYfOWwUFOC4y32KHcOYnbQKvDq2UdC503wv
9YRDwcNmWFy5mTjG7IskIlqVQC0RDchTkTsDet95o0I8IYwVWo3VyRhox93TP5b9Jq0f4mD7FxYw
04OxNSFPA1DRQw/07DkEA0ly6OgGZ3OW9ACJL97+8P2YtGDutoAkra/kEJKXB2KAZOUQGt51PRZT
DKisweGhCxh9UtQOZ241KlB1MAYRQZb52Y5PQWjYg4ZyqXrTwi8B3UWOH03yFzUhvCt/pFK/NZOK
B+5oGSGkooqfN6KjA+rkumIL54c2oqPpAQhNKHLTtZ1JKNE9AF8AP64O8jMmx2DWSvCrHTT01DT/
GcwaM5wYSwQYKxw6AlbGqvtRn/Smhj8QpC8gxLkg5doK2eiaWm0r8ed1zRas4kwYY93GEEgYFoQw
ku7aoUKsY/c9pzy4uHozhRjzTotpUoByAfA6dCJN8rOcPgBBwA55fAYLAdWZLowj7WtBrAv8dSJ5
eG5LbWU044ZYpVuZ1nFsleegzzw95pkfbwkZ49An2ep6QvcLNVYd/RwEkPy8mhr9dsaznunGnCzT
bAMQZ0G3QMi3xCztvuE1b/H0YI5RG6n5kAbQIx6UfdcM9lBbUCTlXHcLMeGZJvTns7MUZhbC3gFi
JmOtN2gwXA2VTM8TEAqIk39dt+/ldQOgFqAk8Axjb76GSESzanjvYsxdpd4Dmoyjz3cp/XJr/hXB
XnppIdTZIECEtlI2vTN6qjPY2V54vhFv+7fgoDjyE9pfjsXa95LKTn6RPwnvI5ZiJazqz0cwTkOr
KzMDVgoyQyCh6G1LOgyaY+aOkdnFkAD210FlVOeJXYgIz6Qy3iO0OsDN5pCalhqo2+8JeSuGQwea
12DgOBHORrLDBMoQJTW6lhFK65iYGdemwItelt3HzxLSL5gZZg7G2qK2qAQ8aM3eHgKvj9ckoUOm
biytex7aPm/1GMcRoYo4TAQCga8/+e403VEQiDZye4UzoLN8tH9UY7xHn1mkIiIk1eIaw5wmCF0z
Ll8iTQ1eOweM/yhVzDi2EY3GgIs7uXr0UmXvjQRqd/E9i90RdF/D+n863QbjSzCoJoOuBHop0qn1
37mpSt66MTGTVHaY6Rvw+xsr/BDGfiOS7KUptNV1NZbipvk5YqtOjV6E3USNuwhUsPuuzHiDGXsQ
4KH4d9QzN5N3WsYTyjlRbJwRVfpAWh2OGIZubiNPLGxpk+2jLfyHKjvlrfAEH5I17nVlqa1dmIlM
UTsx6ruUw0bk48sQa/aBGxFxqyAfZgifoM/heOZFBf+VdJHLrqRIJC24BDALlNg6SEeK+m/O1UwC
43VzA2MUIr3LKmDEGN2nFqwC3qzY4n05k8H6WLOs40qhtkHeSutxCm7QGTCkYDRX0ObMWbJFlwTW
XES6GPG02BqhJPRGqZc9zrB8r0io1pjuUB/a6LYQOEd38WjNJDEuSbTitk1U6i3qB1FzNdGzir+o
zyhgzP5XG8YjKYEc5VMPbXoBAVMHPtvGy2RPKhq7lJy86m3wxAcKuh1PCXnLO6dvOYds2QR/voBx
UGNRIrZuoGWdf+nKZ8YDM1u8s2YaMg4KMMmTTwaqYXYK+gdL8mrhzm9xcF1Sxx5Ke/+bgbAsINqU
+WoWQqEg3qCk7fiT0wefAWCSOl4pimOL7ESu3oNqp5WoLSI/KdD9egW5apfsNF5ZjSeJOWJKkgOG
qKaSMPapCPtIAPNabevD58DrbVj0fhisQbuyif44tmOlnMam9GmGRDRfMHRlB/qvRrured3Yi6dr
JoY9XXKU1gFNCE7Gh25hbw66z0lfL5r2TARzuBqzk1qDvhx78zFs/ozq9vo9wVOBOTpaXOpK4GOl
ZCCzikngiu1a8f/8b0KY8zOqpdl3dJ3kDsjfCnGAyKbwuLU5mrC3O6mquEGeAO9S3EOx7E2CZgOm
x/6fVGGv86rDzElNs6WS8Ryq75joTQdO68MltwZNTfzsOYsKAizWMk2oJoZkW5ue2Nrtu3wX35p3
0k3pxi/iFoClgAN168Nz0NhZaZd7geNSFw/r7BuU8zC9NNEAbNKYbwBCsNadoq50qvyQRIACHzhr
ulSqPlOYHoLZmwA0KmFiADDHCYoPXwYiUdO7U/HHH55ArbESY8Vte9FrLMstS7LSdPJ2fVO5K05t
a/YBoZ9nEm5KRKArYJ2vfOQ5V7LX/yFge3L17bTOD/6+8rKTuLoPftW703X5i8HHbLEZP9I0kp5O
9Pkc9O9q8Swo06arwAgtgVil0U0bMEMRZ83pr7yID2ciGb+Sh53fmzTeaQq7xGSF5XsdDovQcW4y
3qlk/IuhZ5U0UNXkcWsOLulfhP+KYoICxpn1MN6lqSZVxPUPU7VW4NnI0l/cIYNv2Jory8VeyKNi
FLk1QY34AFr6tfQQ2WhYu0M8WgFJ56gBKtcpXuSV/xC/6C+i3W/km9ax3GdlTVzCSwhwFpW9s8sM
Y75t8L15T2l7Z9UPasS5d5ZFYHaDFtbxjGDso0mVHmybEDFOrR3Gm8R/lnndHMs+5kcGYxutLvuD
ZEJGlI7PEWnsaFBXyeDbRZG/ZSqvRWXxlKE3BaiIADtCqur8kJeVVslEQfxhYKAItCm21a66KnLL
YhfGW5FX0VhOFqHVQkWjNMav2IEfomc1GciIpO9DfUKvNEwkOmDETrPJnXqDifPrTmTxRM/Eyefq
Vf6UWGAhwmqKb+q4M8st8CeIyYkXLub4v0/bTAxzMYDSOzP7HFoJG/N+9MRjtFNyN30p3itb2oJy
apfcaY7vXVdu0RxnUpkbQktS1NyA5eE0wF4qPHF4CQWOZtRNXBxxYMRj5pyCW7CPsr4CJQwJUN9I
MU4LBMnEqwHKJQ9uDZw+Y7An3uT5ok4zgYzXr1pZAGUPdErNUT7oiI4dv9VQmhTHjmMbC1EkcLJQ
tgbcHqrX7LyN5BOhUqSaOG03dLYY6/W6KfKaE7jwFGJ8xmQWSTxMaEBsreR+ykInCox9OnCmnxft
fLZsjNeQ4SDqoIUUPV2byq4Hzol4o/EGX77x7a6ZA3ur6H6eDBbtppwCF3PcqQi69fCmBKddfupy
x4z2GKOL/H1XP4xA4tNW1l893ilbDyULRWWMWc9ejUO112nFDaUwZTho47vO88GLVj+TwaymghYc
VUPRgyYIQsUl5JfRfDSTJ/lfpeqVvEH9xc2biWNWtRYAAVn5UElVX7XxU5KfdGvPzfQtmDul+MA0
JzhW0YvNLJw5plqe0b2rx8Hpyl+hz7HBRUufCWBWrVeBrFsYEFA16wRYo8rvIOMc2aXbCvkooG7R
CxJH99ydY/wftJgB3Lky5tlDETY7S0Of2dTG2q7B2NxNIKrJWlZrsrnuape2CO2v4JcAuyoad6ju
s1hYHsDFYWUD3JL+YBj3aHsc5H3CS9ksrSCImIBEAdxOTE8yhtDLjVCUoUKPl+z6kbgNtMkVMmV9
XZkFS0BjJQWIB0yCiZryuTI13KEQmSATEzHt7oihL9ppUfIi0O/R7rmzQO8mEg0AApUBQoFNYwyu
tJBwiJRWs4Ma5CbW1BgHIRxehVoBCSHQ+m3SIhERd9NL0xcjiLBGUCkl0UOgKO+9FJwwZJfcCPo4
rRMMI9tBAC6C/7YQ+EIglQI/DCMJaE1gcRlTFG0xxiOCU0J5aoqXnkfWzpor+/uZE5GROlQJes/s
XFonwsmQn4b0PiVrDfTNAS9/yhoPK4wxHjXO1KkAELAN+msxCO1UCVZoDeNcZxfPUioGYSLt20dV
88KNyHXTIZaUVRupQVs1TlryrijPQjbYpXZI5Oey39fdSvSPcsLrubloeodsPGqwT8CY/QaCPjfc
zOjytFSAXiJLbxImWH0A0XSeAcoczQlbr6p7zDj3ntU/+0m98q0jF2Pzu1eXMWp8ggJWG9rOC76U
808Q9Fw3hw5GbYwFsrlu4iPREO0a1QtljLsKt22Y2F2MflTdGZDpzfLVgLRL66EshVtZhvsNNyVg
5EbfTuTeaeJ1Zzxlw2NfuYoYovc9cUotXPUmulZ8H1Poj2q1GbPIHsAAlNUfaha4iXBsinei/q6r
R8u8Va11PIrrAHQ0gFZOyWNr7LKMB/R4USn6Z/V/VGesOYoMf8pSqF4GIJXWU3sADGMw2qF6O7Qu
ns3uGD9oLe9dt3CIzlacsesYPMRC2kNsNwKBAGjxWMdH8BzA2IIDaAw4Vwz9dVc2mB2sQM4+MRFK
aWCCQp5hHG0x3SXDgC5qR8YTSR+/RLNwr/uhhaM7V5EdUomQpteFrNNsbdCR7pnQrk3saOI9hi4y
Ov/sIFooKWeHDiyQc+P1x9HXkxZyxmlwUovYlf+Ypb8tbSe194Yh2InlTomLMda+SlxdWsnKF/r6
7F7TbZn0tgBw4UI59sO6FpEWEXg83xf9DOwH0ptrds36JFC1XMLiawgdGnMH2CA7UwnE4cwbIP74
nY6SjUeJZwR3U/SeF/skI3Yjok45WM4IejnRum8VDJKVtyYojivjRq71j+vbdREGf3+miokBcAgY
dPjz/DOBACqOY411DHBPC4ZjJc9RuC3BngSSoNgKXNV4MAFzDQxxq3xpC7sdvtTc9K5/xqLVzL6C
OY9y6Q9G4uMrxMawVYSmtLTeEue6lCWHj4GZH2WZ8yeaeRunfq/ZfWUpD9kkiZT1QtsP2lQ5hWU1
dptPACbzZYCzZiT02tZv7biNe69WIpOTgrl4an+vPe2PR6cfJhdZitJORAibSWh/S8t7Iq/Caquo
qR1GxDYst7VejfxNxP4DbRL/PrQh90Trra/An/F0fWEu0l/slzDrnwMhVlFqfEndTXZcbtoaXHJJ
uTflneUD165yJXQwCfItLTNiMGu6GcZnVfBd1K9agEHH8WjL7a6i/dKmR7TGiUFXOaiNTdJXA73n
Y15wIr+L9Ms/34xpOPSdq6j7M/kQIUl7w+pHzQ7rV19eG8aboIR2VavrAVRIfjc5DSiSDDTt8Fpc
Fq0VW2aIOiLPCwzswOz0HKPFGvjW+xyk2HXuYjbvS20Ak359Y9hY/R8dfyQx+xKYvq8qFSQB6g3Y
f8QRwlWjDVu95dH48SQxR0Mm2DQ/gaRAEV0fNzdKlLaS3qm8h8E3s8zFrfSzeuytpGalaYwhvGBU
+q6p2pOM/0x3RTu5JLpvhdiT4SoDCX2ON5K4lpVdEO1VENm2p9R6VYqTYU74H+/9eAQSuF21t+jL
wbyql8snRL6jdX99D5ZdJEXlxfwB0Ke/j/HMk+tK6oOyAR+sC/7NEKJloDLuA8kA1OWgrBJZXQ3i
BBg8wyWW9Z74n1UFeBgM0q4nq3PzpuM4y2XLn30Q47OnUEUnP6Y37UyfVjRVJ4kNpvYPdSg7loBq
ZbSvxbu+0VEf++/XO5Df8XCk1wUmGBgzIcBx6SMCR5E1ITBghaPfpR7QBjltaksqQg4IvJGsAwcD
S5wm1AkyRAYuhEETYkcIwt6Ox7BwydiAV8+vhRX+v/7a9ynUdIUbliRIqmWdmXIUXgrUkSAHujmA
TWlHNhNopIo/xiGBm4mr+mMIFDe3pJPS6K485I6Va49+0G9NMTlYYuekmfYQTskhUtWV1iWcrMTS
qsAIKeY1Hg14wdNDPLPEPAY6dJHikMaJXN/K8YgAO28+Fato8exN0WNXkugEbKZsH45T5Ai9eGuG
bcqJK79XnznCINqFHdDgC/UDxgANID75aihpdjMUxAtNNAfLSiUeJB8j+J0W0LHKvndUK34MU0KA
9TGBJTHSZGwdcq7oXHrgnFGa22e+6GyXmGirTawUhQ7YZUshWLV1B+BC/ZhPAFkIbpXeqUSyM7RD
SzjOYeEqOJNLfz7bEb9UaisDY4wdNfE2NfpVNGFysCEcK6Sff6GeTM0QjhPEGMyCp8CllyKqXhLv
dAlIfg2nBWvJtDRtJoG5aaROHSMxgyLEugmMl0HZIvGU9C/KcE/yHagKVfnQ5xy1lt5hZ1IZdwL6
mCBUTeilGc/S9OIL/joVd0J2V0V/0gZEP6Bf4jG7LG4ZUlMybm9YMQvMqjVIL+gjNFV1eAxf3RD0
wOaZxcku0AW72LKZGGZBK7EKR4OKGQLiFP06TDw/85ThIVd0UIFw0j9LRxJcRT9aMSuJ5xDNuME1
JPmdRDDMfASFXBT8TkMLKSGPZIgZnDz7woCBTXpOLHZ9STF5fH4K0pikUpPiQlLq0JNN4a7IyLZL
zb85bP/qCATIczFTmgDgl7q/Qnuom9tYf514jmTxoM1EMEFlHomh2A7YtWQSbAAxguSe46p4a8Xc
J2iSEjXwqMFTheFawajVMAQ7K+chVFGPwJofGISAHgbICMpSd75WQTkIhE6KA6Ze8aIytn3zKJUN
WH72gs5DQ1p6P5xdTIwbDFSz0EAvjXyKtOvGP1oob7JmU+aDowPgMbRuxan9HuCuDGBKGWvRqNfm
8Gi1m1b7stQbUfnKjS+gTaryndVkbp3nrtrvBePD1AHHig6v6/fFwuqcfS+zOki94d2b43vDEqkR
WW9EvHpAT50QMCKAbqYAbXhcc7wdPYLMlpwJZTxCQGQzagQIJZOXIbXWZ6NdRZkHxiynjVVgYD6b
GDS4rumSY4eXo9g4yPLJGIc6NwRMoyiZPsAQtL6y612cmrBpzDe45k1q3GZj9UfVyUOl88qtS4/t
uWC2XyvolDTFKtPX7VPbv0nyn8AS3cJ8yqttE4MtdrovjH3ZDnarcXzvwhk7i0+YlQ7ltkZiE6J1
jTike+tBTttlnIO8wKAFXL5ZFMSurK6XnQ88KzuGR++Seh2Np3yc4NxdxfyoTFsKMxu5UyNHD5fo
TEnoTmjCy8fHIm7cJFrlzatsIYOa2tP0+lfbTtkqTAWQpGwergbMHilGhGh5+zyM+1TZKumqA//m
MG2C8av290R1kmx7XexSWg5r8iNWPre2BDNqgpXhRddbSDImXoKAMEojrwF5b1W7pmQ6uf/RxWsJ
WLZ5CuR1A+i9ADdEn53wQGRXNhw/dWKkJxtzX/O+j278xRGkeIcy3u606nr+eTm4cMtQwKroau/G
Y2QndMq7vfONbZ28jRPHRC4m9/F+pzSC/8pjDFHIgzSPaixHHA0bJFOkCAN70qootqmwi4rnznzU
tCPgZ8KhRUryOBpobQx+x4MbSfd6wZuxWz6Ts+9hTBYjkUTqYro92mvWTtsqnVYSXF4bPcuCk7Sn
UQXAT/pUjvgi77ptLAV788VgJ7xQJtQGCTC2yLY2uMIPqV+sdP/ooyBG8FwqvqzwM+bBbPx/pFoi
kmyUj+jbP84idAGXUGU0imZP6ZuViraWvQZJahvls25uy6F2DONRUAWOsqyhocCq494FjR3I5HAF
M7d8J/ag7hVMcMOIWw1YOT14PrQD5muq7iHPOe7u4o1K4e4oTSGakFATvyC8oLSJHaZCQ+d19Wu1
/X336d08Bi6vKndhzVSMSe8SkNCgW4FtsAKkh9KGE4mck2YfVyvbPoDK3na8DSeYtdhkFBUECiQ8
8YHkh8IujdJmeyb7cprLQRE57tE9rl6P//xZrY6row2x+Is/3v/9w3+s7a2Nv6vvf//80LO9zD4c
HHdzf7/5c79x9/en+9PXacMxanpi5h4FnwrOPbRv0L/mBfocKRtN9fMWPLxO7axWq8j5/rPhYap8
45hcCFJASwsWIJDJs8g7Yp+ThIxYfHfvuit3BaU9m5NuXNphMCwgRQ6ydfRWsG8jQOoSUkZl5CT2
fn/au8f31frlU7VfPM4WX4Ql3+s2k8R4RjELJN8KIWl/PGLbHI+nytLGoMAKXMD/R9q1NkeKI9tf
RARvwVdBUVW2y2+77f5CtN1tnuIlkIBfvwdvxE4VxS2i53ZPuGcnNjpJSZlKZZ48iXluJqABp2co
Kd0y5QmSINcH3387BH/oFsfB260Edd+MePN9OZYzU0QTrIyzEnIOP39+PD8/R3Skzz19HCm6tPHv
+F8QvbnZeLunr8p7+nqSdPr9NVDUG6c/Vl5J34xS518EAj/XAWUsvOqp5g2gJUXMNZyUyVz2d3ss
L/V86L7zvBX1v/+yS8JmKSlJCrW36kmYj9NPg8ctLBOS/J2/IuqbfuVMlAnADMHECAyZmz3/1J5H
4D/lk6jDZAHBfjL7yRFAPejnT/9cNu/ltTySOYtnIjfrO16D3dFn1KD4ARZ3/HyFtpmXeH+2P7b3
N/c3N5uVTTxLOk/2AVDQ/5SdXSBdLfRYzSAYHrCkQfC8ffdu15zKor0fSzFPjwoBbQFm40zq+Qek
yuBB77c4qS9rx+Qs8JirMzuTdpI3mvot6M0P9lt6uybhOw97djps9IihGowm9XkxzUjLQsmA0pl2
6prQNxF0Gz/Y3n9Wm89vV+ntJhtYuXqXzf9I7Mz8MyNkbNQgdjofGX3rvLdXvpG4Dgav9flG+D6B
VVDclCZt8TvHv/4A4MBrNyhcU5sW+I31X7mYvhHrl9ZjFuo5RQzklfnfrZ2uUf/w/QOGMxnPdKPi
Gp2MdfqBn/h1gz+/jQnmhF/+ZMaX7cme7OXCV83J/JU6rDv15Ku+vy3w/3t7T18xfQv+wY0w/Vr7
AmM60vMvAKklcD8YYI84ZrYuZYlMsdkA4DIJRkTx/Qsu8pH+gPa33tXkJv2HYC2oOYtpkJsDdQKw
fg5iNQDvTk3NaHhsCAdyRTc0tLNRMHU76mbWxsijlXfH9xSZEyVnwmZeuU0LJY0dA5dfSe8iGlE8
gz1B/+DfRgpaAfxG5LaBvhRqb2/uvcf943a/2UD9r6+H31iWfTAZ0uvD9e7Bf3h9vX7YdfQr8iX9
vdZyNU/GTPHxtCgIpCzUwefjY61MsgKlpgwtamrYgFEwK+sNyJwAyq37sCPbkYzJPmqKfMXJLmyJ
jR5CzOrAoCxyxkfjhEo9jCbIAtClYFK84jof9X/gVi2A3NHXQi8f/skVzDYFWEW0BOtAWmD6wmxT
3MwwskZAT6NF/gVQd3MrHY8gRUGaDXFXikVn8Q/y28fSZvFP6RaZZTUqlBvvJVrR3VvbvumLbQKg
V3uF8upl5c4gktjFE3kzR1hjaGLaKZBXuHR8C7/AsrMbP/KPaF/u08eKNtvsefDlh7XiUia7ma+q
oU4zzDGX2sVg4FO7so06b8LSxTjv6iGRv6IUZcm1dOGKjO835tF7pNMzjUkBGXUWAqKSAeuwkyj0
XF7CpeN4pMn8paqjsC/tGlJYbjzrEty+ra8KmVHNWIm+zywOaFaExKiwgovdJnNJTQLOPoSPzNPw
IHbks1G0XmQ9KqbhjcbKOTzTCrIsFKtBjww2YYCdT/cnCZlwh9zEUDjnyQ6/FM1n433Xv/7l2kHK
lOQED+2E5HRn3nWwpORJCVNSo/4hNT6Q9jxUhePX9rhixWeVlon00QakGdlUFfizeUG4NiObFZPV
NhgB13dXwtiF2c4td4p5rVkwt41thzSV7ym5Rs/T3+uJGVvOVP8FDc8c9uZ2mDtUCVZgsl/pxWRL
nD2eQDRR1pzy2TUJLR0HgGIC8Os0FfJ023B35JU7QBD6w7wh7W77yFxxv8siMJoI6HDgqufYbb1E
iczEPBCvHqJ9xTH+FLQnn3+/XlOPOLEmRnOQw52qEcUdZiqHoMwbrQ+nR8L5vUEtRJUrYs4cBFYL
W4KCOLZkiitmYro0k67dYLXM67J2D8wkPmgrVzZ/TcrMxbpSSENLIKWpwH+ZNDepZf5mxd9Op58O
+DSWD+s2JfDn9NhtYqVuKSAmst+S4qPPQ8yn9Vd5ML+9zInnPpGDoOh00Sq7La1UQk5ecF+pt2P/
0yivxlinsZ1Ry73FeMyi9vI1tvaze3gmd3a0dSTcIxFOcs12AwIkrxAuRV1kI3rAwI1HtVBWLscF
H4ihYJoF9lLwZCMlcapp0YdJ27cAkcN3eVFfAi0gaWi8hmv0TmuCJpM7uqhsUC5oxgBB3AB2miSG
vscwwvJ6aKqfGcbHrei1sJIuug5w8VoEoKD5WNpOARuiZsBJ8Cp7xYBGv426joLdh6ZqcTAYoSEo
cP7aomFpmO+FzhWEZd+h75GKGdEw4SztCs8AwFgKQUXsu6ikhfXK027B2qas6jTLbbpW7NmmJUI2
QKrBdViKe+WwAoBpDKIuDbL2Cl/aNJRoQbWPjiYTmePTTXMHtcItD42GDMUS/Vm4D0a+SRpjZeUW
bn3MwUWchLyqrSPUPpUTmp2WK7mAXcexZ4Y/pVE/mWrpt7q2K6u15VuUNl0dQLZqoEudxWVJjwq0
dMbCc6GIWpXXqvmRJH8wJNqP87Vq98JVgj4NgLPwErdMc76EmsJVzLuEakZS3CvMuCH1r8vHbvE0
HEmYWVatDk3EXEggqfCKSFA8+h8xpDW4LGZREUBiwCuN/M8Zv3qbFAND8QAW5UQPKumfjGQl9luK
X5BdR2EKWWT8OY9fAHGwdFZahRf24WNYjhh+80zY6JsVdZ6KYqOLB2IeyB8VT5SCtdvLCi4ddgND
bfEBuJQxAfr0EBYmr0NrwBi/1AGAowEd7GfSbUIAKC/LWXJNxoRqh5oOBkBO+3nkJhqLSU1PNMgx
yAGdq35f2jQcMuq6+VY4GgWKcQ20uHTkUQQAdTQWlhjzp0g+yqKQpllgJIzxw4wA001Y95PkxnXV
Woei47Y3mvGz3ZDHRPZANLqjSjvF5v4I6Ng+ZPUeqQkjqNqaAQBrvFxekrMXoYMiGIwfPYfo+QRm
erYklaXJZAgRuEoNSB0PkwiiOsBQytACQNt97uKVw7y01wAIGkCfIGDGVpwKjNBgk9gAZ3qFHtGw
+yAkKKrRS7KVvV5U7EjOLC7CGPZYcUqgo0Px0vb3otgDCugza1e5B60KKvkvbgYkoFFNnEwIuMJT
vYBbtpRQxghcHYz+kkBlY/wfb9ae1Esu51jMtLxHR9hsAUHRHCyf7d5LUtIWjcqO+3z5UCzZCSaW
YpumQ4vMxKkQJ+GMuV1SeFp/G8YH1mAsFNm5atAWm3j4Nwt3JGy2UbHalJzlKVyPqdK6vtaTLccs
icsaLVnhsUaziyfjEecKHCn46gKFdF4BkpW4vGlR4hb/5oD/o485u1EFiElkHkFUpL1Xzq7PHhr9
ua72lxVaNKMjKTOXabsy67kFKa6zdwFwr+6EQsUahm/RiPBAwjlARAeChNODYEa5SBOG0DEyIt/t
/qhIVUIa4SD8Aw4TJTDPGdaChPOsEXwSgPV4YIK4AyyTM92yvESdHMOjvbrm1IoNKm2T2qIBhXKf
7vUyDCxpNlSpO2oBM6QVn8wqDmjcDwRw76KWaNX8suo14q+lxUBgTHTXQjChWzMLx70cyjTG07Ro
iQ8mBXjjr6zi21J7KUZPKQ/VGsJ3ydiJZZiADCCLBR99uvwVUVqMHshhh5its6vVHOgcI+4PpZHb
/uXztCgK6453iIthPvNKsgmbDwsXypXNeHDRvCl79dkm8umymHNUAmSQb/gDIhkbIfupSkBZ2kyd
3ncjANkki19Emxy4+DOEvw0JzHzcxtTqVM8y5ZOW9BsLkzt9RVeBIO/Wcq9LOk/k5sCBoOGXzJc3
SUudoTup8HqM3nHzGmh+0HWSh8squzpUmj1pp5nI/xMzixJbDeTBigsxCrqGXrrMEtUu5MCGb4RF
hicTfDhhgB7uwqIoT3TMrzRX/ML5l/7gahGoaxyRA4gTa1r56OhK+9p3WpJSJeQu8WulgU8bYlle
u01JPtgwuo/CbvIK72TNeUrD1H3obVAUCxby9xp/S0pTtFe85bXTb9u4jLIgUkzRUh2zbTualkh1
09ysWlyahRi2hZtPfR1DyDHRJ60xSU831CwwAeuqNp3DxyYgPLcxwWg0fN6Q6r4K6xENnmne5LSr
WuKR3qqCGhzULGrBO8XNskC1K+4qlw61rG/dptVGatt98VvpSPI2TFVOmpBaTSh4WxWf9+aIEJvX
aCs300q3rzJBDADDIvVJ1qJPD5052PdazNx+A1JIGW1Ir+d3GLrV+XplRDbaeMEdYuYaqLVqRQ1f
TeFk3ZXechZtUmmQO61hzT6OGhL0qUCgEDoRXE3NHab67pCSF5nWEboBO5FvtaYtAwaEaxGkLnq9
PD0BNFVEvP8VqnHaebJH92hs6dVa78mS4z8+TTMDakY5NgIj4TEHq6Q8vO3CR4LsiJOtxABnGClk
fBCPo7HAQboPHQYzQTxVp24OeIShvyvKHSYapGow1C+YUESr9BroOEPZXTaVRYM8EjkLbnpHcFIo
SB00MeDxeo2+kbh6QMPw+2U5i2voYvw70F8YEj2PyV1ej6LIIaftm52MzW1Zpy8AbD5WnVzxq8vL
+I+seZmgHwqZaFPOdLR3mvOhDg+tmXiD88usNuO44dlD2qyNB/7uPjt1OcjA4O0LCuXponLmN6ja
RU3CMdUzdw9RfV/KQ9N/RvGvofRSKxh4QJJnmDwF35FeodFB95Psrc0/Li/z+YV5+hWTYzyKVaXW
OGEb4ytEBv6h8KkZMh/IEC+MfVn9iBMv4Svv2PMDBImgLyHTix956pnehQUuoiRuCw9lLq+qlcBM
nL0M18QsZCkhB4EA2g0mGOd8flsohY2WqxLRl7SfTFc8JCJudm3sXtlGUlKmZ9KLDTz62qTZJyXG
tQN276wcrfOYFqQjYFNBgsiZ5vnMovTRydwqmVKWCecHhErxNmRO57cDkJTgJkHaEpD7Fa+wtKXo
bp36pZHZPktLJaPtFCxRpvT8nXBkMI29b+8t58ZI97JPKCHNSn77/C0CkDoQhph1DXXxkD49RI4d
9RrPEwygcX6NIFNT7hk3KQcWmPR+xNeIrRcWFVuLowMw4zQOcFqAozOr12WFdsIaDr1z6ut6MNGk
rzToNOzNNNkYuKi2bevwcEXLBTcxnShANSf4G7obZ6FeqPU50zJsJqtfE/dPFg/UaGAhyrvCfonh
FmRhw7hWOFo0lyOh5qmyKgvzqDFhoOh136Wa/dbGXVA25vayH1hWbqqBIMlOUPabKacatR6WmJIE
7gCM8GC3jfvM8HJgdw73zGbD+IGFaz0O5z4eCwqkFJYTNUCkOE91w2Dszu0auALO/jQc3ejlbRgO
tFD+XFZucQ2P5MycXOi65ZAT6NbwqzL/aNlGkysR5LQNZ978SMRs+RpMyLY0BlXa5mFUS9pjMuBl
JdYWa3YQHJ0TKy6gRFah1UVh+yxxHgiGc+ndWg1xyYMc78vMnlnlpKjxQJnCuVPQ3sNtOvYgqg9p
qN1ILaS8XavUL2kHi0LDA9AkKF/ObNo10E8iHeTS9dbEXOu7IbktRBIYaxy+S0fhSM4cyy5jbgxq
DDmxVlzbWrFp7RxZvMi/vFlrYuYnu8+F2akQ04G41ZXOJmaNX7E1Yr9zeB7Io+CJiG2h5Af6qJkc
Ca76RHWQ3a4SOaKKI0Mz0DGGYqB91hrskGEKZ1A5tXKbqInYGM1Q/HQkE9c6LwxQpTbDGmfwkuYE
Nw92csLRf+PujpxzJdzKTdS8RBGyz2nDcu5FtQw3XaX9+RdrfKT7zKqJ0Zh4iUF3JxRPZaj95sT0
SbnyGl6yheMVnhm2VvCxGkLsJJE/XHDyaqXmhfUD4BaxOiKkfwNu4F/o5SCnhwTGFJTOJAI+n1Wx
jlJCkjhhkNaqdVUaIkNxNV+bMbjktTCf0QD/GgIUPCJOHXDL8zYqJ1FdZ9wAjXOfFLZ3WZvFiwXl
uOmcuo5uzLPXcZil7aiinlSjVSZqQJu309VdKwJMI9Dce91Gx1C3wtCy5E2wfECHIUuF0Hq2hIri
YjJrjyKC1UeUaK2Xj8OemebGLtqV3VqKfXDOAeuYZt0CJ3i6hCRz62ZM9AIlTUZHxR9FRDX7vdEP
hbwqmpfLq7mo2JG0WSKWMNmOjEFajMy8U2wNFQQSJaflGs3womfBjYwXiovo2bZmDlkZm5wXk16D
pWL2WhugxcBPOk5brngp0Xw5/HBl7g11fwhzEoRolvl7XfEByNQDGTydntOVZaysol7iwotNEKmx
z86JfabWIAROVvZwycYJGm7RdIteHJS3TiUpBcZ9ugoDLURqiDd1GNFxGUqNgMKJm86v0h74nZVE
svUU1GfxzEaMuPIJC5YISjcDmUvLNpFYnZ1YuxdlX06vESu1tsroBFWyVvRfFDERYSD1A/o6e6al
sEG1QQaCkzpG+1pHiggl3b/eMm2iF7FBSocr6SyI7AYwLnYWriPGdnodUaW/aRKduvEa7/CCIaDj
HcVQDUAGYLrm61WmObjXbDjJVIILPgK7x5VVPkT6yr4sPiMJmMrQpqWC6Wl+w1qJwOsmw6qVE6+O
IbeJ9lS7tC9+WsNdkt1V5p1tb8e6DS4v5bQb84ASfY7Tcwr+S53vluaQzowkFGyVX4qJeerIWhXR
ylt8IdWLl9s0HB71RXTbzIEgdhMy3WJ4uREdFEzDtizv+/TBZkh7biW/5fa1rgdjYnoSsZj2jizb
ZS3PLA9QPPBwoyQHE8NjdTqzR9GC7dY5I0WRo90ceYcuyMh1IYLcsmnE1E1XllSuDRQ6OzkzkTMz
sFAgiKqozIFv6IOk/eDJtpSGP7Yfl1U796AzQdOHHOlmYdJfQkD8Ag+KV3eBKeiVxDhL0lxFbZRS
dHH5pP0wxmwrMZgx1RPQZa69sM6P7+wjZteTmQndQXU7xxMrpLm+RdWTms6f0fqs7Y8hPrR952Xm
lncrFcOza/FbLuzSAhxtqiSfKu8YQ5whXZ4jzk53EXGpW4Y3evrUOn5qf6RrA60nNU6sZSZuttZ1
qSm2YkJcFI8/iqHeCNMGMxWnwBPgPna/Lu/t4hlC2m5ydZjXNe8SRT9M6joc81azzvGH2i+r21EF
AeYaKeOiWkBCGFMiZ6pona5inGACNAiNc69mT5NRiHrbaygm1weHr8B9F0V9F7AQNAHyNntJVA2L
7SatczDuaADj7gzFn0bxhr8S4/7y4i0dDRfADtSt4d/IvHKdDE7fopUi97R201qgeHwQ2Z1qS49o
N3xtYNOZG8XBOBY2C5g0xNIYwwthheDFVqCoggFzZrvHu6hd8WVrombxSpaNtck0iDLkLRk+c+Ve
BZHl5bVbOnjA3JrIZ4ItHszxpwdCmwodZYoDUXU1zboSwxp1WukKMnwrkha1OZI0e12h790d3RKS
ohbkIwbIn8JbId4vq7Pk/o/VmZ3vtBbAsRUQYpkJ2G4eeZ1Qzdpq2jMbasr7O2RlL0tcXEAUFExM
AQcr0zxcx2UTdcXQ5l4f35plUKn7JH/W12aaLxxxUDmDBw3gSltFSHS6TX1VD0PlIDoGL7BONgJv
f2svAItVyacI1+ZnLJgu0gDwQmAWQ0FonjvReV/ykai5xywB/lElQLno2bT7nauU1yyy12qy06U8
c7ZAZuH0mS7QDWT+ohu1pu8MA2s4qvZG2s4mXGOJXTh8E825Ydku5j2ctTMXnOdDYwjcHsrPKrpl
yFKk+UrssyZj5hnMPFEJqyFjivYLBzBb5UZz+uCvz9uJJjOnIJPMMqIKJ6FJywm7ldf7xHjSwJb6
/5EDJMjpiRsjgUabEdqoKBmV6l2MOZYp5hatYpsmk5xvPioaeKXgB9inZyYLZnyzRhoJy9YQy6Rd
M1RITSBU95EfTwDpdcq43LCudgEOVM19DMDcPgXj503vVPg+PB1icKgofDvGcRpARvenUDMUkRuU
oe6d1g0Z5gSnan6d9GNEKBuyUG5a2BrZdYWRIyldcmOT5ZVOLWXsf4RyVN/TiEc3blINP/soJ+FD
1unGu9mB27GMFVCWSJVEWweV5d9hko33JNfBWRJn0toQYI3Q7T2UZeKVpekUuyZsibhxm0ypA4Nn
WrzVoij+0VgCQ5Ka2jDAqF3G79XgaAlVohCFQ6fVxS6s9CKQKXLBK754yZ2gSogRLjbqZWCmmG1u
hcuAaWbuhRhH2lrbBkFcZe76+qYyN8x5vHyUlgzjWNrM80cp0oepDmkEKJ2uiqkCvIfjSu+ymAVP
DBKef5SaHSSejTg0A8RoIHhmD1n4KLrPepWpblqb+XkFbhqdN4jUAKOctD2KwpvQil0DqTOP158V
0Ahsa5h3WYzBINW1km5JeefW97b9cFm5pbgb2v0jdtL+SKxs4yhHVJx7wvgtQIdZssecYwyr2FgW
Cq3mHVc26PFVuv2K4IXdA7wRoGoXjhnHZaavAzCS4pqAcQCj8WmWP0fRB5b1EAmgWviVHQ0bB2Fx
lFn7vr0dM+sBD/n9GJdXGKW1vfwtC/fSyafM1qBtnBzzsfEpptRsapSWr1iVbxpt5HVlBpDYGhZr
IZyA4riXAFsC9+6cMiu0wyIxGXCdeWk/lXm5cTD5xrMYEBhK+YUWhx0f+FNlOr8vK3rejo9kIx45
qJmgQAiGotlZJpFFeO92IMwcXqxKDWKNvbqyAAl//uTymEaO6uWoBGgcs5ji/j5BkrC1kqdWfzK7
9BBqzz3B4CbDWjkN5zuAKBEPfMO1cBIcd3bHWRYAopKogDVp1Ra4F/R9oJ3PDpKYUSXvVyx6URrG
PQGijA1Ayu70zKNEkcZZg6xr25f+UBB05io0weB5PXotlDXLPiNqBzIZ9mUh7QocIvqBZ1fryFCv
dBKwlAbpEztU9NbbXT9c+1+uv5Mrt+s5Wwa6nI9O1rwFw0LdVyqgDPFEOe5DVNS1yGEEuRmzPRQ9
SVqPIy+6T0dOyqssVsJrleQJesYrHn+Fg6EqXpvZmjcVLO5VfUh3KXO0kppgw9ZBPBa273Fm9a8i
GqROUzOur2IprKtBVfN7NUWcVUTlyjtsyUch+EaH9tRbAlagmatIo5G3sejRTaoI4YVOd1AdbsHt
m++gmck2TZM9O1V0b+XIb2UG1fru67LhnN0BEy0O5ljgFy43RMynJyYco5GRGKT/MVjzwyhwJdi0
er9eG6Z6FrF+yzHhEBFPoC4wndwjb4zyBCiWE8hpquccY07RVXVZkTOvOxMwMzQ7a4eRlZOA/gnn
QtMeVmm41nSYHffWGow0ayHCiaMAIy4oQMwrx3xFxHyYYqmlcJ7TMvHYpmb0qror/mh5mQjAakDF
4IKa3Qhhr9sCOEzokHIK0t2medTtvw9fXB3M8uhsQ93uLDNsxmRUDIw+x9uB/TCMeOty8mpjmPfl
HT87upNH+E5bIlGH1+TM2Y0y7W2rhkcYJFCReiAs7nXxlnVrXWYLlwuKWPCmOgbdAJg7b5zjmkQO
3BmYV+vvPXIz5pso/WZqx74S6gt43jHqII53Rt3TPOrBRnmXJ8BI7lTD0/HfLqt9toPfo9iR+AJ7
MmI3e3bQ1TwdFfgkxPFopC7jXTcAwLZ2kSy4W+wcAg9k98EsiObzU3tVMBdk6GNMdAAT0h24mZ6f
J3oicFw8DRQMXbu/5/hAit0CylAFzyZwWjM/1MUAqvY1orVoLKiW+L31U9df+zWy5jP7QphwLGZ2
/PGgMmpeQgxDKVSat4O7htxYuIIhAZkAjNEEjmLu6Kx8SDRmQUJpdJtBBejdz4p8m4/gMF6x5SVl
0BCGpwfaHydzPt0j2x5DHAXEPJmbtvdtkfAb2bK1MXgLlxSYPgzbQDs7WnFRZz0V4xShYTZqzbyo
cCPkiEATnpDxDu2fFKTlmwqdWOnw0QsW5PwzrK2ny+f9vHyNPTuWP9uzNFIsYbcNRmPX6F2oBa0H
BbgvLb4dw6+GJ8GgmCBnwQu/X8syL22mBdcCbhVA33E8T1UvgWkwRswq9WywjybioDN/eriE/fWY
rbEjnLszqPmPrG8Wu6MbMgG42ozRU+QZY+t1E9tnf40WRmctf7CokzX1LGEGvAkWi1OdwIeO6os9
ocyRVtQAlCJ50A23efuzWJvSuHx0jmTNvEgvMBA8I5CFdBLey39UDe/lHeZHeib5GFGCScygNALR
P18+Mws6IjkygR0MpF/xAac6olqZAIoC5KlkXxFGHusFgirQBKdXxE03/0IWEn84Hshzn7NkyoYV
aYdmZ1fnVDO3ur5VK0wi4x1tjRXfv3BGTDSaIVrE7BQXPCSnelXtUOvRACiiy7e2dsBYW6RoNTp2
K+t3XpWEUzkWNLO5yhgaO+8hqGPXWXwYq21v/NadTY80PumoKK5RFVT117LcO3zTZSuP98muTlMG
EA8o64QvBdf8PHtbWOAZwEMR3W6W9BXGgRBGxzoiVI08FRwTs43fmbW9vI+La3skc3avGvCmOpvg
l6OZB24aaCzcEePKap2VTVxTbuZUKvBeplUPEKthpBQs+1BqoF32qVmh35oCQ4qDxHm/rNz08RcW
dN5uh1hicIBfBJ6QIAt+1aJv1vw5ctNXHK9Pm/3fSzt+9E7meeTKhl4V6L7AM9QpgQYeai9rbhTk
3rO6D+oOKOFqDcsPkq4zDae3KF5SyIiiT8mYbd+YtfGodVrsKRgMJbcir8K3MeJdH9hlQ5xADjnH
0IJKwSzaIcvda0yawfShrIm1Vw3MnYGjVOY+V0OS3I4ycr7CrNS+el6UV0piR/shH9DywtASMI0e
3fS8zJuncRz7LSnq6l5VHPvaHnTzrZB1sy3dygQRR1uFoVdag/oz6dvkp62lBHSnlWL/QPK+mGb4
FGjaavWi7TaiEiqu18QRxtaWivkks7Rz7zK3KFO/HdO2oCPpewyOMvB/3bsRw2g2lqXOG0DYSoFp
ObpoNl0O1hlwAzP3T1WGtty1kRWVmzAEQxG6k1St3zaZmhJv4Miae43GUfkuRF3VQVRjOs1eIWj5
edTdmCc0TLS+35shI8RLBGfZlUqUHMvXRbUvmdFvCyYd9yU0rYT7dl5Hu9a1B4hwe/YeYyDYnaxR
XaCDdBSxKxxAEUfdGUJwmSuotoNmWxyY5YTphIjJMy9neU+2zDDDTag34FooZERu0rImpYd8B8EV
HwqE+hYulsxzc3P4DWSbhbp6ZQ/WthIlae5jGWrtfkjVVvpmQdwGHD9D/lSCZuZO16s+2fRFmR30
QQl7NE7mPSbc1a4iqJ2YxbswrKS6atxKWiDwGbWA88H4QA7Ndh5yDM1qgjZGt5hncd5uzBHw+CDN
QTtA2yyu7shoFt3zCCRR5zG3KuqNS5jL923Vqh+q1g1bNYwxxtEa0ghJ7CYl8rpJG+c9NiMC+DUm
4mzVkQ+o/hqq8YJCT1J7KSvbByErUJB3pZ08uy0BwxrGtxafsrLkbxHb9Vs5SPVgIuWxqy3Mlu6U
jCm0iwQhPgjFHUZj1R73bl4pz5nL2aPbi7oDhCwhvsHi+trsojQC4TjRn6qcNUFY68O4aQcQzVAu
o+y11Jr6vpmaKmnoSr5zUuGolEcp2IeKUYS/gGLpP8ta4Q7abfm4BXZEBWCHNEz4ae/a9aZLwSGO
SroWYiLXUPxiY5rt7FQxXmutcy0/d8LyD/LF3PSqlNgCwDo2qmi6J78idImNnoExOQ9JY1XbxrH0
eqPFhNzVYE3HgMZMHVMqEhc5nU6NSLQpWC6R5zTC9JejaHq3bTocTZxuePTM7goZSCvuU9poSXHI
WRtOHbG5bOmoRigW2ngmHJQ+G9SggMl+2IOWRTRjAhOh/9JdInUBjCRYqaZXLF51p+4ylLoUXacp
4Lf3FO5N3PexrXupenDSB6RLL0s7ezVM0kABA4pbeMmz+C9OrILnIaQp7i909XnSXMnEfEeqJ5fN
TMIs6gtjE60hKUriQGV9Jrt8H4y7P8ZWuapeE+9D0MyzqeojSRnEh8u6nV2t30mgf7JZ0yVxdPGI
kpOkzpE+KeBKUR4V7S0vX9MhpdPwTsZ3lVzL2KyJnG1eziTShDoSKtHwMwfQBnPVShhEHlTaL+FY
nhuuXK5TjDdf3eOM3Wx19W5sRYFSKe37W0cPDDQ4aslKLPR95M6EgCIIWUa0ApwFmtKObcUWEGK/
6Ns34Wev+V7KLQYY74st39W7y/t23oo3bdyRvFm8WRfoZtbRyU1FoD1pb+JN9x4zL+S+fn8jb/Qb
4qtb4q8IPQsZZkJnYYrZYq4EmgORC8Mo26i2vKbxR/dadF5qEmqTu1hpaN1h1AH31bU++SUznICF
oHMB7Q76Vk6PqhZldoZpeAol4aGeenxWiutn4ey3cv/8/bN4KBJCpB3D368MtmcaYjM4VB0P+RqJ
5Joek30cmVxtG5E1TMexRBsz03ahugYg+j8Ox/9UmXeMNCYmGyIOUCiSXiTyfyYP443YfXKAE76K
axABByyoXuqVBVwVO8svJqGbjL2EWFf3hscH9qV6CFkQnl/L9x+Dz/YvLphSVh4H3ymFM8uDMWC0
NeaPADJwup5oWVFUFN0VOmL61JX1qW+HrXOov1r/+T7N6XAXwxYiv6Hpi3ptr7xlz3Mt06k5kj5z
oLXLAaEKYRKYsjTGm/IVvMsN7cONstV/xGteZjrj57qCBQZ5PwDe5hDFkiUaYkTomt7UX/WrDqbd
/Nrea1uM+nrrrxoK2N11hsETa5Y/YTHmgie6SwJmWmR35u9oJx37UfZQs8fgP9vyK9Rj01uwbRnD
vrL8NLyt1+Ah53wdWFpwysPJoXkR6bTZ251jSG9XKVCWsU23UTdFR+ttcW095lTeDIETuA9y12/T
zRoUaskTHAue+VYbJOy1QOCOuc63rUoH7dm0MoQ6Kz58yREci5k5NOwlgk8dYlT9nYB61RZ/Lvvr
xbjiWMLMpSkkDPXQhASkpWuqX1WBed9SGt3wyLepQ1/4rtg+GHvrfs0uFpYQKHAAa0yUtAFZm+mm
g/oCc44HBWyOLxqK2rU/mPvefb2s4MLNDim4DP7D2Xc1SapjW/8iIgBhXzHps3xVV/eLoi0S3gkE
v/4u+n53TibJl8SciBPzMGemdkrIbO29zIQkAyl9tvVJnMGjrYZ7WmqEOZqQrE6A7lnj7i58J1SQ
QIcGsF3TsduvDxjoRNtE5BKbzn137WeVrcBY/+qQXW0ulKPh9wnJRhPQ9htEe6dVZoPEnflHGTh+
tHMfieds4wAqEV674cckbI/ZM9QcoeLe+uPHU781HyxkhbAifWoecdYcaWg8PIxbQP73uhcF72vm
wDczPfuJ0xxdXFpschPr8xRafspD0h8TKyT0v90OCIFvOCkrg7fgzqViugh0mrrPGV4yJzV9McjK
3785O6e/j5I8DNxBHABK73oICooFPOthXNOSP1r92reHnuGhEjC+Euhm7c8CzeYqcin2RVTC1hyC
dz09cPubkYbqGjfmxtwYEkbW31xo4uAAXjvbY+mIGjEpBAYUWB/Ss8PylITk4VsJFwD0HrbtiR86
P9szL34wn9MXd58FyAC2ylsRrqE2bvYILGsn/Uq0cCCuhJbU9eRCl1PN6rxnPqzXWh6Ibg3AuTCp
VwFmR1nWgkc+cAQw7ceRbli2LwFgXwN4LawRtGCx9uAFBOXjOYMsoXhpm+0UpTqntPFyHay/wofT
r1y7Uhd21GUoa4Z+1KRbEE0iFDTTjWIrmkPnrCRkS6PBy5WgKqzDnWV+aacFM3rREnwU46cBxcX8
SJvKmzA9ycqSX/r8l5Gmr3dxPOS6haKShUiFCQARJFkNYy3Nu3l7YIVdhpitMDeH1EVRGpivjQ0R
6sbTQ1TFwibaDrqn4Nwcf92/XG6fdLOIsyUXubLRUomItbLhH4rrGX7l58foVCHVMn6ajr/Gnbjt
IsxCzq4aODbiijAQUhxyBcJfCPjb9aWvfvLMNwdPywIlGLb3B7qwEtE2wHoH6BsovHknue37LjEa
k/kZqinJu2GFcb2C27n1tjGgMoq2OCRA/6qOTb/hYoEQxYI0jrSY3wXVA/itnnOwH7MX6aG6u4n/
WEEEC6PWS075wx8S9t4DUMGe85B533sv+nF/vLcvhtmPma1Wp84asy1sBtsUlCXB9AuMwWuD8WT4
7Ecb0k3uycovAurrnlV4dOW+XzjKruZitpKBJqZOSzEXKfntGB5KZ14VvxTNGiL9FpIwG+dsAcdJ
oVfNiEBDSLzMax7qjR6mb4WfvbQ7bTdu3zvf2KQeCY2gfXC37kHs0ClbkSpdHC5UEiACh2sXGf31
p3ec3i3s0kWfQQli4sdIPZ3HsVk5HxZOIEAHQI9AKwMyynPZawH5aW6N8EYzW2DD3nj2vrJoFg7T
qwDTD7hYwXUERBaHTIHf/mxwyMF2fM+P0HXbsx/jg/pobiM/Y2Ho7rWV8tVfuMAsPbyKfLN3eKVX
HSI3YZF63afxR2zHxwbmjr55Vr5Vp4bjXl/L4NcmdLZJOl3kLNMQtUw2TfbUln/uT+jtsgCGDzhP
rFHAPm7SPc56lzR1BFB+rLc7l7YPlKfRpqMl9SCU7mzuh7s95FAxnkDGWICT3dzsqdBlce06FWg7
NH8agTCpnsVaYXPhXEEM8F6RyZO/hLTrJWK3lYKWFKos1jf5CO5Ete02SOG7XbS1XR8dxDCE9p4X
+1mw1s5bjo23EEClsL6AXcN1bFgXS407qOAmu1h48jXfuD7z+7DxGSjgfhW4v0dIAp+jjRy95rjq
17g4v//En5ec1JiXxJCIL3z6bO+tGrelE4x+se3D/ej3LND8lbr8bYEA9XjAuf5vzHOUGZco2IFo
j5y28OI9qo4H+1MpvB/wTvkpMfiAhTKkX8rzWoHglic7wUBwoEGY15gUh2dHeKkXonSGKPEL/sWm
vsr3VbeT0dZ0cI8pT51IggpGvJaKSujKbX37qMeocVtD7BIZDy7s2XGgDh0aQCODce2JBPE+C/vQ
DXGBoaDukW38J3qzz53jD54dyJ/CF2vqTgt3+fUPmJ0M3LUyQm38ANiQbZTdCP7byfnTnj5/OZvh
APWsozyCQxaCaVN4+TF5MwAP9tXDQzv6FfWA1Vk5+xePkosZmX0NvPnk6MYcNY4htCCaaNcbjow9
WrNWuL0CAJmHaCGOLSTTNxrTTToKKgSFGZ981FgDesamL5+E3mzK/vv942rartdnPkK5eA8DFgrC
yRydn1QmANUGQjmFcJ8TyNs992lzHIek3hUdfAn1of9BmkEeE/QQ78e+PflxhuBpCUkcqCK4cxp/
HxGp1A6m01RwXNp52Ggro5sSj/noILuGIBAAtkFDuD6soriy0tyKAfkzBchMSMHs9piU/EtrD34H
NJeNju+/GBTad9i4SEAxtOuQMRGclS3q4bx6ip3Sa9eYI4v7cmoQ/l+E2bZI07FMoOGJ04jg3AX7
FLPXBv13KO4EkO+qvWETex/JG2rSkf9LBaZjZYhLawYgLiRB0w1wI2NkOFJJQN9BE48jm53SaeMx
eoIJ9MoJtPBKwQK5CDQbaWXEaapzBDJf0xMgBqNXAax25PvM/6L/1DeO61H//udbSIKuY872eJLl
o9lYiAka2Zt6UH3jq8B8/nYeuQ+qnJf9yFdCLk0nShkqWEmTN8d8xXS2nkEzBvx8szI9Iw5zFkj3
CWQkNQZ0BJ4qa5S52wcnzD8mkWTc3ii0w0Loeo2iAyxSeOIWfj5spPHYT2kmat5QqIWUkirOrukL
549T1x7upEAzq5UFdHOHT/FRh3Qm2sikK3Mdnyo5Ufqp3pHphx5MrOqZRb9WvqOOv3G19a9iwILs
OsZgm9S0asRoXONZ14WXCcOX6s/YTE4wU9vVqIJro/oJbWNPF9q+TNa6YzeHz+wXzDJBdFagn+bg
FxSToIaEMlzzULL2aLUyMAHNGPga4HHxwyL3BLMa1oO3njxVShIxakYBqFU0WlvF7OtPMUYoMKlD
374wSDc/V6piZhvdnBQgqGlH0UmLjGRnl0VHNiI11AP0G/o1yvzN1YnJMCADhSI9nucAsF9/Did1
jAZiK9DwydSjpv5Uq2rXSJCFYnPNpvw2aZpioXcL9wTkqGBhX8fSFYLyjZ1geTkPtH+HOKSnsp0G
FFNWPCrFuyWOwjxk3TuzVl7cS5/8MvLsIdzles1ZDYE3dTjb1VnL97qm+CZ5sNm7Nu5Wlvi0gOZL
3IRULMR3ADGHH/r1OHFxR9mgFoVfusbJKPSXoXtzuzKMIpD3Y/QHSX9W1eTkKM6h0ejX++GXxgqD
M/BJQOqbJNGvo3PRmqICXgvyOO7HYDJPB17YjR2f1eonhI2ObWQE90PeopbxZSfJMmQrAD+gC3sd
U5EDYTTCiGVivkldPSiDFkitTfzEik6W1ntD4h7Ukvgm/ZWhwLQS/yZjQXwLcw3s2P8CBK7jE8o0
u2shPFQ0p+lub/YO0LaVg7dWv3Pc0EFtg25SEmQxNEk3SbH2yW/ao9MPABZpai5AQ3D+EqldThuh
QkSqj/caxM5BlARP7g/jKCApu3QAJPAs14rVS196anm7cDwCxXrudghTtqhi00GGFmp8SgD49yQA
lGc3c19RCXmwY/q9S9x2RSZn6chAfRzxwExGzX+2vDUCc1Sut0CkV8QzRO7ZFlSlZO+pWrRSOppO
hNlO0nE2Ab79V5NnTqSgJWgUdqEWfmf+dBuxRaIctJCOc9t6b9fFyvV328vHpTeBp9GAQlCoO10v
I5Eiu09caKrhin2VKGE7OghDahJqTgVpqafOVeGoSzcRpO7vr+CFOb2KPDsalcKKq35Sc2voUw+s
ZJvDhwLVEGKvJhkLFzBCATwHJQyAJuZNAWUYAS7IcD60IzkY0PvHDXNiShSQsg6TzADGlG0K5wV1
w+PYW9tGXSP8LA7W1nE8QTkVm3Z2WuQj6lksx2BH5Ru8ihql8cr2pYGTwf1JXdgfSFKBHdCB34PF
wSzlFw6MCbAnkU5p4lA7oLGDzWpV2k8lb3dKJvcpldv7IW9LEtMScnChAqCE4tbfTOCiSmiUtp0D
W1z4Cd+bxY6bBy3a1ukO4nu5s2NjkNlfTOWUuxs9fldgJdf2O3S0xJq+yuLYQZ52cCBPKLFZKieI
KxkAo9BlhwBhsjXIm22enZrC7uEIU+rN/WEvftF/os2dtjs5VBwODpjpovNb9QtEwwMpDYiHrXzS
pQMBquSYX4hywtd6dvbQFM9eIUaoHgI0BasYKD+Ll1wrj4wkL9Ktn++PayllQU8T5WQ8BOBPOT/X
G1WqHAwIYKndAb4spVc2mwSFQ6M855kflyHlLzT/4A5HDejtfvCFS+0q9uwiT7peU2u4McCIJvJH
Gp80tmaQtpDwo4kMExiIP0JeaM5+75qyZA51ChD9ndCBvYSpDsgC+f7+SG4fjNgVKIhOAApgh9AJ
uD5YTWEAfw5ktN/UbrHlETPABM6i58yJ3KAzZbplojgDwIzgcARqBiP2WDQgMYzMdwWXDSgY2bCS
tSysJXxYsADxH/i4862alo2RDeA8+UXSCMtHsk1PDkvGPHB1APM9uybJEeZb8VqXbxrt7FaDdytS
NPjDgIc4L5VaHFjqQgNVCLYwev0AH+ZAR23WBk0ndb5nTdB2ax9g4dC/CjnbN1zkMHSd2Em2A6p6
+e7Wqq/KLASX/wmixF7BJr0UYoKOq6vb1HX9nuor3ei/icFs3NhH+AdIPdR+5g/qbECSFgtsphoy
zl2qeT3g4ZX5qyPt0QD5mSa48IzvLre80qy3hqhBSs93PHuqHWuXmC3oFSj0WvxIHWvLAJeW5ar4
4NKuQ8UNOF7IgeIpPrucukbE0eBi1+WoofbxQSSfMfXgCUOb6D02yr3BP7WGeLrVv+lZuonj2qvV
NePRpY2J7YjSNqRCb3F+2ABQgYMmu88JPGO5ockdVAFBgGrqlafRciR0zoDpgzLS39T+4sKCYGyV
iulpGhv6ztHYrunS0ErXqmNLNwRk+sH4gzTWxAm/PgGkSpTYrLPSdxjE35odT37xotgYq9zbhZU+
4TaAEEZl/lYXNx/gKNzGVekXFcBvIQOrfmOqdYvETeneO2ewv4D0pO0yZpenxm5QurZq7WjkZedX
mhut3CBLex26dygKokkAMvxs4xVtqVljAsFvi32x0ieH/tHlnjfhmD6x7HUV8bcwzaj9/RNudmfE
LddVPoVj9OxATK0Ix/rDWC3GLTx3kFNNWDVUqZBdzDKrQilBlaWixHkOAsmJFr+E8kdvQ9v4NPVt
lW/TtcP6tro6FaQuQk4jv1incOEtOjtByMHXgvoLZHpffiTQEzw5njgyL/eeDuy38iR8O8hWDq6F
Sb0KPUvOB1bWjRt3pR/nXyuI4ujQiB8ee7LWWFm4kK7iTDndxRBpRtWiEYij6OlGqWDN5Upfkc1e
FKVHFLZy/y2liJczOtuSPWFc8h4zmrafYy29sXzt+YuqBAUtvMLdrOQA5tLOxLuRwDUDlHgQDq+H
N8Yop+YESSL0nmGVmNVS1tumakCHxRlkHepWr0gYoRq7GbK2/lDLWn9STHcgh9bOUNPuSw3cxIRM
IE+oQkcbYxyGZ30oVBsUcELSJxzn1bbsc8PecZrI74kGJ1bgZiISsjHCvRKBuHBsKhdEN7DlDJAV
rA6MfGkq9SFVCyXk0zlAcp0qfiZU7Zfbqs1Ob/pkCNTMVXjQsTi3/UZS58FUqhjeappTPpHIUN8q
XUs/TTWDcJKiOUA4uI0aoVDNNQpoatHGe5H1BA8vaCgEGhyy8Rsc8dDZlJheqirRd5DXIDalW/Ur
qUhfBoOoenDAWvUbXF5xeBoqt+ChnEXM2pis0g9RX8jMa8sejdesATtr22Sw2ShxkI2eoaVGkDSj
unMrHTSeNhX66LmlhFtKLPMKZz2aiYc+Ya7wqyh2fhUaRMcGYbt/kqjU9hlx+RZlriFwU8qsAxqi
BfR/hw7zVmCSvagBUyiobCF8OKtZ1Beqkf2uykGcLShxgpmVxFRsOBVMeHUdm38yNPq/a7wdHD+J
mvqnaLT8teDFSD2zGtAocRT3T2piel/swo4eak2qsR8NaQG7RgMInXaEUG6dxHvcnrike9fZdjnV
pY/uzj5rRXwYIU28h6q3vldbmPtUsuw5+OwM0rB1gxWm1JLkB/B74TWRm4UT6krHwQ9IRX4kRUfP
4NUo9W7INVAnEl1VzpnA2vWGQi8+9XqApQyFoKXh18NYgdVpm27xXMqYHa16IMCIlWMFo2NZVYln
g2BlhjKB/E3MIE6tmKP2atSSo2VSdTCz00mha0+l2eXwvOs1EZ2VtiYn2etNSPCK+9G5Q7VFoxAu
fiVWRrbyoFp84Uzek9BHxGlO/j5oLw6dum6xerIS979q+VTfsuqs918T/kASL493pPhTj8FATpaz
Jt+wFBrPchQpYekOp8R5/aroWrdqEqRaLTdPcNR+MKNfiZ55ZlJudYQb+m4Dp4djlXGvSeFJC/HT
+4fSwhEIxCqcdcGENlCdnx2BOYgjkBCGJK1QNE/3t+ZJ9AZ2pepD3Gkl1sLpDgYquqlwooZoyrxG
qimp2WitghqpgCPhQ5lZMNjaDfSNEr7yUZeGheocAOs6+tQ3+iPl0OPYrODwSBsD9djKKA6aKkXq
8bEyoaWtwrxwjLQE/Ghh9WvCYwvX5aQ5P2FQUCS8KUui/NzV8Qi2fsqHT57y0FXqc6uo0D2wvPvf
by3U7MaEPJ0OZCFCVbLaORXE+vAtW5nAV3YFwLgwpbCWRytQdTTcQPO3C5GDWzsDXEfiLg9pBk1A
XSleFdmHsZ2FEA0MpSxWUvOFp8hVzGn0F1vTjmKLdTFiplAAyGuCV8jr/flbSP4v08U5aIjC9sb4
qxpRghEOKXKQPuEi4azQWxfn7iIpnbX8chaLbuxhRzMKF/e38sHBq5lcWxQIqdiRse2iNR2VhYGB
sAH5QOxrA2CGWYLakqHh0CTAjWnGfqMK5DR0n3Ltv88MwQxxNYhbmyhJzWupLdoqTslKZIbQBa/N
XcwMJG9v9lrZa+npDGAB3oLYzcgR5wfVYMmSlBEv/Rz79bOCuQMaCwO8bv0WHq6l11sRfgWLkwHC
Xj34aN6AfOcbCFRdBYWtCLjaSLOPrOncHYssBnmDMjoy3ishNFo7FGAbK6FB0vYwU0gtB2ShumNr
3umLC/piIcwyQG6ixE2mhVDbKKf1Mao8CSMr32ThnL1c0/b0Iy52TYFipNa7CAJPc0+XO038qo1n
k/+0zPD+7lk8fUA4RBEHRS0o3l9HErFoba3AY6tDpQriCQHhOwhXu/TjfpzF/XMRZzaiuHEFOiQY
EZn2C3RPnFL1ey3eQJTjq0mNQ5kkK8fdUisE6xoFKojmTAfeLKbb8dxURV36kInwIBTisTQP0/Eb
g92Dxr5Br1RPg8zQgvtDXdq3l2Fn+zZp8kyHukPpC7MPy+yNDMM2FStBpt8+q0MZKjFA0gaqAyik
WZA2BW6qU1Ei6NAdjQh7TCKxMn9rIWZHt1bUSAMihMiyBHuRsme95SvXw8JcTXaZINdB8mbqe14v
v7pS7S5tWpRU1PIlb5TvEU03GS3/RQXjMsyspCB4WlutgzDAzpbpYwFtKsbPMfDPbki6L5m1vb8E
lvavCjbcX51CaKTOvk5WoWeVmaiFtgMLiqJ9jEc7bKUBS2Ua2Nmw+RfhHPxNG5VYtMVm4eLRqiyh
4dFN0ePTxjQ0KwvOzjW69OxcKvv70Za2MhA2/4k2WxdwlJZKPCBarTyOPTgs+q8mObfmhgEXkK9d
G0vFJ4gEwKQGOxj8n9kKMRKuj6wfEc36bdgQVtnK/k8av7k9DSrxSxprAKKlbwdsHZy3AI1F9XQe
kEh0a6Okgg0cLNYLWoJ4akhINcX+wADtE5b4cX9ClzYBgDXupIM4PWJmny9jspjYBej8F/BMkdZj
FJlbHU/alUxzaWR400FvDgf9LejWGQabY69BDqoJu/HY0NqDIzir8aJbY7oth/pPe2CelBGK+vmY
Iqm1689CVeGT9j7AcK6ku2GtSzgtt6uTcAZjnpbrxV1ZtsBocAIYs27LvdRCaF6HsnsZ11BGtwCo
WaDZQwtlSY3mIwKVJ/Kr3oyf2cHYk3MN+k1obCBTJnb318VtvfA64rzJErcNUIpYi746+Ma3YieD
+HE4Ry/dDqILZ+mDO+HnzxAOe9eAlD6U2/vxbxvBs/izrZDHGkWxBvHZXnl0XyPIgVQfcYB65dsQ
hePOxvPar970B7CX74e+2RKzyLMDW0vbXrYakrfRgdJD8oXl5aZdS7BvjpZZkFnuU1Pex5PIkT9q
upcDstbo5UvjSq9o1Y9Ia72s7r2md/37Y7uVmJjFnS7eixUrMa6ETitW3XYnNd5B8sHnvwfXwxNJ
f+wDedCPEAYIyNv9wIuTOhFDca7BQGTeFir7BmpJBiYV1saeHm/r4oP+13p609ggMQzwJx6Yt54o
VdQp3RSjcq1u15uwax61x1YZyh1Avyv33uKA/gk23x+dSxIwNhGMkd9jtlcg+/jf+zNfD2je/LCZ
CTUJghiGcqJG0Fmn2O6gMkU2tQ7kWziWP3Xl8/6HWjzSLsY1W/0sHt1Bo4jpwggSRb34bHbwLE9c
FHcLoq+ZeK1N42wfZCqFlHoRYz2SZ0afqg42ASt4q7UQsyXP3JiNdsTxpZwfjuFBXtWzo5Xjcnlf
AQSgQqt58kOZfsTFvjJHGN/3JsZhumdF88fqXBheCyIR2dF0b/I3W4n8SPVItKnMRyOFI5qntysZ
7d9m4819dPErZumRm5NysHv8ClnvVfRYmcQ7NLST70w+ZsIEmT7A29Xt1phbi4vmIu50JV+MnqG/
rJUN4g7xq275erIbSx5AOO7+2rx9VWFDIIwLKVnI44L8cB2nGUVs5hRxFAMiSQbGoVn1jlLYDVD4
BbFJMFvVAqUhB1avPElu0oq/saFZObV6ARqcXcEVp+ag6YidVM4BmiBBCghNL8k3q7D30dr9u/gp
Qe37f+HQ7b8eqrSdqhj0BAqFIMrYv+FsG0SoMTUvMOr26rwOWLHJ8n4PYtj9SV76lpeBZxevxdVm
0CMEzuMmqIi1j3gNxjisWqK1pPC2gj3N6VTpnJpaSAtn6yYVjRQ5RywHunBeR0D1gC9PbqbBYHWe
Wcpw+u/rhjwk2oQB04LRWRFwW57oi98wy+GgDtrmaY/foADv+QZ9rP6YWTmotiOwWLlawvVWicZt
JJ3hUHK9fszQdmvByl3Bav5/JgP2V/+rljdPxTWWZlCHwA9RLQg+t0EndrH9U2k3ibmJDK+wZNBj
ktC9k2vH13QEzs8NCK/ZeOhARxzF5+vFVpGYW0QtcERGwwNRKjgtrfW8F5cV4K4mqLiGAyTDdQh9
cN0MSB1MM//mJNuE/HKVMDVX8pulsx72a5OfPDBn5tymLFYkUYqyntIM8yCsYsdE7PXDj/tbZDEd
B7wEh5ANqWAUQa4HY6cl15wYWZTe4YhFs+0jtxU0XloUllgrrI8BQG+8iPsfsiw+m8Z+hsaV62sZ
eaetsVZbXzwW8bhCBRW4W7ziZtsIFUxcSjV8XpImCymhL1BL36HR54ONEiSUPxsiC03AlaJ0JVtY
TNOBxQLfBct2Urq/ngk9yfqOKKAgJOVTbcktr40f6ZB4Wfsyam2gRey3A8UrKP908Pnoyq8tivJh
X+v7xkyQo6EM6369/3WmDTtfzPgmDuq9Fv5xZx9nACKnAlZuYhnGh6R7zghqYCak46l8KOA0S/G+
vh9xaW1fRpzlTGXnpsMwImIZj5VHkKo1avqVg0lvrlrgLK3wy1izhElT2lHqPWIlSKRddGbt8qPs
V9KZpbvuMsgsZapNhTWaiyADjt84rjwebRX3QNHp78L7c7f0ELoMNVtARdoKVjBYNjVQ+W/yEL11
G4X3JAp0PPGGSHilWDnyl0MCoAaPDZxEcxOhuC8B8bEwOpVWiBT7daLvB1f1hOU+UKvxzOwxUcYV
f3oy3dg36xJ0AyC3p7x9XpgDON4CMAVnk7HlXwzwi/GCPRVnAs25oxIOPt3DLy8wwHmEs1EwevTt
s/Ih+nXgb/Sz+mWsfOOlMx/Io8mRVYd91lyVX8lqc2AaDmTQzj3gOx94tJqvLS5W9PwgigIHckA2
r0+HIs9GGFNAOJk+Gy/apjhEYecG0oee8jbaJEHZe/6a0tbS2p0+KqzfJn73HCZTlBPGowF1Jrfs
oXzKhq6HhwJOTTPgKQDVcdSaL00D3Wbv/kpeGiyYfyaiAmAN6Nz1YOsyQyqhdgDdDo8J2bQ5Q779
L04aMA9wh7oG8MZzAw4AMvocbaDEF+K7Mj5E7J2779Z/r/Wgg98A0SO0MBzkBbMTFKLfQ4qrFBvE
4a9CdB9xDXRrP65s/cWMB5rAAHg4WCF4OV3PGGwfaaRKNH9S92yy0EqOfb4Z6m0tnlQzLLSQ4JFk
nbTu7V98qYu4s/OaSU2wno3TGQqZB2BhSPVSZMrmfpSle+hydLOTOo74GGU9ZpHZBkrIxP49Bd2h
ZZz7epnbG14KLajy/L9tFyOpxn7GKwlSsriTZw8Vs88r0kBp1h+hecQz59jZVjCMyiP4qV6uKRvL
+nN/pEtHyUXEudY/bTPeERh6+qSIfCd+cMWaDcViinMZYrZU8LozKitCCMehMELGzgpZ9BT1X0rL
h8iYnjdImVc29NI98dceaOKGmTf3BDVLsxnBq/WTDgqM5tcedBCZ9AGByDOv5aE1spPaD/v7k7kS
dT6ZAGjJBO6RGKl8HMvHWDzp7KNWnhpjV1d+taadvXRqXQxy3nIAw0gkMCGER2AM+0TwQKA6wf7F
TriMMdtvhawLK9IRw0gaTzE80wCrEuz+egiGNoTi/f0ZXBvSbOMNmZMMlYpwNvuewkYnl2EtVr7S
0hPAwhabRDOR/qIMd312kSRqqwaJhC+GNOUbTe+ir8ATWT85PFI2bgFYniyc5MGWbT36Qx0pj9D4
g5YUQPv9iVVpemxNpx9WLoiFseM6h9camrOAVMxRUk4OP9wWz3dUoPY0OjS29JyOrmyMpd0IrU1o
rVkAYyHDntbwRb2nTkfI8k/4hr6vzJPiVPpTlJnHVPZ4s9buduj0PkAOd4bCzOCxuBj/xTBN8MSQ
v2k45ObV19oG2SNL8VamzqtjPBXOTltr/t16sAEOeBljduTA82LMXZTLAa+LfTi9h0ZbeEkKmRxj
2FE4COlwdGad5XENfiPE9aHU76m55iWxBPoRAipE9wA9tVEPvL/ALUzvLJO8+mWz/eTYSUWbqWgK
AoxLPnqBPXSI1oRyFk51LG60Ia2p9YnX9PVHttAcBxsFr0q9/pPUb6x+/xejmHIMeKdOmkuzfKkx
1YYODfLhzA0rCLVCzXuoAidfU51Z2hImiJJYsRPNek6X7PUY2zTBC4PQg678rjp4Qq+8KNZCTFN5
sR9Uc6jiXiKEcF4B/YCGbqAOK/WhtRjTv7+IUSR15xgOXi1O8adKwqR4lOXLv/ki/8zUtO4uQtQa
bILLHsMoCQOx6ItTfKOZ30Mv436cxZV18UVmX55rOjBUJuLk4mCS97hbyYCW/j5wqYBP6tBwR4Xx
ehzw0YCIgo2VO2IHTqBDpJL3R7B4AhLNnVSNJ6GRebIfjRVtzQhDKKyj2+5kE04sQPurwVTYJAIn
gFrhCjDrlgWIA+ky5pRwXn4eBv5t5+ZYyK+u5g1bYOc942uxdR9GEPU/mpMbGCsdhaVFB4Kf7cLU
DNZtc3RHapEMqOGpEKCcUghvoBwAO/L7c7mQ8EB74J8YN6tOhYJ/Ow2rCjTI+kTBmJ0pf1dtL9E9
sfa4WTzX0SYEkxIkdbDDZjd3TJmtNRIPXwExTfVdgkvnobnmw61gw0/OowqJOeXYbtLtGrJ3cTYJ
VPsAKZ5qD7N138BlxxKgX/hcOxjsUMpvDl+pMizmJWD2/ifGbJEUeQJJgQhPbthXeHwHhuRXehIb
d8s86yUKtJWuyPKQYL06VUPtG550VhmcsRFDcjTkGz/77Dy0KyGgo4KFPb/vpkrNBMJBIWGOw2lj
WQ8JV2LQbHn1Dtq4+cNUk+7DcLJyJ0qqf0ub3N1THisPdh63h6yCZno29uWOFirbR3HdfjUkVb9X
cUF30FkYN7ECfJmHUgHZFl1ENzLSxQGGRR2otXY+fk2G1vCtSOK+76Shlp5SOXWQDbE4tzzFGmms
EgB0oZ+bwVYe64rK1lOdYdxWWhV912MtPVuZKJ9p2ciTEfP2KVVqgXonA2oYrj6u3HABHflI1X84
YyIgkGQ0ILroSODehOAc+UbHHwpAf7NA5tFE2IZ+Q+3lzG4cbyyG5qO1EmOLietfkKxEeygaaaFL
8cr0hHCMHSvlxHwaq/rECZl+GY33HdgEgV6JPPcGg8VB7hb9prLMeqOCDZLhf5TJDaDa6gmeXjzy
1ZGR9ygdnUNvNYA396VuxyESw6z0jEw1Tnqp0l3UuzA2Khu1aTyBSdz0GeRCTGjLf5WalSm7TqTc
F7bZuZvY6vg2G13rM2sZgCyqqrzFSJ6+jdShj7iBjFDRGBEwvjAIQPcQNTMCkkYGLEXURPtCRh1F
pEhaxzQT2neR1vpvo+DqU2+ncVjAXQnVCljrpQGEBNIvQBD2lR+5Rforp6Y8xETJPmKt6/ZFro1+
3Q/ZGf93cWYOdHza1CZnCv2V38gk2N6RenzWuVkFdTHy0gMpsvgCOpD13OeRG3uuqAlY7YaT9hua
RVG6FSXT94XetM9JTKoN0Gxu68eEDAcIwPff7I6pIaLBGc/kNN/28FqF1iM3QW6EBeFDSqu4BH1s
SqBdGb1GUO56KfIRvKUYUGlw2arqa2RYzPXqlrKvccEs6WkC7nBHrpXuewxrlE08puWBCpW85aIk
dG/0Cd+JRB+ftZ7kMHEbTF+hiv1s2hXdtxqSsW1nABgSVqKimmfl6Pr5BvDQ3TZtGvmclt3QeTJ1
6ak3lQyOmorYUV6C92HLqvgBQ0r2RjAvSBxYrbxGmtnkQQ6E5VsRG/JVj1rtm1u64CKl0B7w4jLO
33LSVd8bu8orD3KQxtZWVO0PS1j1peur5n9I+65luXEg2S9iBC1AvtK0Pd5LLwyZEb0DPb/+JrSx
IzYObyNG+6qj6CIKhUKhTOaz1VuJAwI9w9j3ilmc7XFC508/TLu8ajE93Mw6cyOFVb+mYZwCDa00
LzpJQN6Y22hXcDH7P9VBkTjxs5Fh/r9IrHh0jbwLn7UkxbkPe8Q5aqXmoL8Kp/HNYNF4DMFFBqkj
IWeYengXGR0OcaVitttYQMIQF/VwHsdM/TIDgNzVs8ZEnzQo5Qp/BhvcXcGQVnUBgz4dmzBR4D4I
y+Z9Ui/sZDLMi8/pAlxHB3zvx8Ym2a60gG4XWkvMkAO3JvAWptlPwKuPrzV1+mNh5w5gBFGGui+R
JCvBxhn7NavYt8gO4zt4xN5XWDF/p4Xe7BbTUJCgKKfYbWkNDFWM+EXnZEiQO3BmEu4BPlc8g2cZ
xz1t9cGFoOgI8sBmh4xgdmvWVfqkhHN8ILFh4UhkNQ4TibsgMsrpDK4/zBQtJPsCjjnFNee4DwqQ
8RxGNNNOLomswWdspig9aTrgHWmPhgdzpvb9YGIUL0lLM6iGzBr3NSHM8ezCBIoVqLBbxx2rpOl8
PW7zGFkxhr4oC2ggujuYRhn0NOkMcPHQLCBalr/YqYFEfdlOCuacTIvN3tKa6NR01Db7FRPOGzxV
TffWVE4YzAarv1Az7A5DnGe72czbL0akdIcGQFBoJe0xfEBZ7Rtc6Y5m1k+2umCQajQz26VA3HoE
mCm9iTqnPVPbXo4aLPG1LxTgpl6Phbau0/VbRbi9lQZ+NDQRbzVF0AAhtLXeNPvt/yZDeLynmW6A
qxKha9ee0v6dOc9Z+HhdxFYAvlrG7+h5Fak6YQlYGQYRYKeMc5xu9t97ehBzOByHEjkV7NJlKDyr
PVjyCsRwhXZCq6yCCTc1lMXbPBAUw461EGEzBiMfqdpBCHksvgF1/W45KB7x+904uL1Xf1MP17W2
GeCvBQo7k+WAv9X5qkZPgwt6WA4Pwxm9Vw/GHsxP6o0sHuVa+rRAmC741oDVgO7cSy2qoMTEKC+C
txnjmWx8sJXH3rqNgC5OJBkLmSRuMCuDaOA84hLsMt6s7s34EDHbNcnjkoG2VPKa2HyZob4G6AkT
NzQKMZei0rywyFBAVPiY3lMtsNAzcQIGhB4YP0PJg3nzuP6RJdq5rtVhU6aQNWi+bd4t5m4Y/+Yo
gT0HFTSkGzFBd7kcNhE910IU2AFMhkFZtyska9hMJv0RIGIP5WVXETvmaZ7hFQyVQK2qwj2Rkcds
agpdUyCPB3AttuZyGVRNyqbt+SOP7scI0/kZoOUkRqZvLWX9TtAvhRhmPrExwzsBs743aJL86I73
YxDZHtmnD8SnXgzmq4/uRFxnX/8qPVwXr6bmHkak8ALJWeY5BvFsrb9FOFsxGGAzg/PMDsbTkuxU
9DVp9IvuvKtoTcX5wtBZNu/MYXdd7pbnBaY2LAXAVWhMEcQygM5jCB2ZWaXdNxhtz5mMNocb3KeF
rSQIRznqaz1yeFOq089fa+1njn5KB7SrxEBtNfnh5IAR6CbJvbh5qjGtAwY19N1YmphvadPWaLX0
99bqXo7eMCQiDjaAAr3oPvl+XYdSYYLjb1qa9pMCYRknrgEQ2bDrccPY1i6JD1PyHpo/0+aXRCg3
TlGv6xUKB71iKcpMBYTGiWsc2M/ihAKGZ/5Q/TQA7fGrRBxfw2dxeHxYmKRCRVm4QU21aaJQ4S1M
jww46Pnxe+JFt51LC1CK6A/hrj2i3GXfRfeyuuiWAaHB8F/JgnYdtsQR2DuQvQZl6TH/Fd2oP9hb
uqeShOnnoU/ky9aCBI2WTpaEoHRG2QkA2c/V227Zg04RKO+mS34Wt9YTmCc8dheVLrljr7bEG221
RhFeikUCEljSSMlgB1Z3XksVpps1NvS2euru7QcTDEL7Blloz/EiL/1aPczn8UhA6fj+N3u7kiz4
QcuJKyfmptR92JZ7jxBZ2xPfoG71w44Bow1+ar89J99TQD94UrqNTUNeSRdcUKIYCi57SG/eRrzP
DvcadfO30a9Pyj7ZyYgTtiILjjUFfib0ECCrdqnlpI1znfB+9Sq8S4BxQnZdDazJ21BWxNy6wdaC
BL83zGx2Bt5GrrCXnn0Y0bFXJSaz5bzXIoRLMm1grgl3rQs9TgVaZDTjL+JmNHSgcgl0fBvAEZfa
qgB3a+q84dYZz+MMVo3AsSQp461LeFU2E8evtLZoVW1AcUpZ7JvRzk9dArSWKvGMVPevG/qWKEJA
j8hbHZxPLUxVvdhxNKJ/JAaBdYGGIsza5lWgSfGnt0x6LUjYe1VJmVl0XBBm2G6Qu8tOJXJHAe3a
9gGcuqHHhh5EJQTEJaoGYvrF2uUkMbzeTGRX4ZbBoyLHeQ0wcWn/9nort5J3xlItOh4JNNupwG3R
4qdIPXdg8Zg0STJ5yx7XogQ/UtZ6Az8OUXxoJzEex1jWz7QtAXhm6Gzm2L/CLWTkeUFTnhHv2n1d
3RmDJHretBBUqf/398W7pnRsjU34/ab8mfapH5VISjk0MIATdN0WtwbmUFJAxIVWEXSqiDRNMET0
bTCIsgfiY3IHgYKysyLA7SM12C0U/dzU1aMkiLLqBkNJd7M9Hpe2RwJycFPQHRiL6iajc+i1uz4E
NWsp0cXWvbv+QMGIgUvfLz3XRa+82+QBeETgW4orr+lOTX0wZF2Wm6pf6UNwZkjt4h5KUIjI0PTR
Jp1L6hmMjocIObjrqt/yzOuF8S9ZnYjSAdZ6PmNhKaYijNdOuVPV4LqITTsFfiNFpIRKmGino1Ja
KCWhqTDVb+JMQ+Fd2uG0ra8/IgRTnUllItcMffWYMPHiwuvvyl0U0KDxyX1/VPzyV/LSP9sSd72Z
dABi2L9LE66EYaGxUvN9AmVIctc9cFjIU+r+VG90cOVpeCTJ8Is3PdgfiY4w2pKUuVOhRRNtfwnQ
4NqXlu7K/CNvb5RCNl62WTparU5sZQzHsAM8F2wjPy43xtnwkQa9c7w6SI7tD/WH7tKb+WAhMnta
JGUrick4gvMExBUbGx0mEyf1oUqTG2Lmh+tWuW34/26dGPu0hj5PaQhFOqTfV8aIBHHp5jSXGL9s
vwTH0QwZM7UQOpzB4atieq4c3CbzzeF5THP//7YkvuTVWZ5rVQc/E7Smd6ZPqteCgNfZlujtd6u1
+PhZW4XgMTB5a7Yq0vJe9ubcmI+T7+xCjFOPX7ozYO5Pw9Psysxh2/v+2SvhpgtVLaFOi72K0oOK
GR7W3s7jbUOQeCN+qe0dY3ddk9sC0VqPwAi0y6LL0nqSTFbeI5j8GO/QoHSTPSwnw0ver4vZauJF
aASiaoD4AAhZbBOq0zkbTRNyaHKTFKdwus8xoaZr72Q89Kiom66peWiXc9Fk9DeOn/fwo0ZmgAlP
MJZyWjLUkSA6bk8leHxVFOTidC9Z4Kb5r6QIxjKkNLMAwYQJBbCoL8+gqd8lp/odgHMR8dh5PjbP
gCIfXXS4H6+L3jzfK8mCzQxmOSuE3zoA6UvpHrSbmBn9Gze1kiFcO02ZLNZiQcZURGiZh/P/z3Ax
eIZjIuvfXRIumGis60RRIAHb6IYAcBtkU1+/p8c/nWc0B4CbkCKTLY5WFKGjLyXHLQOuzz55yn1r
13jLgbztgHTuDbfkI9nFuNTsXXvzOrvtQfJw2xr/xRr/fIBgI5OV2GhxxQdM/m3oOz+SMzv+k92Q
Y3pngFyXlO6pknjlzfO9EikYR4UecFIVGAUo7fQlRQzkFsXY3iwxEDupMaOhLp+fUFH+hpEEiV1K
lysYDahCp440kE1u4wHT1L5zn+7IPnks361b8MIqQL10tSDZUcn1sOltKNh2QIPLWRg+TeFmY5va
fKcTi8OfG5j1fxnbBpXF+mZoqVdO6iObvi/dG+ZkAc+dS1wO30jR0igQ9DF+DL5f+qmZUClGnWlY
eZECm3On0lk9mINi/XTyGtgUdqW9XvcBW2EEpoAByYyJFhuvvssLkThLSRoHCwYnjatMN0P187qA
LSfD4bdQXuAg8+LZyXSzmVQDb1saLnvelFcr6i5C0vy/i4EMgpYrjeBSEtYBpFytiwesw4ldLavR
YXC/RLNkd7Zc9VqIcAwhe0pqE0Ji40dC0SZwyBHb9eyl7d+uL2fTDlbLEU7fNDVzNPTQWj2Bj3FE
A0G6eDpaD4zuy3VJW/uzXpNw1hDWkRzlfTyRnW9RBNyTZ0qD6yK2ZqDxzkdaHXOzDp/4uTQyE3X7
VuHuq6GcxTkgfnGj/GOdxhdgQ++vC9vyW2goRp0Tfb8IwgRZut40bTJiPKUMv9Fkl1G0UdVorFHd
0flmKLtGRle9rcB/BYoDFXbeYyyzhUAQOQVkQoch6XYFenmur2vbNf1ZmNh1mk0A6ZkbLufEBu+l
TX39J7O9AW2EUedqqc921yVu2+CfhemXu1ZXlsb0kttgtiNlYJp+mT8bpsTlbjmg1X6JRWKr1Kui
byDFYB8FMsa15AEq+33+91XET8E6PUWFiiTT5KVdBFhDWZi4aXE8PEWzJ4iQxArnkLY5kC41BHD0
mXXgLJ/emGqiAwfNQ8dkRkVORpa56YcwpYdJdPBpO2KOLgI5Oro4INHRbpIQMALproxGd+w1ZEIk
VrCpv5UswQp0YKdaFoP+YiAGKWhVMN6um9lmhoDP7P/vaoQUe2nPJSCXIQHIbnN6qtlzFT0x0yub
fY+uKmRDUrD07Eb0gmmYxpLREG0fLJSpdBsAZUBjE66OcCyI1oewQCXWwC9Y0GF+NRMFXVostStw
SYaAkDSm5imnpLgHZhQo8njz3i1wwABRjganvzl56zuTn8yVzapGbmN+FBoBSZPb6+hSLnZ9+mz+
BRbHb2jM/72bhVtGq7Rx6NEc6oWw1wTl3AyNKBrGymX9GVtHZL0g4ZJJ7JD0NchxvUpXMaz/DbUq
M3/uzPue+mWVHFr7LwoRaN4CFBSHWbbEqIPqETr8QgN7OjynetCOp86R3Gqbfn8lQtgkowDyd5Kb
eBSk9C4Dz1pYpnclSN6uH48t1a1XIuwRrufBThaIAfFHd7boWOGRo53SKSF+a6Un28lj0J9GZ7Op
ZJnPzUB8LVzYt5HV2qxTqPEpd1zrXg/CL63blQf1bDwWPgv0J1w/B1kuY9O9rTQrXOFj1ydg3ORL
NipX1Xcse67ifRVj6EwSNW46tz+SfifdVwctTdvBjhgkxZ3lMhMY/LrEfUqsRHTV1KgomPAgITfx
uq53OlqczUIyHyRbhuCjnUmr0bCLbRq0N2pDxvN1G9zcEBsQtwR4JBhHETxkmablZDUpXkUo1KiW
VwCtL79VwgdMol2XtDlfgIc6Mi64ETDlLiwly7U0Nzh4Avjb3dA4D8OvPHSr9E5hoGuugtE40OLL
HN7W1gPm4iTStxaKkhcfNkAqjYjBY2lm8ZJUqEiNj87O3FdPy6HKXPPYBTezT9H2494wr289RdJL
sC0XdXzbBAQ9YAUuHX5IlDJVwhobmLbfWIwZ6ukr+vjvJ+vFyFqJ49ryKByVFoE4Zv1RT7oUVlXI
dNl8pgKY+960nIv0+2TYrlV5cXkeMr/t/rmu1k2Bpg10HkAx4bcFgUqNIK9Gohz9LtV5br+04AC1
p7vYHsGbFr0soA6LAJNxXSj/UfEljbAL9HpgLnCIWIqmyNzRUgNcQmZi8iY76sN5HmSh36YQYvFe
KMzqfmKjcuypR3kRWVdmtrs2XI5NrO7bSEqgutXthUYP8AUCgQe1TKHXg416RjLK0wJJfjuz+2VG
CYe1d+BzCzBBtYub+AFY9U9z2npO/u0vNIkeaRBBgOjeECvu9dg7KgNbhhdlp3n5UMlBY5KJui09
AlcaY5qcV1sXvaRipMhUK8iBOmnq0QkYhPDIshLYlpdcCxFcC8kWUP+WEFIQ+0El/aNTPl3XlEyC
cXmyDAOsmXMBm2usAWi391YuCWs2Y1U031kcn0ODxQlXY6bOSTQyvKRb+12tgIRwnvVnpX9N40cN
rFK3yi2y4Ivs7clDGfEsraSKL5wYEVZu8bzHmC0YiX7rGHVr2y9lqKU8nLgmRzDziKnjVKqQozWk
3Cf6/DhM72xxHsjyowBaiUuz79d3bNPw/ujzNynSKgAgZWZUWYXANLMwWNkWntE/ZU1wXYhMfYJZ
FHqrRyzEsgZnvwD6eCFuQ10jlrx0ZWK4da7WUtF2BMAzxNR4qeXT7BbkO+hLa1XWuM4LqNe2iSt1
JcictZzqaEcAKTlAJ+dvS4gNuw3rJwbulCirPd3ScX//RTMHyk2GBixp4LyCFv1SrJNGmCjhTjAf
1FNX0ruhf7m+UVvHi1e0QDCMdCjcnXgPW9U4YcANImhz1/DndL24Sdy7RWpg0rdBGulEjdIfrY8p
+tBrGVDexhailwSQ4JiGBQCPiNFHhl4rAAqONwWq5WO1TzHfoH61kv31dW5Y/YUY/hmrDUSFA2ya
FGK6DlNW3XTfmc2vrlT962I2jvOFGEGbXb80Q8KRYvI2vTWBlEcxmPg4UeeWVSF4GGQv+Y04g3JS
HcD9AHb/UxdFqilqk4IP2UtJ82bqVRD3v8B7vlfGZ5gUBna+O8koUeXmGlcy+d9XqlRMZbSaTucu
y2fLM8seXdeoEzftJM1Sm3uG6BDRDAFdsiMos25ZESVc0DhX+96Od6CnOjWLjNJbJkZYjzGxiI4q
xEzdviEPabvL48N1s+BfKrgP0PRYFqocOg6z2MnUhU1dZphM84YRUyjgH2LI9mAKFkRpsuLq5mow
pw+kRiQ6UBq43B1wW+NIcVFTPPo9ORhT7+WyV/K2EAu8uQZoJIHQeymkLQzMIVo2cg2cC0h/nYEK
YEWSm3/LzjQVjZWo0UBtIvBKFE26EvUKmo1TbR/GqAikZuY3JrjfBgdTpRMSjkkl2amtlWkYY7cR
P8MniYF7OhI8h+ooRzAG0jyHFY1PnWHcJcYiWd6W41tLEjzSslCCqT8sLwZxW92bN+XgHKMy9nHT
HK+b39aidLQjAawD9YhPzx+gWYa5kyF5Wk8kGFVghackmJkjuY23rFwneH3A1glid+G2Aumek1cJ
Hv4OeLySeW9Ci/aZUHdOd9cXtKW7tSTh3o+VYgF+FRZUKjuAN7qEgpUuGIzn62L4z4jHdi2G63Xl
6TRFB1siT3OX1nJPR2dfVbV3XcT2SigeazhK1qehgbzIKUqiyGMU5a8ZAFjOO+2D0fobAwAa8P9K
EVxckmlGE/PcYF8/VP1xBuqkjGd+a1SIAq0U73nOKmsZgrLqaSgylWN7FRjly3/WN8nTfHpRvPw8
HawdOydHekI99x7g/HcYVzo/clQIWaP+lqWvP0I4VElROP3IP6Kb7ybrTenBgt5KtkwmQ3B+bBoZ
blzIsM2dGX2MGmCyZQ19W74PBXnQIHLiZ2ClXVrelOsZ8KpxJyXp8r0u4pvBKM6Zke7yPPesxnbB
i9y6101xK5bgPew8JwMYIjESszAvM3YR1pUMNWBD7lJcG01RuS2LPAIuSB2FJIkqtzzGWqSwXUOt
51GtwmM0Bb1DR5ynj8WPodaCwrF3Ay0kzl22QmHnTIbO6JBAq3MFesnOnL6FtdIewTb2UQ3qF9WJ
qiBMnLsC/cgS5W5v6B/lCidQwXjtlNdQ7kK1aa/WSJoA9nLwC6p8m6rwi1ppt7ElSytveRfku3Te
yQUQChHmI1oKfa4V7pHHMx4vxpS5S+Kx8Nd1y9mqdqOPF1zShA9boD3u0lxN4BVMwAjC2dfJrZoR
b84JOOudfaOk5yL70tnF0QLUgBXNh8jqf1wXv2lFvM8C2TvAxhnGpXQyDAMDOA2eENWPLitgOMlO
jwZcrN8wsiPZyE2VroQJV49hqUkI+GmkhgDgXpO3bMmOThvtLOVvYnv83L/LEpRqYdg+JQzLmsHh
h2v3TEuK6JQe+qm6BwOvz+LOtRfpaIZshfzvq1sPLGuA6x8hN07rA+B1vdTqQYWLYQwnv53m2UO7
9kOEOSc9VQ9h3z0XNbmnydi5Spfvm6x3NdAI/MUWExUArRysBhi7l98E0IycjT0/Psia5vHOiXxi
+gCMcufv1yVtHtSVJGH1I2VAGoyxenP6ahpukR9yVADQaxDyqbZBYrr8u8UIA4hX/65L8EjVDGAj
g68rAUqkOn+EqHxqkcxmZVIE5xOPmaVYObckC/MQAcAdXMSEki3adK6rpfC/r8zG6Kw+1ma+RX33
YTjdTdwTfwjfMIEVmCQJkvhbiVmR67u1VUnHpPW/CiRC53sK8uum5lLRmbszkuQIWgRPAyPqQLsD
Ynik9lMf0GJPw2Ds0JYf2NE38Fo/5PHx+pdIdEyEd1fXKCTEhBkvLOu+GesgYEj2tdJJbsytkNQg
Bp4nQKYHK48ghuZtbTkZXl4RtXZjSg7Apdn/zUr+iNAvNxITN8kUKfBw7RCdUhqjzT5+C5dFImbT
zaxWInjtyugqG6TbOGhzdGRtfasNT1oJjP9Jxsm7VWFDG6sJCE/M/KNLSlCa6XStYsQOokKAn0/g
lbeecmCSG2/U/JiWXR/eW6CzNYFB0QetbMpRKl3QZ4x4uTUZFqojw1WZjyQ+xbY31mcQyeT9d4Cu
4DyCynDQ0fM2Btc3c9OdrZYuaLmlY9Mz/lKvEqBAp95C9hG4lqPitXRcUwYMuTXnfaFp4XaMoriO
C7w1vXi5s4agRjO+NeyXhCGuejKUp1z3p1RSCt40JN6kzA8E+Pb4yVw5HsXJR9WpILMO42PJBjCM
tUFpK/seS7yuzc1Ig4MmA8PHRM5UMKRhtoo51PFmt+IBPXZaoPTmPscLYzE/cG1JXMrWwvgQkaOC
wBAI6IK0uYpMSzErBPwGbV2W5T+7xhk8PSKJu+jW6/W1bWaCLbQQAgEGGLSqmKSKKsduVQvi0Mln
7tusvunapvKtLpqOAJ0l+54YP7qkad3J7ivfmOwIFIDLc0FqGe/YljOFU0dNHLzdn0lH9KIzJkRZ
uZfmzsnsAdrf0Ntc+sraMFfU3/ijmFe+AaQh3FldGg2gFxiQykye7PJbPTxWoISZBw9dV3EZtIrC
yxbX9fx5VyETCTr0XBvg7xb7dBRbj5MqhMy08LT2ObEZiGiO1SiDFJbJ4X9fHQuq92kE/Dlc+tTr
+ue53NHlnpnv/7fV8BOzklKnIyjbbKzGAoREbGNoWHs2VVRlX67L+WwRXGswTw4wCdoDwY81SQwa
v46vJn8eh8dSvW9k5HCfD/elCMF3xVa9OA4XMdHvET1qzI8qlNJ/LbJaxOc7HDOPqg4+TbC7AnZY
0FkHTDJl5o3bU/0YMedJtXtJ5nxTgo33ELJ9OMhiU4ehpXGYhCgL9Mzr0nfT+M8uFytAfhSsgHhZ
IgF8uet9XM/t9LsEQF9bY2eEgHEO70uMpF7f9S0bXssRAld9KtHvNiIBRwo/ynM3osBNREnKlKxn
S18ogKEEhewVsGcFT9t3CNxqgvwYc+716p981CVh2+/s12Wgj6cckiuYyAZwBdouLzVGFFqr04AQ
vL7BXMfxqx651G+C8Gu7n4PCVd23W/1k7KwAU3OL+16g03k4RT4eeC6esOjR/BYGEardIN7ZX9fx
BqoGPg2byKmXeJZYuD8ZZrzKuUTk2lu1204vah+6MUBL0MLusurWcX6ZJH3sjH6XpY/q0B5QAXrp
dcNXNQY8zwruq5G9WDbOIjjMwZNh4DqCrxTUxfo8bIFvjWia5Odw6c8s0fZGY+1mHMt5kZV3t8SB
ShOnEklSWLSggqoC8PlIYWesXeovMw2BUlcsNtW9Ks/b3E1n4Nh5ad9Yh1IpMHlnmgN1l4mOpwgc
mYHTL7ntAiyhKkFRaKPhTU2H9jVEfuvBqgbT8q/v2db3opBECPKt6B0Ru9PCZQiRaId6Zjx13DBT
fWWZTnZS3UxK97NMZJAgWxelhRIMyEBNnBJUpC/Nd6YxnSKbx7AKA01gq/qj0d9gINeny+yzxkGG
qQAG1bhHa6Fsdz4V3zHS8PuS1pCVhDUIt3Sixq3Sg4MMQWU+uUnegQYG6Ml2kvyTxWgOonHtw1GV
Aa67yG/oyH5dV/enywcfgB/AcBTgUXF8RfOYJ73OO3yA1gyRi/+MNOE8fg+VVsbd9Clc/y0J2XNU
4xFkiqBMPJGWojLNPMcM38t8GDwH4KVBh+zAZKEtD11JLojc5/9qT4JYwc+mSIeGhgaxDdpcAAqb
UN/McjcuQzf6z3hagixhN0vG0MOrQJlJCxSbEhtaH/5mu/5VotjiWjMkdVPI8RL7Djib7jiemayL
5tPNdLkKsX3L7lVnCTtoLAKIAFPQMaG7IBq/75pBUlXj+ri4ObgkFCRxaWg6PLQQx6kkia3QbLE3
6WkETHJNbtCX6s6aN3GIi3oXd8XuugI/uRdBJP/7KqhTY6A0IikOuNpB9+tKA5hb/5yVja9aCjpS
ZTfQpi5XKxSsL+mBw287EJdbM7jejmR4bNrZM2S9aptydCgRsQtmHkxhWegiKLV5Rkhk5/mtE8e+
NRSBUmMcvpS11W5qcCVKWBJm7J3BGjp4jBbTpN/IdEiyCSnF0mNElmDYloX3BKquCDHER0yv22Nd
lDBFy+htd66+0Tg/Nboe+3jIHZgpbVjmzv6TRfIHzP8I/E3LtjIPiyp9Oag4wWgrPqq1eSJJe24j
9Vj2H13c3KN71EUK9aYpVJf2+fG6cW46Y54XB9gS+qJEF9lMeRXmSGoAurz20wYshMv30AolHnHT
VlZShA2sgHTcdymkjCAGoENzo8bprgfvYm7J2JQ/X678uBlIKyD2tOinF6ENfG4WFZCldIE+5KBW
QzNN7usRQIlN146AzG24pmzaeVOPQDxC3YZf6uKtqvekKfJxhF+ZgdVOxtrVjNQnSidp9N70X3/k
iJ2Uc6yMYaEMzKsyx8uNr2AkHEsQV2IAH3NcFvthOWZw3UT45nwy0JVIIVqZbL20FAMic2yYg3Oe
uUPhtc3XVCtdlUgaOWTShPzeYteYV7OhSBOE7+FzpDwR5zY2n5FAiGQPFZkyhbh4JCUxSxWyyNAE
i+LjVd8tCAveygHjzJqf4aVwXZcyifzptDrsGfDI0fABiRq6ODqAUadOFIwLuJNxspHxfs2T6R6j
Tj+vi+U/e20LhZBLK7VksCuIjTAEUTS5HwNy8LqIz0g2/NwhqOOUyShcinVDvUQrH01mxAnKTTy8
seaja88GGB30A2C+WXkozN2y5G6YPtoqyB4wOmCdaX80wD0XJZIX4uZxXH2MoGcGkPVhzrHggTwV
/RzU2Rm5EImQTa2uhAhazQ30RowNVpxlJ4NNQTPLqEc2/SbmCnl+FLC04nA9xVbl3bDAl0GF2vCz
NUMOcGM3sqT+pr5WgviHrO3SNMI6bSBorDu3GoCCb7xpROK7PgsBVQIacDHFASYgVYzyWK7pOdq/
4Ejw/FPAsVD15g6Qf/95Wy7FCB5EoUlkZAb2HkhZA1LXKgDWk04GBPR5ay6lCL5DwThoN3RYjL3o
fpG+MRBxNOH30fp6/Vxty0F6E8MhiBLEpmV7qq00J4h9zI7swYZ5YA4FZ8bY7UeiDxLVfXZPWBQf
XYKxabBswdXrdrbUkzlhRAlmEM/PRurZ1I85JV4a4BWAUytxG5/P0KVEYbOK2CBZlKu4z8hyR1vm
dk70eF2Dm2bHS3z/k4xwBNse6IRZ2BmLUoz8e1mO5ntm0nAfZiB7uC7pc+yIqgnartFeCzwMzKJc
nqK8Rt5Am03U+LPqpMeHoTPuzFZ3my9IUF0X9XmyEpNeABrmzUUYqfk08QI+DT2zC4Kwcfa0j536
PLn6Y+XVZ7SKZG7jjx+R13/XZJMcv5Odl1fJpVxhw7Q2yewZbCwedV/sU36zPLTBcj/sHjUw5VK3
d8t9j3+mIH92X6xg8ob3dq8Etm8FLOgO6ZvmEVf1Ha+6qfwuGN+Nn9c1o/MvuPaFwsm0q4qBU4R/
4X28j1/qdxrEnu07Ab7gXAcj0oDLyXb1J4DexHvDlcL9fA5hLlUkXD6LCiTxfsIHgEaJsXeNvGjp
0SweZgM3hcS4N8LdS2HCJZSoelQpC4Tpua+Zt4YVROD0UNHwxXZh/czCYKklLmnTzFemJxyoeRzS
MklgerxKYfQon1Fw41buEB6o7Abc0qVBNFAroSzHySwvjxQaRsOhUiiOVOVOiuFiusKdB4AnRYPf
s7Os4/Fz7xWO1VqeYN5lAi7cFBO3Xpm9dqabq3dF/RWvP8+pbpUZ5e6d3XutjBRgy+8iK4cuX7wc
ABUrOI6pnpQ4y0NYzHQPCiQFtDJ5FGjg0MnQNKS+2rJi6JZPNHkRFDlA1M1EgkwnAd7IDDhfr8t2
I/tKq7cplJzDz5V6qHIlQ0wcNZZe6x1TcHMx9ryUiw9O6CFLvpogaWOz9qDV5rm2cl+1R0wKREG2
vKN5V+KSP9dhha8QDCjNkxifgZWOY+3V1vcmLB+LqdppmB5J9LdljPCUuVGUZM+GHknoXFI82jos
ay0IBpVVmlU4JbRA0FPdAEhmMd8X7cZKH+gkgUrbsqK1KMHxVeVQN7TFUlXkHVkNbGvqG/1Po90h
2M7aA5Wh1246n7VEwdNVlpHSdoHEbH5Jm/1UeFFVuKjO+N3w2tIoANsgU/97zvPSsASXN2G+2Vy4
1Im+VgDyMmUxl0yRgoOzC81q2xoC2nKJ3QiD98o4uG2ZoHG4CgwjfCtBVb2U1tP1q2vL2a3VKbgB
pQ3rGszqcAMGGASmZzMD3n1HvTr+J02PyX/PynA9IkdC0eoBEHjBXpYOw065CtOMil9jNyAZ45ZA
e5chhG37mj9iBCPRm3DQKD8B3ZIewna+NTszUPVG8rrYCpTXqxGswkq6SG0NiFHbp3Lkl5KxK2uP
oqvr+i79f1zKnwUJ5mE04ZxGCiSxuPamvAus5J0svk73oJgAsjZ/wlveEvuGJWuZ2byf+BCXDSxB
DZiSgjuzp1arFjNqvTG3xn+KzJz2fC75WNYUbBN9EQ5PSm2276C4a/yB9dXJtOoxYKmUPn7TsWk6
JorQQYpKEjfm1ZPRyEmfUBa3XjGYfpy+1BjtxSvBNAOaSJL2v5vlxZDOXMniB3YlK5ysIclarJqy
3gc4F2RC2JK+NuiOZs6Xwph9LPPcWdm+0ckXClIwFY1EwzTeqMMvxS52MP9jrv5wtNjDcNzemJR9
moRPDUuBTQ5qVOc/jwnh4iHYYdgJfxKInSkQEmHmv8M8PfJJaNlKVOIa0SAxRtkuCGdYiesM/YvQ
jKL+M5XHke1q5VwhVazKXhwyScIxdkDPlMYFJNlO5FU0KOuXSv2ImjiogDtx/YhtOuDVfgtnOUKa
zARPIbL9+a5jmE/3MKgG9M/aLazEU/p3LXm7LnH7KluJFA41YiSFLgSH2qL71DoqfYCJTyUlXsiA
jP7ozMhi9a5EKN+da3YtOHwHBHx9R6FTo36kPWwWHOXte75oQQvAqpL9P86urLdSndn+IiQGA+aV
YQ/JzjznBaU7HebBzPDr76L13W62Y4FO66ilI0Xahe2yXa5atVZjt3Ni8m6kdmVdQI9nw77waAbd
oQ5qPUv+RqzBtNE36yaqHV054Vp1eqO1IX81xdc4TMrqnQY1+irvlcEx+sfeujBkNFRtacqpYs/6
+xXc1JNkbMtexVeYNzfGGxDx+8qNj8DoyTZxGsSIdu/Kx8L5Wdqh/YXyoLxLXGmXepY7va3PiPAG
XkwItyAKm7oK51rtDBKIndX+HakSyN3ko9vK7KiT2h1afQvDJnyxkoVV7ihNg8AKawVWAQCw810Y
2r/erevI9j9DPFaBY8UEgJ/eRusQWiOO0mHYetZvOQJ3wEaQUS9SsOE7SWWjuc3pQ7cot5QhtDnW
/e7ufxba4uDlBdLscarDCjhOMq89qNC7MY4/IFv7Q7e1z9EJvPLFl2zqRsf8ovMae3D6N+3+p+JE
u+KYOr2buNubcGPwfNarrRuNdvNnBYMChuaqNPSdn4SKUwTV8CR1VLlX0DDbO2YfNhd1G6FZLM6i
9hdRYgL5O3+0foBxIL7sasW6kpuMNnaQW2S8mwa/eSu6hJ0yqhjvKDWUh9QM9Gan9onlFhZezk00
SNCJKkurtcOQ+YEHRU12EcR6cwCVnHZZQALVlpmk3A1yazwguxEhGQyt44MflvQlq3v/IqmCMbAB
e2xdbCZk1LV+us5NK93HlanvKZsij0kSms5om58y9L24SF4D/JNVzZMhl+ap0frBtlS//xpJX15Y
ZZ3fFujx+oCqDb3K2qlsodhJVeD/wwxVp6Y02UsNALGXMkvf5cAb2lCUIMgg19pb1CTtbQGfzlyI
xJYoc0+5OzVZ+CjFnWGnYUZvm7QbwWJBqra2jWlSDk1JdfTBNKPxU8bMXYYsyBskIFs5QOGwlJGq
MeT0eozjskNGHLoQrWVVz3TqxkcQ+bBbOgzhTQlJz8tgbrODmKd0lfad/BUxFWDUopLfuka1jl0e
4sd8WmW7cjQZtDlHpTlWKHNdBAmR72S/DzQXdS/61MldcxWy0ShdxuT805+gXuuHRuvPPQPaQYHE
MwBnQVqRixbAJsNWw8bKd0iSkdaufF/PUMZK2sFGoUkdbRqrYNkZ6uCO+CoUVYsy9a9ryJvfIgUQ
arbBaPZuVoFfg7MqAA9AbVYSwFDMtA4yycmt7CfNRZhp0pVlNCk0l2XwCFeGP35pJbEcKRl7bb9+
KP5OzK/tW+4NSybkIBMZG0S9iu4RZb7H7m1y4bs/0Zi8V2+KY+S+9JfmcdyFNnTjNqx/ByzhmfL3
dOTBfllYF1Y3n450/6OFDxzCB/TJT3e5rb5NHvXiO3RPmSfzxoe4Ns7Kre5RYTBioRkPip4o7/KF
rTHFViZBgtE3BbGbkV0ZZKKe3/YfWUx/JlV7MnMsml6Mx/Whf+/H4WJI7mYcGivpjaLD0KWfTQv0
9CnEe5f6s3wtXoiaXZkPQI3JsaeG7wEbwMFlbtRjZxP82i/DWO5GHLQwTeMQn2CyzJVDfZeQ+5EM
t1W7lcmcny68JWS/dBQxgBkFUS3+vgjyJTTwlqwFRXGAioqvgRSroNYH1JbJrtI6XH2GhNhdQnZb
TllkSwrycZVRv6zPuWi8y6/gptxsqoLKs0YzSnvXvjTsiXScoDoe9+66oXni1obLTWwH7KSEGmXt
tKxF1rxNOruM/ZMuS29tRO1uk4RJGOICm6rNuDuw3fNvRylNLH0gYPhq+ksNV+pIXfiPgiuoCfBC
dLvhKt6ibhaNEv29M+kEgmtkGs4XlTSj2qYzq5hc/chNBDL6i1HpNm1f9C1Aknh8SGgaKnTmgT3m
3kJBCDXcusKMGvJjMKA/91JHi6XUuhToO5PsIuZGypaQpih4AIWugsZgDWATvubTWVFQdk1eO7jh
bL2NL8Mm8kpkOda9RWgGrWpgdQeBwTeiuKAdM9b5eCkU06FKLNuQrtTma93G/ILjPVJf2OBeeEgh
QB9VhY3AhNy2UjXdkSWB761bEW2wpRVum/vjqLVMgZWuR6NWwuwe/Q696lZDsPGKFDuEhtwWkAeo
oPLA3sjIy1iSYErvK2/q8Y7AhYlYyGF1cQTrjmHnSFeGFXVJqW3dW6IVA+Ya/xGcaIRnvYvRo5br
cxWokE4QqE/8qzzYuB9EC7YwYXLxdNDmrGhbmGD5CJB56faA86+vlujyw4nxZwq543BSrKRlPV7i
iXTCZnZBxP8KaP5TLKXvio9DJCV22WwVUsUrR4y5rqnOJc75sxZ3gZ7guYV2t9opq4Ov2Ymy78Cn
qTqT6hjTYDOgyLItolzRggHmBAlgNMCipModyKQdJTRIYKiWdq/DH7MRmrEbKya0AVwhsObAXgML
cT6uIWOTVZQYV2oEl0zdq115KMtf62smTBJCfO+PFW4jxw2t0qaHlQj9Z8oY2kWR3DMo39SEOlBK
6pysqqCP1Lt9pT9aVS65618gPPUXHzBPw2L5/FIxlCJDyNYk46sxIEs6RT8lrTzIUCGsmq0MgvBI
WZjjnFTPlK7vfIw3D/dN9xwNL0303LUbqbbfTvftfESPLTojLVQJTc4p/SzMlKJFIDi1yeck00/w
QXi6mdhaHZw68rNjEC4FYYrdatEFUTPbH9WfkZ+fqqi9sYwwtsvhs6TKVQQhUNLkG5UmUe4CAMT/
/zzKnQaQtG+iwMek95PNosuJ7luoy+i1E8vg9t/iUxB7Muh80XdlUjT8nS+xii5gP5gnA/Trdpkr
biUVR5LnG1l94fkzswb/zwznygNRegjJwEzcvTTlTTvF7kh2NKVgHUG3NtL7W+y2WwPjfHdsFJ+F
HSzK2eQ0NEhtCnR40QxbR+uWIc5rg9AoiVLPM2g+Jfr1AAL+EiyB6ztROH9Awc4dEABp87cQulrK
aJY8hUQm3pLJSx9fB2Ps1v4HGvFwBdo1XrbrJoW7EdTLVAHbKwoDXMiXlm1r+GqB00ffUUYhdgu1
nauxVXbrdoTzB9iyDiYuyILwrD4JQssJ3Ju43QFvn8gxRNoUBGfeuhXhUbawwq1SRmeemwkTyPTy
lNdjugsa6c1s6GSrantXBCD/WrcoGtfyVufmL1P8XkrnwEGPZfQpF24wXobhr3UjwhsWRHCgOZx1
ib8Fy3KgpJFEYSVNwjf8/16p6KEySy/2p6tc1wAvu8tB6I1cTbFRzvl+PwFhpqIdjVB0/wAszY0Q
smhoQZrQ+D10llv18kGSrZ0pQxVB13dSqz1NUY+GcEgjqI9dGdyuD30+Ms6O8dk64JTzF0C4hmdm
ytHOMEGRC022wY8+BBCo3kJTftsBsABoxUwOh4cINsL52Zh2wcC0zgenle+R8MiUyyH32vx1fRzf
l5Azw6VlIKoooXqLaZSfS9ULnrQf8tvogjOIBPa4Xzf2zSk5W9xxP+Sh0ugBbHXmEZG6HbEbi244
/nfEyG8js1I2oHpAEM8fsQgb6mqKpqoGXSAC510CXRwbmXHFMRtl3CMVkti53iduWiQA8cfNcA1N
KvDo4Ia4qLP2rmumceOLvm3++YN0Ff/IzB3GkyZqkd8T8ICnTqV+gVrOzui1L0u3rdWDvG7YODeF
2wL7gcgzwwQCX26Ota4Gz+nMLlEqiHkh1nSyfA3gNVawty4y4h2atm+aYDKvVU2+iqlkuvGUbOwO
ke8StOahYdQAVShPe94jNVtGA2DiaWvZHTlG5XtMXw1z4/AWzezcKkFBMYW9whO89EWltZDtSR1C
e08dUujMJ25YA3GlvQUDcf679y6tcTtl6tQujitYawC1Z6rqpeYtGzZCld/uyR8scF080BVAdUF3
fu6+vk7DofNDCF2XRo+HZpdpMrJWGXmULGiLIyVeARU5JHl4CTp0nA1RnCCTCXT+dDTNuHoctKSd
7EYyyQftkIFOJG1C1o9kyYXMxjwERAq/ZNeNUT8WVqS4pV8ih1znzegFk5E9qUaje6QplEe5IdIX
y2u2t2JJfdZ9nx3SZszcOCTTKYxIBjo/3we6BdWG2xaFjv/8/sXeQbyhoao4c+nyj281TIbAtCLM
Rtb/7AdjuKVm94SGzH+6Tgi1LBTawS/5La8Vg4S46mdmj8LvoUDzox7BDXw5WTaSQJR4qnnRQZmy
3Io/voVW8wDn1z3axEBFx4dWlDSmbwCh7xjN09Q+DCVqNhDOthPpSa4OyhbPwXfYCewBdSkjv4V7
G5Sg5+7VFm2ZgQccW6Z5ghDxoDly4vqR1yS2Gb9qKZo7DopxTcv9+uYR3ZdLu1x1MlbDXOopxknr
Zh+Zw6Eft2QQRKfBzK+AyUTryDcepqrpGzXNsYIQny3rI+sPI8tmFSGgwjcCYtFFtjTFHQVJEeA5
gxZ1hwaN0wfGgeqpLWfpP5xvSzPcWR7EUFqrQpjxFSRIhtshebWywvHHz3CzgP7t4Tc7BrgvEMmB
BwNlinPHmJnC6rxvsNO0g2ndW7FlW/pd5T+0wNUbWyRhqsgfDLT2I+LWUBThWwYVJuGhq823NJjo
G8W2ygd1wsp5Erur/WdowUrkqg0+xsLJ6EFLvuryGskpsL7taXcpk89KYnZWPqTTITfcKM/u1/1V
5EzL7+P81WC1lugBjmHArxFBd+OuMu+0+kcTbVyV3+timHiA/aGsimwzKhZcnKdVtFZCHTNRqSGI
qPfpCCY0m4XoYkjumDG6oYLcVZN7aVHZbfpeopjrOyn7qWsXyfCc08E2Bkc27rZTn7N/8XfR8tM4
N29VIOCHeRJYdjnKGSbfQ5oVSX7NeoyznYFsf3IoJDcNMjff0iwSOeT85ATdEHhZ0Hhx7pDJANCx
2uXYYypEUFXzNtd/NqBBTRRMA9V2w5ZGqDB0IgSN/qiazO0XnEXUlEnfmthu6PWy6B3azvL2JTcf
w+6jte4icMghKq63IFGiswTYNzRb/8bi8UQXfaqOupmCbAy4gMOg+KBySG6MimwEFiIzhoVhgUAb
GVH+wcIY+GdACpQCUigDkwCRYlTZ5Y1zUXSbLY3MceEi9k7q0sqhTIexKG9NY+vN3sx2WvjY64fM
v1G3MryiMHNpjlswxkY9iEaYM3T0GBk20a4HiHVZW08x0WEAahNZRy5ZnrPY58NCThc7uMDlpSUd
hNaO1XQfssQjyke61REm8HpEH7+FJUB3/q3aAEVFgEIITEXxgxFU0AEEAru4CRQ70dCuuxHSCtbr
zBq3Xn2sBqk0wFoSHydWQJw0BG0CsQ3Vzsi7BrlDaFWuH6wCPzwzya1ZDAXLXO9gUq00T25aty+u
5C3HECzYmRHu9J76OParOVQP+sxm6QW4HzGtNgUKbwsxrApXDPsJBQuwLgEEfe4cWR6TlIzzHKYP
0XDso+sm14BVcfXAI/ljFBMnRNNl/hkZJ386mFrl9gQoTnluAgE7ZhPsKh9tN60HgSUggQHg6XYI
0BJiF+FNb/33mAJlg7+fy00Nrps2VyP8fgXAgwWAi1LtTfajl6hnfq4v9fduXggeLG3N7rc4DioK
0aZpDvp89qPQ3Vp6icBMZTV2Eh7l0auiXamdLMVTi9vGuMjG3GHqvaW/plm4L7dudFFiYPE1qJuc
f00tp34vy/gaC9MMjsvgSkezeyLbdXc08sD2+9e2Gva6fptnbj/8A/kbzEM9C+39oDPiq1ESnuo1
SjfzZNwO1iO03KHVezGEG/GEcH/9NcM3zEiTL1l1BDN5/RpVvRuUh5zl/7KJF0a4A1EnUogOz3kq
pffaCuw28tAdsu49orNppsiehXZMyKhw+0pphx5ZxZm30viR+scpdXuQkpqpOySXRfEyPK+bE80b
KgR4Av4ujfPLIzcyBB+CEftu9CR60OnDtBXRbJjgl6ZUexDPlTBRsas0eGOGJ+Ubu1tswrCgcS4j
2cTnmsZCmxpN6nF9TIeRvMjxqdpCSAhNICtpzMl5gM+5dQk7VakmE6PohgfIYozJCQSY62shSkpC
qvuvDe6QGnWFBTXS5DigXqd3Ao4xYNP1X2r03nZ3Ka5Fvc02bIqHNVeIrPlBzqcNWdm0pACnNegv
jkHwFSEFon2sD0t0U4D5748J7rb1UYDIQD2WOrXv9dIBbxrdjfPryfLUeiM7vjUabpGsMUhD0sKU
RUHRpxz66B16GevDmX+Dex1gkf4Oh1ukpB37WpFhg0UjKMBsYj6PNLMt5VLb4uqbZ2bNFHeRKCar
fKWEqb74qUgXaf1VAtQb7NcHJEqOIPRXUMgwCYJk/g08xT0wQS3cbkR0B/p6tP8ott92lyYDhF+t
8DAur0ELtR91/yo0g7uQbXTFig695RdwLlJCkABisPgCjR678ZfRPaoa2EIvoBdf0F0kb414Pqi5
iYXUGOoooHSkSEFp53diZ03h0Cs6njxV5KB3II2ezMJL/YuBTGiTfdGQQm7wFN+4P75XwZGgkaGK
iT0ObAbAGed2zUwaK78wwCNi18/tR+ZpPzQ3/CwA/LWjY5XYwScABy/NFb0cN2wLtgZMQ8IFGC9I
rP5+jy+CkqRqmG/iHpmPSErdrNl3g7fuSIJVRKuHgnY42YQ4usy5a5mZ5cAiCe8SFqH6i87JPVC5
YDq09chFkBdvZS8F+2Np8Pd5uhiToeaVUg4+3IbEdhqjPzQ6Tu0p1jZ4/0RztxjY7xf0wk4nBwEl
mYU3uRQAU40U8ICOxn9YoKURlfONstXzHCGxE0KZy/IdzXrpqw1AquDsgoIpMsozyzA8Yf77YiCJ
IU2ZlsD/QEF5qovW0RhauPrIK2YxwS7emDfByX9mjjsqIeOuBZIMn0vVzwSw00hV7FTyGL2gmMst
icIta5z7VXqLQCeHNdVwq/gDhPw2qQ5D4urqXdJ+rfu64P1DUKbEqYe4FpuaL1iYemoxYD8T5xI8
qvtulz4W+/GiOtYePQJK/hQ55CY4QSnsWnoHr7JX7uOTiwPHrr1go/j13T3PP4WbZln2jbw1JYi3
1gxJsYuGdADn7dYH/H2vwQhIVGQUJATNk/qUoew8YLwqWEhJ6zIwJWTmvSkd1+18P0RgZ6YgA8kn
sCv8uzKegkIuI9hRlK/E9JCNmtiLmsfoX7jLzN4J9Y2Xw/fOGrQvLi1y04f8b6z4PixqN++Ro73W
3gMahvet9/jTsqfX6P5nVnuRA9BlBLieTdzoVNrpRfEQ7CZP85Ch229Vc7/v0/NP4lw5lftCGbN5
sn0P7E+ddVE3b5bu5lsUEYLk39IS4HvnJwJolcs+n91YrxpyNLJcPqC0Fe3Mxg+uQMMW7yIr0/Es
rYpPEhrBfajQcG+0VvK4vu7fSVnOlgGaEudfIo9K0PcGvqR3KqRkwDtiec2PVLZvR7cEKUuErXMp
HcyNzSOcaqBMAepGcxXIGM/N+pVVaZkcQZGBXdVQBUnVO2q+DbrLqo3TUOjZC0vzDlscvhkgKVVu
wlLSgyUWkT0DmQs0IApyCPuXjtyRZiMcFu7ZhUXuuKfEh1ysBouauS96b1JNkHDc+OU/VN/hRUgh
o3KLVz4CqvOhkSHMhzGFIdl0IgMdkWh9BD8tEq1V++WTezl6HKxrSNes+4x47f6YJZzz+oEcB0Y+
j09xwc9vV9KtYXm55cn9f04jnw2QR90oAZolsgKWJOIBGN9Pt8r4uj4Ywevv3AYXACiSVKKPNYTa
ySxgXXgZCq/NVHuWH0G64qmLbWk8dluCwsLL4+/S8cB/OTLlblQwsk6dXBAkwkPe/Sn6z8HN+djI
uYP4Vp7p5ewgkXYZxg8tOAaSceMpK/R2XBsWFKiQr+ZJVcsqK/zJgg0GLoYptilUIaAiHCILur5S
QrdbGOIujMTKGx90fYBgoXRFpJ8Bu7I0b6pstsXWITgyDEAPgeBUFTRQ8eTjkt+maHMMELT3np7f
dJHbmA9dcQ08C7BtZvbfvdwAdRmYvFGYQ12OOy/iED32NImQRItPpnKb6q/Zf49AUfVcmODmLgJ4
PO5H1NaS/LZRb6vuiRVoIbxR241rXVBqPbfEnUkDQxoHQA+knV6TD+JUuZ3a3TO6IXfBSbu2We8Q
O/y4QAx8U19osf31Jb+nG57ym6jg/KE5F3lxLCJuAoiGT6+MoDqjQwsQlKKA7ckme3ohf7DUTp6L
fXqZh850MXwN9U7d2G8CFz2zy901rEVx1exgl/q3qfwQM4dSh2gB+OMP65tBdGydmeKcBvTz1CwN
zDNNvxrp1fgV9ujMHO26vVLYsxJfBf5W27Fgp5+Z5JwolQjJaYzRoW7TK6+TvK+sU76FUZl/ZW3t
OAfqxqSeRoqBWcrn2H1okutb9yy8T6ODr27sPOGIKEi1kcCci5VcQkJu+zrse5T0CDLyHYqtgKIH
6UnbwuELTnvoPvy1w53DSd+pWtLATjDdqLrrl4/dVuw6/wQ/bXB4nCBzfV/nA/i8oWGh+lDMAY4Z
RORf2lY+WWyAypCxlpG15tMMGkW2yJygPhooGrjT1IdpkwhZaAJp5BlRA2EDXmQA/et6j0HPp9Rn
Ud4bEOta3zWi9Z7z1P9vgLvrw0ZRhynPkHbN7mTcU2pyY6b34VZ4L1rupRnOraqYdYhaMI6wPk75
s8ns2N/Y/6KTZmmC86gwqINwSDASWjxL0RsECaiESteY2OkWlblwVUBjRymwwYBPc6OhCemVWgZQ
QY/QT1U6dbbVVrBlgRtMgsC1KGY0XIMrAXnBUt+IyIULshjC/PfFG6BqShTLLKA7pPApIo/aODhx
v7EiQhsADs4ac6iu8encwJ9ylgxAVhTDjSS5tDhp2de6+4riEgAq/piY3XsxjLQK6oSUMFGO1w21
W8slABOXV0w6tCVzQZ6wsV9EZ7FKAXcHSADVIv4enQmdUL1A5S0cd8yoXbXAE3x0JeOE85ltUk0L
nXphjhtfo1uh2c81U1qdeuUQmc+m5o7VAVTI6xMpXqu/4+Iuz76jrIsmGGqHdyPeM9QryIbLCccC
BMysFDcj3LhrjDIrg5YVKt9a+diXT1F4JAFw4A9xvBFxbRjiOypZ27dZxnDwy+Ohyx7xgklLpwO6
1viv/bzoCFX/jojviw5UClQ7AN+OEb5IKfixq8iztpp/hCe0haIYpOohjsV7nAzBnBjy03BxMN6j
1otGV7mFhOhGhCg8cRZmOE9TmjhWwgBmVPlOkl7ZVjehMDxDOwCWmKLAh8D+fKsWsRHn/gxwZFMG
GpPwksaJq0XqAbQsl3J/PeQ5MLBqzsBfV2+UygTYA3SD6ijwmXMMDG27c+NxrkUmbSYcRdfKZbZH
CcCVJRsIKXCI2WBXje1hw+TvajIffixNzifJ4mjCSdGCmg8m1X1+jO4f8yN4mJQXy2Fu+YVM0j68
Vu6Ud82R0HVnS5/r+1nkNaBA1SzdQCkNz+pz642WWdqUY7MN9KZA57weH3oJUL7juhnRsQH86Bw/
IFMPzodzM2HTaVNNsQMKZa/6v7rxZgR9x7oNUWoQr7E/RnQuu4Ie3hZi6DDSlg6gvy6obHzzjZh7
S3dAyjvl97G1r9ONzS3aEEurXBowGDWgo2ardX4Zodu1JC/r4xIukYmNgL2Nzj4+V1WpYIeYSmyI
BjxVrUPQBbkHl5fKHGYmRuPoENTJ3HWboqNx1s5B5lzHPuRD1gZAV60xBjwlgLsxm+uKOR19BNK9
86uNZRO5xm+cO2rUCqB0898X/m+APCfSsh6AR6ieJqAvZC3CS/V5fUAiK9rfSeQzb0B+1QmdJ5EV
H5l5ZPStbXfrJsQn18IG5wkMbcmsnGBDMY6g+LLRbw0Q7m3a3E4oQdS+W0igwvTWrYoiGw3pIwUN
duiv4WPMQZvApwxyIMdvCIgB0GETg720lJhjRg3d670KHaK6jK6kxkdWfsyU/foHCF0FRzVq8QZe
gzz+N00lqrUpPoAgNkw1j+EU8a3UltJnNd+IFIVbYS6Bo4SFMpbM+YqcaW1nWS3SS1XkTnHulX0B
/nO01Zb6JlOb0GUWxuaPWTjmVOSpPzCAGeTydiRu0z8ldMNlhHNngZl5FnxAbY47FiWwmKR5Ct9X
WA75d8k26QcyBWiGgCpkqG/sNKGr/LXGM7IxgzVAz2JAYwSJFfo2Va+BNd2hhHIp5xTBD3ruyFa3
h/h+W1jldkWVU0bSad7fN3LoBPez3ArySdeWN11HTnQMHq09CMxBT+CGnn9dHLeersIDevEB6vk6
pgGT1EDBB2ToYZjj8G4rrS+ASSBsWJjgblFTkjNpiDGzw07Z6Q/hIxSyOpdcsH15CYHHKXTMCyd4
k18rGz2w/+REEB5GzyKeG3yqP8vQSG6EME7iL22S7Km3Nd228id9q8tL7K5/LXEzidr4ENbzjmhl
NGGCyM1ytOiu6wCeeFs/VAQQH+jKzN1P/7sVuM0XhRBBUSssmnTwr4oPCcrJ96TyklPv6qB+s7Mt
KPL8g3wYBg5XsLgigTInsM+9pJB16AMpI97q5kesfQ1oaGH+Tb2leCSaQnQjo1MOLabKt27htm77
oApxsQbSqQ2Osnqd9pdqcdcaGwglYTS0tMQtlgwIWxs28xWulPupsi7jBoheLddcSy1bV+nQflmw
vYpWzKGuP0v9dX0JhROKEQLfiMwXDpbzCW0rOk2NNU9o1duWRNyAeQ2OtuBr3Y7omCYLO1z8TCUp
BZpGxozSy1i/JPFOqjeiod8dJd+cY2GDO6czZZyAoUOMLt8Zd8ox7CC/Uf9CNqc5GA+N6UpPfmBP
TuQie/EP9/tieLxiXDIYpRZGmMahexktlGyGQzyMdqB9jah6q+O1rP3DJYvuPECfZVARQqLqfOFM
Oqq94mNCM1TQwcRrKF/h6AbqlmyTcCugbEMBxwe2TefsZGPUqrEOB03AchV/lNGj1Ht1eaNv5cWF
njgnYTAehND8AZm2QQ3mBhU7IZWORvVFre6nlUZgKWMbcKUtS9yeq1I/Gv0Klnr1zqI7kr1otemg
1WbDKYQXDlkMibtwkOlBn4OvYEiMXk1dYWtQ6Ojy+KmsyX2VtKdIBg9P+KiWoKMOb3Vc61I0eT19
I8g/jCUYsowILH+QKunC4/qG3JqE+T5exE1tqjODMHybwtza8kpyJYd4ut6vW5m39bctCa2QGRFp
4JnCeU/ArF5VOiAi6fCetl+QewUxuswuxtLpP9dNCYtiKIv9scUta5jh2YK3M554Xv6KZ/oNOj9A
0+gGjYvoBYyMjh87xY8t6WBR4ELQeol0hAaEPV9MJWOs9DSZN8hwUyg30D631wcmXKmFAW6lEk0q
xwSqkA4zUjfWTpA0S5m26/4lq78cyHyELzzCVIsuM1rY0aP3KJtsHQmNLVVZ4WmyGMs81oUNCGuj
KWC2MbaZHSevQxk4Cfjf4/aebgFjhPOGLkBiABpLgDE7t9UHHfIMI2xVIKmGqRr8886wBXQQevjC
CnexhVXdo5iEkz/EljVir/FtYH5b+Zb6O0If111B9DYAYeOfIXE3HDhte02ZIdWRfOWjxahGl9PO
Uh5DKKZUBxa9rZvbmEE+VZMjYlb18Xdw8NoW+wFZLu0xkN11K+J7G1mMGSM+a3VxoyLlqE2hNt/b
2aW5615lL4C8OMh27fE2t+tbfW88tO4HmHqddcvCoOSvYT61rJRF0uYFDNcS3U9K4jKjufIb87hu
RnhCLMxwh6AeobLoxzATgmotCkGS+7JuQJjTAEPr/8+gyR19TNMgOwGJdpDxfZFWtll16K1nQu5V
9hICHSspF3RLXnVr2fiDbwg72SAJjOolbjNkehGNu0kU2shVuZr52YJsKszvWwMJI+ttiMJZJaCQ
88cOxBYM4lEx6Z/WJ0LosIt54I5KCbTUehngk7q4xyv9oSzR+3dfSft1M6IFRaM9sM7A6gKdxjls
VjZZVzQGcn2qG42g7pumDc8UvqwWJr5tPT0KaIG8gxNcJ94AlQrb30VP077dJZ9oNUy2HlabBjkn
NYpADuQZ5hyf2q/86F90l+hWHSp7+pJtaOVJu/U5FC3VcoCcy1pBYlRZRDGH3csgu4N5p5ivev8P
d+fSCheB+THcQWMY1Zj+GsArFSR2M7w31tf6YEQHCer5+tyeCdYT/gQz+qKOgQyahVwdKITaOnRV
/ztvHI7GhRH+tKJqKYdqBSMMzbdZ8GAx14Jwa2XX8WVdxG4JRuj1YYnutqVFziegY2ehoR4WDbYj
0C5UscdVe8xP/SfE0jeMbcwhf4ZRq+3UsYcxqXhMWnfonrSN60yEBZ4VNAHIRREWLR6cNzSNRKqx
RRJUr+pHE6wUh2FUdyabXq1CSeykh+zZUFejGwWdekGN9LUvGBL4sVckd7VUn/Ss32nD1GyUa0VR
EUqPSAsZECVA0fk8UrHUloTy3MpGOwnJvQgMRT4ysx+xYTdb7M+iaV7a4vZdBRy8BCVeFCBZD8kC
8LdWP8kWrlW0uZdGuIlGSBTQcW6Yy8F02geKW6TddSYl9vRPsJ3f1LB4CqOHlk82I+yjYR0MuPoU
Vx8SO8w/1jeBcHFm7tn/GZjHughZ5ZgGlpnBQKAAP44Gslle0e+eC+Ip+RbhrehmAdWYCd1BMFdr
v984C2MtJaMcDWQGWbyX/U/W79YHI1r95e9zg2FhS8zA1/AiRbYz0Go3NB8baMStWxFN2dLK/PfF
KHIUjv0MjfxOER87fe/LIHfonJTihfuwbkk4HnCMoH0QtzEKb+eW0j4rKJ0730YSg0J6p7X+TjU3
zg3hovw18jv6Wg5H9zu1lmHER+s3NfchxJjXhyHaLya6BDQVroyqNjeMvEJnxhDjmtLYYQLbcW7n
w338Lwi3hZXvbLQ6EuwqxqEGu0z5GkA1tj6M7+IIuKJMUPwZFO9w9Ghx42hBfB0UIywYKKXl5Ijc
gtHeRMM+kV3qH8vqBTs0afZlEAFh6ep4Za5/gXgi/3yAwRWXQS0Oku85BzCLilXU9o2non4duuO6
GbHb/TXDHdiBHCmFUmOcihLaNPqppw/WVugi3ERQ8FKRVrAASpy/YeF1/qjVoMhDgiYHV1z1oEdH
OT8WtRdv5S5Ft7y5MMSfCWoxBnGIdBiyiGp/1fdPo3QgzWuVHchWafC7rtLsIQtj3NFACqutLAZj
0M6YduaDZUf2GNtGaN+e7JeXybG9k+cZ9kHbKosId/HCMvdQ74s4T0cTlmOUPScQf5XRxjUuxIYv
B8e5f5z1sRUMMKHdtJlb30uOdC05bB9cmR5z2bF0PHvwgofezZ/IKXC33rPCJ9niA3j3z2llhJME
n6HvykNwXTyDj7Cx44dfIJa4Ve4uWreyq6stdtwNB+KJI4v/I+3LduTGmWafSAAlauOttqrq6up9
sX0juL1o33c9/R/qg2+sYukU4RnAYw/QQIdIJpPJZGaEMqrNZAJVyUIQGuOJ9NbsbqvWUZNvqS4o
B9sCMxeuPSR10FfO07XPAVPTbnHGY1J4kaLYnaEdurneQ+gJ9GKj1daloPhn062ZdOG9RxW1gnft
861IWz+K/BShaRHZPiWQSLAojcAKee9Dgcy0Iv8XYmUrru4S5dZInHbcXfc3mxf89Rcsxr1yBpJZ
Q26nxxcExZ0yOnPgaINXpqcwONWwr/jJx4X332Aib7Y8gCmgluNGjWLFto06hksNugUHFQ+zD1H5
INXHUAd3tQ4qILzqg/JGALv8Wj5ljLIynB5oZAcfFechUtPMs1wHLMup9BMSlg2eUthw7EYpO+TN
0nOAMu1dha5wUI3HFBcSZcAl1ZwJvgzFFH03/Jt6yuUxkFAFHc4odzuf/i4Gq3WtBBmUB58a+p7W
FGv+15T5S+prBcJF5ko+T23mh5mtQps9vNHNe4RL8SCY3y03uEbhVjWdZqOXCIaCe4ZlVNQyRKXb
W2fwGoGzVZ/IGcllIGjJ45AhawgMSCSFovf8rQOSgZYXCt3LxuSDjcQkRVVCRdWWgvotNthDLUt3
VB+PYJ3YNUq7v26YmxP3B473rUkWxdrsR5nda91ulMfHGY7nOsRWWMEWNiNIP6JFlidT0GVf64MM
EE35g4ImIgndIfh6HWOr0gMU2Oi2xqshOP94JqBMT+ueVODyhDCux25VO7gJftX78D14LD+Q8qFP
ZmkpP0Evt7yW5naRH5L369+wYSFnn8AdxZ3eBFollRl0gSdftSafkIec5OlPBXfyzhpGbRD1km5O
LXpJcWbg9mHwF4UKSfOczQuJBCmsvP1Smb9L1HxcH9emifwB4S8KIx6A1YGBa8FsOrtWCWo9BLt3
gwQMTkI2oRMPNgzYPueJimDwg9zHOMLIqjIr+y3dR8fxWHr5EVfT6NZwBxz0s6vfhTci89wsVkBR
OYiDQbOLzmYuvpGR5jKrBju7CO2eWQgvbpNTNTwnh8SJdygIvD6dmxv8j0Pk06xaAm7aoMV2mEDh
WQQ/OpCUJuxnXj4Im6g3zeMPFJ9uldXJHKIIIxuD1Ini+TYaQ0cZB8HL81aW1ZShjoEKUdBGop7s
/CAhNPUpZKDh47PYiiWcYNqtj4KnzkBRpV3OCWS4wr2cPtC69eJWxCi5ETydwXNHDOmVONGTGg5G
9SS8T4GMuXcYOmoouSeSIBzeClrO0LijpkFrc5JEQKP0qUXOYW5dUMlbRvjWUZzuyMLd+u2/ON/O
QLnTR5ugDNgqmOGwvC+h3zEL75hbd5gzCO5mFlCzyKQU45KkR1/zGtOlYeCo5KT5XxLJjXLJqn9S
qHvHoRtG72HcLf0KSO3YBkq3o+MAMc3g61S9mL1IyWt7znVNweZcbIwvjUdXflaBKz5DdfVbBk6s
/rs2e0Np7rL6RZ0dGB86d0TOdevpHXpaBp5Dlhd2SEicmzWNNEjVmpj06Yb8Ur9W6NrZV45mJy+a
3R3lQ+UOBIX5193D1m0Hd3koQxkGauoUPvUXxlKbSwqOkdGbXOW7/01xZ3BrZIUX/MrvdC+7Z7Ds
Q/wo8sIb3gLAaH6gBiiPNN4Jk0n1Kxmd+7Y/WjF904tT3HrXB7fh+z55s9CXhLymwVNJpRKhIzXA
y9YodGeMP5TUm6CaNua7Md5dh9o4jc+guB1ThUjx6wWgQtlJJbSj7Fm+m0TqAhtn4xkKt2lA4dQy
HO6ZbSa7UblvTFFjweai4Eb4vxlbhrm6IkE7t1DKCAAxBMmC16j3QpHo/dYBiPL+5RVmqSO9aEIN
w1qqox6Nj0ZEXHTyWqbsZslH4kPF8JaiQTnx0giKvkTUNrS1r8+QuZBJoinYo+nSclk9dngbh/Bn
/IEM4YzHitKBiIEwx7UJCZoAVHeidAcZ1sVEVxMK3WU/pT1eS5CqSaFuAOKWDlT6LfRWO4gtd+CN
wCXCuW6MG6uIFqw/oPw4IZ07JUsHQD4/FPoDkX/r44/rEBuH4BkEF8XUfjDTagREYKKnDHqtELwO
bk0Liu7XgT6LJ7mr7BqJf7Fr+lYbZAIkWg4vWlfdxP5kxWgrbNDInrTUaenvOv2iy88ISiv9NhtD
VzZRfGNaJAHThBYeol73oAjtBPqr4hM7g3oZ6FZQSWn1Wv4wDtp9DMak69+94RDOPpsPUqI+lLUG
n90jqaEU3iC/MRRN5u51mM11AHUuCgsZSnr5BGeghj5EOdGSM+mz+hYxln0LYIZgaVZpiGhWg2dv
cx2sPQTMpX8fq0N3dVHRRa+0SS4IZCHLmIGgKELZVvpckGOeCkZ3acj4/cYiW6iB1RPDPN89WV9G
tR/j9zd4rWUVpK9J4jHy5focbpQYAgbVu0iX4LEOWOcwS9WHVmjovE+jpxrqCYlH6G4MHD0I0Mty
r81O1VsGu23t6kWDVLJtK5ZWerPINW4NF9pV6BvDkMEEx9lMG5ZyPCkYblX8KhL9tp2k3dQponLp
y2NxEcHRdfBeQHgVTADnw23TXK7StkImbrK0F7LrHfKW3fi3xkmr7dYyTtnP3M6O6Y2Iz2kjtwtk
A1ImOrjZGJ6Pz5FnQjqpJHDAg67P0NTGLe23jJrD41Qo/aJ/3KL/qq3mHgqPtHksxhSUC3Mm19SR
o6h4yFqpP7EkV1rQWLBGd+jgK+7Q1D3K5PUuQ1WQlAeQV5qL3puqSL7zja55GeYCC0hJYu4VP/77
Q3mpTsWJiUadZQfyRuoX4LYPF29r6B5TfbBTCfruthZsjcCdylOFF/0yAcJYPPZQgBmeSXxkSWMx
+nx9K1y6E4yFLVqLuJ/K+Ot8gTq/r8HaMCC/P9+h/JpUez9088HSTDsUVvYuAe25Zz8Du2jSwSFS
50u3Sl05mXIapl1WuWbiysFeV72ROkVzn0VO4e9N+tfi54h58UiIUxn8gAi4OUuEHneqq3GNrWbM
BPZCIy9lKTS5JNO0KiW7neoUl6sUnAyIkEXVqBsKG4DHzRXqJmhluWg6lP0UbQI13HZ8UL7536lV
3kp4YmC2ekDv3JceLwz7YbBy6ya7V+/CX39fOHSG/xm2rMISSR5ZTRjwi/R3oB/9aNf771q2u25N
m/7szyg/I8EVipaUfawtzeBm85QkjlyDnVB+vY6xuTdAOIEeGnCY4/7EWWyDHtGS9kvLU/mgdNop
ZHSn+zOCq8IyJV8QWl1G4LBZ9P6Z6Jk2oYzCXdKaikqB3GFIaPYCFbRiKeH36wPaYK883xace/al
zMRYsS2qu+aRjJb0yuzJHXY/05PmnNrQCh1j9y7vreAA8Rm0tpT2ZOW2aQ8uRJ9FG2VrDVcegfHZ
DhXtsdXiEUh1W+Ntk+2D0Ls+4sWpXPMD3JyWIfN9eWmb61KnGw8g7sKJC6GxmHmSaTfF/jrcxkvU
MsE46JE/hZvj80djniRqjnpSOyi9pn0g8xcl3pvN/YTetfaXSQ+p+q2UBtRoJXZBvjeaIIG1ZUPY
94hoUOuOWwF3YPiVHsQdxXgzMA2indrqFcHG20QwllJgBTyd6Dg53xRkLstE0ZdiWYoG++xEIiFd
8rLu/KJBDASHOXYC2gW4k6KuJFL5CVpnID/u68dsepLZXkpOQesWuhMw9KpCsL7CH8FD4tYRtQLm
T43E6IO27wGMtjUm7WT6Ebd38vTalDfy31fzY6f/GSTjtmI84ZAsl0GWQeE10/dyVm6kMBL4FNGI
+C1W5ak+LW1dIbit9fk+zY+4jvj6B2n3KHkWoG1t6PWYuN3WoYCvScgyJlRhGd+a9iYevl7fYVs+
Gd37ZCEDMlCOztlGWWpQOmnRu2z6KopX6uhX1CuSNRQQsgzHYHbB2Cgi/tuaxCVXh6dW1L+bPH33
KIU0YktJXpY8ty0UumyJvBayNbGbQcSHujGF8qJI9sk/sqhmn28vsNjLhaQDq2XI/iqq/lK2+uyl
Bljnr8/k8pu4XSaD5AovgbjdLTw650gB8XH7BamWHeWRJU/RXVA8oK3pTpLLm5LehYR6poYY+Trq
xgMJOuL+wF5k8scOh58G/xGNbI/mcKg7Gk4QvdFJ2UuSftOUL3UQHvuwcRDwgk1MxRHVqFY85yi2
fFXjcK92qq3KP65/2IVhIemP16d/pJG5w76gvoK69xyOBSVqRfe1gshSQ6JD3gU3yMofrqNdmBSH
tvx8Fb4gBIj1DlqTdl8dJPk1rm+0IXycoWBSoK2CmiIlRNHouMXOs7mPoxp4aTN6mUEfSr0By0Hq
Rm18NxZKKljmixTF+fj4UjYT2oSGEUFoupdbZGFf6uZ3ZfwcRe1rlzkwDofzoq3pR3GZA6dlyrcm
iUMUXvfFUU7q2JbHUXchGFeAeiDL3Fbpf0ttmQh8nmiknIdtIkidy8tIa8lTTKdExW6HTqPRYAKg
zSVkKG9hBhK1oK4+Nxmm6JnCJixhWJ6yyhuTR5wfll6/h6ICgU3jXCGp50iDZLB8HoHElDc8ccmj
l6MYLIcQXWJawSByRJszCOE7JOohfIpEyTmcCgGXNuqXNayABInWDF6nnZWTjqbu69tOBLX8fLXt
4jopSUkBVRrys6kMX2MNOdJBP9SaiLrswpEvlrkaFedPmljKkUvAJKoBe1SZjtL87kM1G8GILlPe
HA7nSWIVz81DWDboj3Xp7ORQx1XC0slhG1X6glbxDMQpaBgXxS+iqeQ8SmKEY1fUmMqKIm2lsMJK
6w4l+oUz5JAHvb5ulw9Yn6MEVzfkx1FMwqfRqqwoCZOBpsXjr7SUbdRz3ZtjcGiz6IufZ8iDNt3v
WINwHMtvQ5OgnKVx4sp3UE/xrqKt9/oHLaM7OzzPv4cvNuklIy+H7nPWc0uGZqgJ8v001F2t8CTd
SdGw2wwCB7A149DwwKsG8gqIRTiLkopUo2NeY6VJMVjoBXIh4ePMZe3gOBGkhTYd6xqMM6u0lwqz
HxFnZ9WRQoJUt9XodsicwniNIHDP3kM8a1yf08tcKSZ1jcmZVFbNLToaganKN3l0n7WYyNJp4+cE
sWvnqMUpIPskdpva8tvTZO7l4SZsn4wIQd8xQm7u+vds7eDV5/BkR5I00ZCm+JxGC74NSfNTV5Id
dEf+9sr2OWoUSqKyfCE35dyfjPifRgVgYgN1S3r+VTbnx+sj2To6kD78B4Jzeyyguo/mIExs3FiN
emxw8M/Sg5y8+eT7f4PijFRn7cLSh41Rg7opzNCVU3mlcZyTyJ5EXSzbC/RnWJyNtk3oZykKXmw4
IpuMTiCh1vCvlUQ/l2fRqkY6DY8R3ICSkZlRI2HXJQhCEWDYWeAfS5oLlmjrzAWB+T8w3FjqKC38
am4ae85PY/2iS82XJr8r0hZyOqMVqkx4y15CI96FrRG53TZTNSdxC8QuH+2w2LNfGBy9m0rrJpLA
zW13vUivbdMOFRDkMVDD4BbAhTAtYtC2GzGXJGhvY9QjScbgpu0dOqRbKuC/vGwmWxZuBcZFMWOZ
0MwIML7QnCyi7EeQz4cZyr3L2vZLrw9kS+7R+PJWsEf044LlEazxqezRVuRLN2d69SXcDg/yOUVO
FMOGxhbzv43qE9j+s9ZVJZxjpesPtWWq943x9fpW3AwN1jPAbfvSMEBn2gC3Rt0SXkZI/whR5Urx
yipB+1pmlTponFRHRnxwHXpzZ65GzG2aPOulOJ+AXHZuSvqbWR93vehOsyzghQErS+sFwic8LCzT
vgrmpGEmhRR0ja3MxAGtA+5Nbffl+kA+o+prIFx4P7C6NdjYNrbMoKCBQOedsV0t3WbqXR9BwfOd
KbumvTOLHy0TTOKmS1iNj9stUpWoUs8ATdPW7jQCmasXpCJKqya2zvalZIjeDraiGp0q0DhArRCK
djiXoJV5TIIZiFL5MvWnlllG5PnlYKW0srp2L+5RX/p9Lqb3DyJ/xvamkjZTDsTe2LWKqxcPUzKj
e69w8nChWULzbIm3u79uqVl8g6pA0wh1IhDA43zDXGfZjJf72k7lt3IMLZb21hB1h87/SodvTTXv
r5vR5sSu8DgPUOG9Ph56PIFqbN7RedwpA3HLArrDrL8PKn1HFuaBVBZEVJsWtILlHEA29iMlC6zC
pDfJ/+jTKrRaOnkF/Sb3mTsopeg6srnz8cKMwxKq4jJfF9WFEExrZ8xspEyeooyv8lyeInBnmeZ8
F8uvkTztxwCfYUxRiTAOBc1MeicJs8zG3xW6qKFy00moSy4ZJUEMrW/nTkJFzW8Xa2Ztz9W4S5Xu
aQzp4fribp5q/0DovJZSX+K+M4eAoCiN1u4QG8fJzlTRiCyIFDcvACsg3uF1mpEhW4bjS/ftCLVt
HV5s0ICxz4UPqNvL+L9pAzn5+bShp7yIyLKMfbvv9UdzeG9lkbfZvmOsxsM5uFxvZzK1GI8BGbpe
ptaA6tMkvYl8PNDkLlqrlQC3q0bUyCEE5rY/6rO7MpQB3JPWhQYY2p5BsLTv0btSj9ak72l1VxmP
181ENKWcDzD7IjFjCaC54hhoHvCDndH0/+bOgr5kaMbgP9Qmnq8bzdNsNJd1y1GQMEblTp10F4Q1
gqNp0+RXMJxjqRR9MmMdMEgtW135UaPTKChQrhV7vj8KwDbNfgXGBRMya42ingBWTbk1pXdlr9pT
8L0pRM8XIqDFna4CCj2Qa4TgAIryh3jYyRiUYYLmU/DKtGkIq/FwLkkrcQAkMQyBGLheB9lzSCYP
DOrP/8Le0LOMhAl4tcAKfD6aqizCrJnhliAFZg10Qor0eQTXzH9D4RxFnpR1gKx6bY+ttpdZ+ILS
mF2cM4FQyuZJthoM5yq6yEiDzmTwsbhWzuFO9XNXi/YtbisVpAJFl6PtJfozd5yDMGt/ULsCcGjn
g45UqfRWHImevzeDgtWYuL2KXEDI9BFTl6Fcy6llwwisIixyKykrL0rN2W1RZdigjWSgLk3n7uX6
0m3fD3BeEeSOEfHxb2lqJ4XtMIDbvm5drT7OnQvGaosWd2Vxw1onNqyuqq0ALeHXgTfP5D+4nx1Q
q32WB3M19QkGPsuKlaLc0h9FYchmXLmC4Ix/6qU2TWVAmDkqIzGK0tjr8LbomkrGBOxmnj55afDX
RYtLXLmC5XaDkecoQethN5pkHMaye5vrdHd98jZNcwXB7QRNj7qGNFg0VpzqLEc124shlDrbNM0V
CGf/4IA0pQk8mTbSnJA6OzRLJ6lCrQYLpo9PbXIzS4IQWWQU3G5IB5LlnQLIDH2jZare+kUuqE7c
9O+rUXGnlk59vEmZcLwVqoXy+pT7xa7TTxH4Qq6v0TYQJBGR5lh4Kbg1ivVw8FUq1WCZR7dXFge2
AmbofsytwhTx2m8exWDx/h8Wt1Q1lDdancEeMu2IG9Qo1w5tHRraRP43SW/QePwDxS1Rk6JxKi8B
JdPulgaTHatPY4bXY9IFH32dHije34fSF6mabZv8H1xu3VSSjH2cYDoVOPoOdFtoHwjGQZCm2Txi
VqPjwgyasMGny+hMsJSnTyVofmTUgbSaV9bMFVYmiWyECzbmru+YnGFQaeD2eDLoyx1tvql69x9t
kYs25HQRmyEYllK11rhcAKsIzxTJc1eIdJ//PwfK/xZK5m9CuSllfmQCi0HmaDiEIFRNcrDq2TME
JtPkeWa/R/JSqKLW38tOo0+/+weYc/dQdEj1OQNw1ECvJf7d+CzwzJFYLaISMMLvsvK57yeL9aYz
4N5Z9qChga6vQsFl3htPo1o9TBkRvQFeNynUdZyHYHlrqCgbwRq38WvbHzXzsS3Cmzh90/VvSa0L
VnrbaYN4QVbwFgY51nM0Kk9lWac482qo50bQ4ClGK6KNlcuHMf8OnVaLhfa/cHSfbWVQl0NLNOcR
xsRXlAhSujaSOOgbdCFX3NBflYjuezsLt8LhPIDUTXHc+BiaAZKO/JBBlln6kdb7rH+c5J2s4Kz9
WXevVfqI1i/n+hg3F3GFzfkF1ayUVl/OdHD/pDqKp5K3Bq+cnel1AZqxRP2Rm35hBcf5Bb1s5Fhu
ARdkv6roTi3tyrzPNcGgNk/bFQrnFRoW62hYAkqfzAdN637K3V9rGy578h8IPG2dm2NKYlbmESCi
qnZC+DWJLkq9aeVdX5/N08FcUv0yUVWmcDYIGmqljTP03iljcZJUetIz8qbXxtN1mG3ntsLhbBAd
FEnnU/gYOrzjuQQihHHkUdlqtcAltSN1e5DChZ2oJXjb9le4nP0pk9Q03QxcVLZZdV/d+DO1cIN0
/Hy08qR2Q/a9ycMfZdxaZWVYedfcGgZ43a6Pf9MuV5/B2SWFvBwd2sWXpd1NqZbHBkVDGXSsFUlE
ErUZ0qygOOPMmFYOuILVdpf91GA4dYwbHupph3cwl+7/07AuiOGbxM9RgYrtVntBGEFpxmGTTVRB
6LnpRJYNAdot8MTwEruqOuqxMcBIq2mnNr9QDVKiRTAijta+1qQR7O7Nk2CFxq0V64ykNUasFRm+
KfWr3h8V9jb4IdpIjnnpTa1ItEcEyK1Y0viSWhTL8PLYCnQ7l04yCtjr4i6jrqa7VJQT2vRff0bI
V+pqYQjZJSXEpjfBT4F0wxy3L9ctY7scYYXBBRV+g5KSfMSgSEoeWTQwq0mLHq2dSu/I6XgH/cF7
0jY/ajrMtqHOr40/HyTTRxIxuo/qheCsTkFNmVLfznswrAxTAVJt5kuCU/iStQBfiY4raP0trTUX
BaqpL7UkM6Adm1I8HTfBDt1OaDApyr0SoyexSm7Cvt2pZQJSSXiqeDiMLfs3maD1R3D+UUVSEG+q
+Ai5eBwgnKTjWTPLRTm6TTe8huHcodpmEsiUsfI4uGrTa5rbeXjTJd2O0i9N/EqKvVYdqlng/bcP
mX/2L9+q4KOrTgsr2EJM5hsJr0Vpqd4FVSJSIhXhcDGcYZK4jA3sXORu99Qv3MpAlb0qSr1vuyOw
+hgEj306z7aC/qQCtVIYjqG/9vpsNZnTtehDnFzw5hBd1Pq9uWhLjzJUYcABivrt81ggGIzRT1Qs
WprYqTFZRXeb4UkR0gpjeBryPUPRqwTVt1wTbI1NP7ECXn6+SjUFEYNSpAajnIxqJ43DbhApLW6e
iysELvxIw0xD7ISpHE0kFWav1H0nMfaFaggO4M1TEfx46CthDCXS3ByCSouNxQDTyMMnrXIjvN8T
hKGqi3ZgAdSmFa6guFnzR6Uneb5AVY+qPFh6Q1BXG3vXHawIhZu5LAih2LJc66XoluGdOUIJoZCw
dfNkQsUseHsNijJ3DiQcUIBEGyyPDALhILqdIDFBQKLU3LPUjSGyVlHBUb9ZePLZu0JQ/qlBpejc
5sq0T7IElSdojraSk/Y0PegvzZ3y4HvEWbSr0NLeH4LfiOKuz+fWpl7h8qGMUid5LH9mneaDabga
qjHjByU4drIzxY/XsS67DD+PHDTo/L9B8q8LUa4nPSJfHI47ZgUuUteBpdqzpT9kNxn0uthsvRMr
fa28wAElASr5JcGTwNZ+WA9XOZ9mPB3TSFdhPvPodfFxQpFP92LWji5/vz7WzefCNRK387SM5coQ
AEmJj3DJ3dQ5lBw1DYUKdF/rXpXpdiXqXLtslOBmmNuEptkHSi9hhhurOM2I69GZa40BZGes8L19
9Z+OLbXQRuF8991A9KZNRcbE7RsFBXukj+GxQQzn+S/6Q/zeOIYbuXh72wVY0MfYMR3Vrg/aU+VI
31qQNOyaLyWsGwrde8RJDPSZ8WFPv9YeNG6PkehitOXal/59Q2cKFDf47kz0Nc1JnMU4w8Y7PxrB
UiA6trYc1DrU4Na9zrM2JRMOj9y3NJCJSNnOF1a/b97v1ijcOtepFqnzckRlcOjQZDPSE4gV1PAn
7VBBkUrQD3Er8jqT3cA8bSLudeveOr/W8NxdQSpH1NlmgFcr6SaZjeOQ/gZD6XsziURyRdPJ+cW6
J0WegwzcNqYHTX6d+ufW/319MAII/loQd2mXGwEGoySzrUQK2EBnb05z5zrMZjyzmjS+eW82Wah1
wzJp4OnCjRxncWceauW+19xB/hnLx0J2iJ4druOKhse5vCAce5mEgA20LzXezXr5UVPer2Nsb/x/
7hJ8qKaZ6HnOSqxSNKB8rwdB0yB9Mc3hWGvKR2w+N2a0v464vZH/IHIbYGJJnao+EOvq5BNEgRmU
JwRn4yaGvFCWLlw5F2VJOVST5WHZZEoX3hVsQHqEqUX34/pINudOVpkJbWbF1Pi5IygDgh7DglLp
ziRZE1SAIFevSBTKNfcBXuv+Gx43c1kwTwnoanAXqp5q9d5PvGS6jc2vmf84gqflOtim8a0Gt/x8
FUobJIoTogNs6mcUJB/qpEFLuKBqd9MbrUCWn69AkqAf8OQNEH+oXFAe2SRiuH+b96j2EJidaLG4
i6Qe5LGSEECBLJEy1K247fwxjc9UOUqiEuDNuYMIoAZubTQ/8ql5o22mMvVxlhsgBp6GG9l0okrU
fL4dk61QOHPIVaWU0uVqbJ7C+3o/7/F6dchOJahLYgsPt4UVOfSQ29Ip80hmpSfTVQTrpyxnIl/Q
aay+gbOStlNBPpFgC/Q/7iGKE7yhsO/nlxdFg9Bb5fS2tjPs2Z7eTbez6c2s2a2nCr5hs1lo/Q2c
ESE3OmZNgHnoQF7gZIOtPY3HZtfv44/qR/hIQeXo4hlMdq9vkO2IbTV2zqLSXJn0pgIutJNMyUIT
4LHdKz/9nx218LZEPMWqPvBKel+iVNlwM1HRw+bmWeEvFr/aPL6qJgmLgK89nxj4Gt792yF2sfbE
gzbXU3f0n5Q70FcEH9cHLsLlDvZYb0pNz7Hm4LiOkEJQT7PkCjVfBSifUfpqdEaCCvCRYnRR/RH7
R2gIJNDonivB9W352CsG/Hn0r2AUrfFpzJZJBNtoGhq/KMJsqBVYhP6eQ4LInyBvK6qb3XRGf5bu
M8O3QlXzuQ77Cahd+VPyVSdNwI6TgvLsRUfeMGq86yt2SZG5XC5WeFxoG5QZk7olfzrZUEQCYZlt
fME/aBw07rTGat2v5KO1yZN0m+9aNF3b6aN0O+2uf4XAK36SaawG3VLQH5cS7KaCcss4yF6h2joV
5U1EKJxHKsAX34eL3VR1DuaDytboe5uIQkLRAi7WuxpLWudLmQJQSPyjkd2mc6rwh5a4UIa0YhGz
9uXtDDSK6FYHvSVo9sFHzY2pDuK+MHIQLZgFZHqlLkCGVyuIYqcsit9ARDd/NVnKDhHthn2sTolT
dyj1skqlTeygnX2rmpPwPa9LEDv7Suw7pKEgts2CtNOsYhjbm3ykY4Su3yrwRn0Mf3RxHwyOVOva
j67Mg1+hX0deo47TCPvUlQ+jr7VDPkzJcQrMbgQ5dT0/dayWQWBAkq9+U0GkvA4b3JajJruV8o6d
EtIXfy0/AG4pTdWg96kaqJvjZiboiNpni/KHMUnRTtJnNBVU7ICX8fpAKd5cJtP0ralQ+5vrxnx5
j8OaoNZnYQZHf+ZFO0qUlSCQMMCLrzx2OPUylyqg0yGH+abwcB0mL83+OuJFTMsBcrcB0MqBwPiT
iL95pODKNkS6ERcelwPgnESrBq0pwY5Q7+OC0LCQULAfEVT9ONcHcrFDFxy0C6D5W8f/8HWIUtVX
XbQQ0pt65XZdcpejkr7ra0Hd7WVcABw8v0EqGQQ94PzjHnRK1Y8R9OPgAOHv4IKSe1/c0tguj/4+
UCy200or30GXQ3Cj2prGNSy3TmncympYAlZubkA/J9GfU3FK0Ux0fRYvi2AwPFkBdbq8DM7kWW/R
0dO3VahCmKGvc2KHYdifsM2H31EnNXuidmZg6Uk5fpi52t3l41AiLOkRC6EisrlBir5+SpMCJfit
NGevdaQmD1UqdR8lk2bBLt0wXVARg3tk4SPGdYyLlNAfVsVDMoAF2RycSIJ7Ej0QLr/h7BgHTT9E
jsBCCNkpygzODwyhrA59DZtSJruWXSV3+06xmry3amE1/MYCgzlE08H2zhgYbrl90hMVOd9PzvfC
6vNv9XjfFsgtC+Zsa33PYLjwvh+GaownsNdPO/YcpJZiF0/GMb33HyK7/Q3OhAQFTR4eUpxKEFle
hgvLbOLqAq0RyKyZvL6GSpPWTxKw2svP2rN6o7qSG3+ojx/aXR9YvZ0cwBbc7afMsqMDtad9vBtE
xDEbJnP2CdwuSjQWKea0EOvnX3XzFIuKDi5zOtwYuVWMSdRry3ORrf1YtGN8CB/1lupEikVCt/vQ
RbeUi4iBw+OWM4xS6JSFsNDw0J0KHTcV/3beqWDauEHTyyPoOd9B42u/0Zf2q8BTiOaS2xySlNJU
VTDU+kt8yA+R6fTvKuRiLHkxJLt9Sry/P6vOVo8Lj0LkDPp04e83UQRLJDcYRbkQ0Zg4lxKTWG+z
ZUy5khz0Pt7j9fv6tG1v8z+bYFnQVYhXlWFazRPGUOWBxyjS3OO7DrZl2fsXOMgegTEWCiCI8s5x
tF4uwx59IXYGoQhttALzO7qjGbqzr+NsHLsaagX+weEMUAfL54SLTWYH0gO6PVFeI3UiS1uO1As3
vMLgLC3RfaUZe2DMwVPsQ9w1c3MDJSLDvp1PSv0Y5QfCvqNH6frQNpdqBcuZm45iRSkyF2ehonMW
eUzwTVX+iYqWSjSFvNGFxdSyDsPzzWetvK8DKAGLCIZEGJzZTcXsZ0oLjDp4ms19MdhQIxXFDpu7
B6S5JkJXaK/yFGedqUSB2mDCKgYdWc1h0R5U2AtPqUFe8bSmRm91+tz4uEHhrtalL5IoCLx8ZVv8
4UKzhvwseig+M0ur7VU0FWRPC5h9V3nUeOwzDyJF3ljZfobcCeT7yHibFoK9thUTakxZGNdgLqgh
5Faw1UK9niLEuLUzOlBA/JgzC1c2ZqdWcK/Z5Yk8jZIlpDpZ9jC/L9aw3KLGEo0xC9AL03dQVN+P
XmBZ9XG0uy/Vc3U0BE+lW9thjcYlaAw9mSf0F+GxMNuX6gmVdWbj1L1g0y3ffGVMPCdOzTIzbBcU
rf6Sl446n8y+tBI8YI6en325vsM3Q5LVmHimaVmqxrlSgNZYwQ7cH1iy+N64QwgUW3ing0TSl8Ap
nfDpmd6gyD52BhS7ivp9LlN+MNr1V3BRSTF2ZeuHMJ/5/luE1/55D76JZ+b+Ug6N51v1rkTj/PE4
Cvzqlk9YFJJVUMYYKLzmrHYu5aQwCULBtHbqugYxHtiFn67P8NaFFmP7P9K+a7lxHNr2i1hFgAHk
K6Nky0FObfcLq5OZSTCHr7+LrntmJIhHrJ5TU/00VV4CsLmxscNa/4IINjrMxEjrCWtrvd7Rdt09
BFV+5IfBCazeH3ag79gAXLssTgEFM+1qYtKGAJD6JPMCf3wJj+X7ONtEtyBP8h+uPxMqTQSh+9cQ
8vk1i2Y81ayWeC8uEDwf2mQ3bL04V49JwYsA5GZI1IiyseVQJ0M8wqUtakLRIokI0vd+Yx1rrtv8
F0Sk2huNiCXzDJCWvwSQtok3Ca03liESbQx4w01JjhtIqrgFIQ29uwm2TmOx2AvnoUJNFdzxX4T/
56eRTwz30gCxuJYcQOXT9R8985R0Pw1vG1a2uhoV5KHgKIBe4Ncz6+Se6ZSEhVOAb6ezx18tXERu
MQ8u36LP8X62+XG0N0naVs/oBFP4lAwwwfV6CFsbPfUzvR1cw5n98pDdV/vWDj1tvzViuXwql9v5
7yKFTynT2lqHjiA4X/zwKX+ND+l+dDkSutc3c9Xl/7sucZJT43GENk/A9B5DE47VeBqW0294uy0U
IW+TFNFElGrZvV+zEx6DAy3xyN1qednYsq8L58QujJAGbTYAJTmAiMKO0O/Su7G3dRevxjloDPsf
+xPjnI6obZiMwFGPBFd/e1u7SEi+Z/5wvH44G4b+pZhwsqCZslxFP9giqbebAyes9wF9vQ6x9mhG
0ASiZoggL3QDgp11ZQsKhRkScCT74NINkr5O2buT/hQwzzD9lH4y2SvZxqjeSjwDVAVEUsv3ezHy
oUVdoENrB2G32aPNo4XY565C9rncyHv8L8tjGJGmJsRIZMHySNZlDc1TqDzpnVuiYzUwvpXyO8TA
IctJXOiDQVBXgpolmPHCOf15fXdXvMYSkf6DTs99Yp+msmRAMAyytpj0MO7JVl5ndR91ZHXgC5Eq
Fh17xvqmhf4DlofwOpU+x/FJiu6irdB+xRAB8C+MsI42UloMiQFGCQ9hcuijnRZ4/2GrTiCWePvM
1iWjCtMcUmMU/O5oV+Xhy3WErUUsh3WCINVhjaQ/FoG6i1Wan+ioh1DLRvFxLebSIfmpg+hSAY/7
13PlBGVujFTiFChJqFp8YchBFbBQrKK4R0oXeKPmzA2og17H7jXYaqlbcYFn6Iu9nKCnktInkgyD
y/vEb0z2LPfV7cQKCwSCLiQlnGTMYYiNf31rV+7+M1ghmo2zJEReFYuelacmOGTa3Ug+lPq7Mm+E
SpdniJQwU2W6zIlB1kHwVnkzVGhlZgmG5uXISrvqPtclK5OjDf90uY8L+z9YtNDujnTwRQan7aq2
mHSQvBVgWe7u+Pg8VJM9KHu59Xv2WGzpVq4tDHq0EB7BZyxDAPT84EYOllPOGZrrMxt00mn0JDUf
1w9pA0JsrdM6vTCDEhAc8rq1+q50utNMznWQFf2ELy0zBaRciGmh3Xe+kABkL0h+GSmoIaCdanA7
/zQtzJopVltb7Lt0pz+nzlbjzKWfPQcVzH6SOBuGEaAV6AjR4eQMWzH6ymsVEIaKoqRCoOwhlp4q
8FxFMUQN7MotXnoPVPJe4hd785DtG90q7WKnFG/M5/ZxsMxD4puHLXHYS19//gsEJ5yrkl7IMX4B
6y0u7TXq9kqP18jb9RNcgQH10FLFw5jb8lWfHyA+r7w3uxgL7F4181YZPSa/dGTjQ76czVIN0NMt
DEdUBnPJ17v8xFPJDTWrPMuRa7Dyp/SN9OhBT4iNhL0V38R+4GSWAkmvu94Nvfx5U5zsyw+fx9fn
+MIHV2UzbUyEIHZ3M3uQZfTUD3KPdl10vBt3v5n/4/f1bV25GM4AxUi7k8FZlxgADL6D5HiQ7fSt
vyWW6Wp33eiRz8QarA3IS7eMQimUtPBEhtPURNHQRJ6kWsPcDlJj0nPyWN33zwlz9MNCGmnNvvmd
2KlTBbaibb4r1qwIStAGJMSghQOJtnMr0qRJJ2kQwoqyIEOPT/CUyd39MEvNnsjBFvXI2kJP0ZZf
c2JMKdOSWVKk1C5iEGOq/MdYZC80/DBmupvaz+vbuuJHDTTeoD8UcesiVHkOliQ8CqoKB2mWoT3K
P0aINer8+TrIikeDyCs8jY65aKKJ1c+RjG3JTKhkjJBB0yzE6OyIENDYsMo1GDTk4E5lqN8rF8cU
GzmG1QYkT1HChQ4MN7bSAis3KThxKa5QzJJfvi+myMxJtWhcssBL5/eoHkDEtAfldUk8CDij3LrV
KQyBGZyA8G3DU6NuDCU5Cj8jBP3RLOVmFBaLKqTRzJasBpOdB3LwCMFX2AeLUFuwIo2jZ8roO8cc
IhBk0kQP7RYjOBxjAlRCZ/ggoQYaz82wHwZJfcuDBlE8hir4LuFKOju9gkBEzvU28rshU4jTIyg5
NPXQHVDer+8rMoXdLWex+qjPOjz2PM0ebafoVqe5/J1OpXE7xkaz72DA4CohOWIadVYJRi9RqwXR
a2jqn7lcjt6sGtPPWJq0Y9kE4BuDSss3nhrdrWqmo6cB48gNaHVxUNZHTj6a/Y2a6fp7X0WVT9Mp
IiCvH9rJIaEEUuIYotSznDWhPdVy/wPxatJ4NCTlvtNnRDz1wPLHoajb+RYKQkPwaEIt9yEBk3Jv
D2DkBA9JEZV7pkXTG+/qyGNxb4L7irTUQVuA7kexMoNowSj55ITgfoBKNI2kh4wW8ntazcGxbJsY
2iAMo54L1ayj5jWBdEgCnQIU6KICU85peYNjVECKb6bTH1pRzN7OQ5q/xB3lKChosuwVTRN/NpAr
pB6I+QqkxRnrUhQgwu49TJLqJ2Uz/+wjI/lJwlpx67BTRwuiJcoBw4woM7Z6IG243TX/wPDcxJta
AYmmmJ6KzRj2s+gCYScdyt7MHG3WW/QPqyBohkGoCCxozZw7IZVlMUbs0ZIiGce+8bLO0RTnugta
ceFIrP4LIcQbJtQ79QAsE8j+f0813Uk6yOAWA9pf/nrwGE39p0iCR5XLruSDhMU0047UNw2C7S0F
oJUbAhx6Km4kaA5BXUvYr7ifaI/Ye1EAKrwcHP+5rz9Hc+6qAfGv79tlsgs1WVkmKMVBKhGs7edH
EwMmkqoSSfB8ttURdQyp9edE9uOW20Gf/0mkrcT7inYmMBFMQXYIsslY4Tlmn1dVFC6iStIzKjbF
4b202Wzld+rLS3jf38a2/qzdp27ldI/5z8iFpgQ+d2trfnHtNkEFUAN1DSZc0Sx//iu0IGTqMnJl
K6mnh4rVjZvlmjWjPIUQbnpIeo6l0QLCDDzMR9K7yf6Jwiqz6KNZOMqx2seH2jL3W3nSraUt9nUS
YfAiY2U7ADdUkLrMJmso9tfNZgtByDC3E+nU6euihHtt4vuRHq8DrD3NEIkhHCMMEhSg0j1fQ4sZ
6LJoJ4TcJZW+s56xD9qwvrCK0pD8souk1jLnJvNykC/hJsp1zIm0URBTp01p/rsOlQRGHDe3PB76
asPdrK3/NBQRnEAWBuMQLsqGQ/cq4TmgRxvdg2umcwqw/ICTIzTqNi1pBbmsaqBvKS38ykSP+MRv
CrqBtOVsBM85lnKeThIqmwGPd0O4LzJUCFqnle+iaHf9ULeghF0bCQv7NEAZuhwDp9VjZ0Lrefmm
ypVTgFLhOtiaZ1v0tZB4gTowEdvkqrDsu8aEEx04eLpii2PuRt2ZtWJp435Itq6FtQM7hRMOrCGp
OhUS4KYcvVy9M8mfQW/12dv1Va2UgA3DQC0J3QNIvmDC59wwelOro4FDsa1zO5ftzOc/6BD6Bf+J
ITZ05Cm+vBtuQdf+PpjOVpln7R5HoI/ULVXpZees3o2dlmnAXj4+9Hcb6AIkc+leX+IGivj2nIpQ
1kGjjcpIVFhG9KirT/oWg8zaaZ2sREyQ5HM9V+mElWiYJfEHJa3R/kHuZrIwLOVB8nx9SVtwwjcW
T2qVNRngFOVXxn4ViPY5CLWj5Nt1nLVEAaQK/zkhsdqTVLlBpOUlFv8wX2TkG635gMQZboIDc9Gu
0FvGveHFPzdgF3It8Q1j4A7FnY7eV2i4nxtlDRdSBx1BYQ7XQa7ZpvbU0WcClrYwdqLSa6ftvrW1
73tprobQOcgoQa1/jmlGJBrCUsWelgVHy5VyW3bdczfw3CX1fY8WIsnc6Ild818mxRyghrCIoQH3
HBJR/aCwgSJwAV+vKymPGji6LCMu5D03qneoNG91Sq0iopa/NEph0FMXFql3rdpUKYLNcsoYur1I
PO/SISbfaRpIkV2pVZD5+djlG5WBlfsNXNpgsMBsKZ5I4u2LIy5SfUDVuoi0fdndsaDyr9vMyldu
Ehl1PHABowtDFVYmofZpqB1KeXKa5q42yxHkNZsRLf/sz3WklRLoMiJhousCIwpEFbO8cd5P0Lic
0Gna+oMLGZgfZu8UVgKp4a2XzsoHeI61eIKTe1sCSQCNamCBpzS/z++M35GnO51HPfpgQ/D4Tv4p
b5zVSqh0jimYJSmriQ742OzSjV5kv7TwhHNSO7aVu+i+tW7QiL+xo5eHd44ohH+STECR2s1o10P/
8C/5LUUywpr2kwUVTTd4JnZ20+2Zcx318ls4BxUiwqGhJRTIlmWaz7N0C6rCQbeVFiUisKxch1rJ
f55hieQmZd5rejsCSyqsxpWxMJvZ6nNxmziP7Ng8hxtrW91Qhg8OpXoURkUhZ8i5FajxyIVdd5M9
w8Mk6ks1bp3bhcvEXwY/O1kE46HrqC+/4sQ4WTEg9Th3BdSAMqsOnCh6aiZoIZR2qv2K+i3hg4tb
7wtuGYzQdWpgFuYcbgoh/EUZFAKTEGWv/p4vHALxUUv/+r28AGmU6UsGA7U74b08B3gwyzmAmgzS
73dS5tVIdhWmW0GE6bplrG7hCZRwkxd8NNmoAGqSDnJKLZpDcii7CSn2MD1of91mLqxM8JJKrESy
WS9bKFdeGgW34TDsrq/oMqIUMITINY/NPFY7YIzmj0oBwylG1EfLmG7a5KaevXSwwTSZ8R1a1iTo
V+rx62A+6e0jKo7oRnjZ+DXLBp6FEsKvEWw0oV1Zyip+Td3bXX2rauAJMzurx6AQ12/BPG1R2aua
26hwu00SnMVQLsCRXDagqI42E7HLU9KrNDRALosGa/qRIhak1XAvdZFlkNSfIDoJWVJnrL8XJuht
eZBvHcUqvgHSMnSaUNR0heNG0mcaYgl+tSM65gcxPSShHt+9yjpKTbmyk9CK3efBDyhMvqvyRnRz
eY9g68GLgVwQ4g1Kv9pTTtxDqXS9nhlYfT98GwrdCWiN+UU0B0gY92sq2WYlczn4+Y1pdEMtfR+G
wg309lDnkBG4bgdrvuP0twjfmRZAfDJrsRMFCrJh5MrmHwWXZxX+ly0/BRK2vDVyGQkCAFWMgy/u
TTF8KnOrKV90ZNslPLz7xkr4owKBqOtLvIxLvvZ7CYAWok5kOc79oym3aV9BY/crTaNwMFf+VuRj
Ttxk1Nw0eYim+5y610HX9/VfzMW/nZzxrOLT6qBsYldxOVcujSclc/QkH/w6i8eP3uTD03XE5S+K
3xQW+s8qhWs7mmOe90t0oqm/E+k2RcUiKK1otBX5Lsm25qouLtKzPQX7/vn6AlJNCeVLZFKUN9BJ
3vEmgAP5c31NF6GIgCJcOP1cd5m6rGkaOxtKijvSsbsifgZ1l43CyUZwsEK4uXyYGL2WZQXxuCps
YQZOxbKTER1okWFFsy3LR03NIDLxYug/k8HOysmK1fcyeOiKje9j3V7+gRb105tR0lJjAnQLteSB
ennXOTmYNuItJfr1rwFNLAYODcVnsRLB6lGaawqkvHyLAq+ebBreoZ5jEeUG/fRstud+Y3GXDXfL
OZ5gCl8Dm0HWREpg6ikadJiXyaotBQcj8STtVq/8OXB1yYk3Kd4Wp3LxTZzgCgca94bUZQS4GE21
a3Nft/eaDu9ut8Mh7zCx1jpB5uHhjCHSAISZ16139UyRJUAFVUHJXayjkiaZUjNXC9hN/doNyTEe
BnuI3jJp60Jd/RpPkJZfcuJt2rHP5HEAUhlkDo8iR+ljj0vFf3Bqy2MSxGwg4EUW4hymJP0oxZQg
SlLqP3XTIcsRwo0Wqvo9Jd3GJOXa7iH5poDGFP9U0U6Nqs6JJEt4GlCETAHYOlqotErVMVA7+/pB
rW3fKZRgngpKnaGCGijybXntpEqrWRmEsByua/51pMt3K76EUyhhC5lWRH2fA6osQLX9nZqPOr/v
qkPEf6F4rMzfZfJGgh3tv5XpExkxH7jxC9Zc6skPELN+xYheOcz/I/Qpf+f5jWwcCHhADPqYx1ut
Jsu2iV/fKZTovatAbcwwLO1mZp9p9JbirV7qvcNR6jJ45PXq36voYHfNxTjRXgvNeQFRSnQpbfoA
B1loe7PpXiEI51R98F++gxMYIWhSjCiLCbSqoH0c37al6s2AiEdtV+d0o+dwZQ8xzgAKAHShQnlR
TKBKcfb/j0uVNERnU1W6kNQBa3zIHpNWAtN4DaFLdPzWG+HE8hoRDk8DF4mGHDTwdVEDouCdHuV5
VKIuFEtPSpczO0djxIY1LuYuoqjI9KENiSEHJkqTzhXIkHMFD+O8eoMWuAwmV9AWB98Nc4K0bW6R
rdmdy6IoyENQrMAUnoaZFKQ1z31YVUKVpa7k0o4NbimYc8/gxrqZQTwK+dRB25l0dmMKUWhN2ivQ
DoZ+l6u1sd/OiVWHw31cYFRKH9xZZy9ySSzDyPzMTL3ETB1emHZKt0ZFVzwhfrIJJwiOsaXx5/wn
T+OQVSMnaCdsGocHCEYSK0t+5+3xunNaszW0w6PYAaYJ9P0vruPkFkHRT4rTXi0h+uZrFCnCaB8O
LzTFm6jdMXzH/zc4weuWpJ5lNi9w4WtpRhYx75P+IQpei6G38v/yCtBQxoEqGioqChGTMjmv4rGR
9dIG301mWDUy6ElKnIa+xYbVaPu5vCuDv48A0OiPJjtMUqgMEi7nOxrSThujbCjtvnZaBVne7E8x
vQzyloTTilM/wxEcUpibg14RfEaasevNGwhSa5CiJLOd8c1GqpWYavGsYLsDjxOeG6I1hmNdqzGw
GHkc1UdptCke0DS2F6pxzfQYcUru1egZSxTf6P9cN5q18BXGCWgdQ8VgzBaMNNdZoufT+GWkrfwr
rb4zDaI/Ow5CQQ29QJ2fjRvfxZorPIUUDDVqg7FodJyi3oCWeDafc2VrKnP1AE9WJYQFka5Mg9YD
QqqiQ6XVnhRWXl/Hd1qafeujaYvVaDE80e+eLEls+6Z61nCjxS6yavhdRw8M2kJZFD4gB3bDle5Z
Cg3PRKKyVd8bYysuXntnnZ6hyLNqliYUHk2sNmr2aeVWCcim+JPU/Q7CNyM6lPyZGG6tvICMf8N6
Vo333302hQ8lligtJgPIdZUsrFfW3EYHTU8ear18bXjmTcPTpES+FPZOmjxPyhvps61n5tbmLz/y
xM+mij6VA8fmp9XvLDh21eBAZTxPHkDLmvX7YsZT7Fuz1XO5dotgOs1Ei6qKRiTxqp2mUB4LFagR
cYr2mTWPweAlxUbYsHaHnKCoQl4gTYKulDSgaCru9A63qzeTHdW+06WB8OX6ca5ED7qMTk9lGePC
5Ifw1cRsKlQCsjHbNF6lIvV1/jaZ0nMtF5ZU6odEQ+O2Fm1Mj22Aii91VdOJNLQAhZp52b9qwW2C
9yQUNql8AEmxpW9x0C0OVfhWwZuwUM4bSFiCDOrcXFDGMENaI2IBcQhvqUXr/bSpDbBiHWcgwoeh
5XoetApA5vGxxSM9M6FpgxhsS7lhazGC7ceSQUrGFxzjJ9p+0dyHwm5jXbeLFW+qyyBtW56oYL0Q
Tb2oMN6eMgRMKOiq2ZtZulBdnbQE+cWtw1ndN0VVcL0jl4KH8fnhmBSzF6UMKB48zP2fanhm4bO2
RTS78lVhQf+iLDfUiceYU1SUMgkoEkOeFOoGhqsHbtV9hEplD1vSaGt3LDoUCQYxdfhKaCycw9UG
Skp0gWM5yE9+DpiQRHeUrh3ZvCODO3S+tGUXa0eG4hID1xZK/kiYnENqpWGo2RIMYsbZicFEbzK3
DO9r41Cp8YYDXvuCMbmPTwktpssowjmW0UQlDQxglXlkleneJK9R+W5A9Eprf0EzvIYHvm6Qa1YC
80BDKwImNEEKGzpVOkRpByCiBRyKKFBNUMMDwfQuzf66PwrTASdQ4vseNYdUq9IFShoWUdydRL8p
0DSYS2OrjrG+KjyhTLR2oiYohGINRqv5GGqlPbV19rsIwvKnwYn0PtCGPzeMBpo7lVl4O2hRdsjm
mR30ieatTyAova8kjvcdVeeSPKLdn3RuPEdV78gK1P+u7/7a14Ngh5jLzB7KTcLuc20cm25iJSLU
DIbs6c2jBurGDLQNShlZQ/1xHW/NltG6gn4OipgfXRfn9hXqHe95A7yoray0RKv6x4hwXJcfjTja
sOXVtaHsCyoKJK0vahtgZS47ZVnbXNXk20ijyaWM39Uhx8DszO/TrIx3WPxWL8RyjwuXEuSCMcln
YkrLRLLlfI0BBy/YkKJ3mZcfVL2jZuZo+pHTI6WjE403jeqifnd9X1fWeoa52OOJF1TZXPeq0XAb
4j/WnM1OPv1YEnZallktum9b1L6vI66V6s4gBRMfpyEcmbpA1q4Mwk/Vz2d/KVgStuMEE+p8b4Z3
qum0lVfwIzffrv+A9SWD+pFAgBoxs2C6uOfBQZh1oHiQ73jpNO2TASZ9BXq8yGmH04abWkuOMKKg
MIu6LDoYRC8cZUoVJ0nIwfWjB29GIU9PLFTJ8xyPlNhKn7Ufg66kO6rm2meldeYPc4x6t+lBv2GN
KOTt1aLR3uHH8dtA3GY8GUmqpb5UqsPg6FUfRW7d6+k3LZJGJ9eVxkmkmnyGs4IsFiEh+S/PVZzg
PzsohmspZr94QGCoiYzGVLorzfup33eVLWHMsMPgc6C/cTApoB6i/x7rLcn5tbv0DF+4bErZAIFS
iBMM532S2mr8jSd2KNtT/Bopu1F755ty5Ssx1hmk4H+GGNE/XYyG0mPU/5Hne7X7vG6Xi91dfv7/
7qpwXfO+z+ZRxq5GkYorFGSKxNPQBG/mu3x26sVY3euIK04VBJVg81LAJws+VGEfpYGYw6zM3J7N
mwlqwL1hmfXPOPDZ5pmtQSFrQ9DSDOoaZJTP/YxZ55gNC9HOPErfy8LRZnRppK5Cc2uct1pqVu5Q
jKJhngZRKjEvMkRqCy4/cOlxu81R8CsOiPTdJPnVV7vr27dmhxhzwvsP7nqZrBE8GellPegzwm21
09CEXjC1yyw1UyNnaNpytqZGppE1mnJx0CWjHZw8wfyaU4Vj/reN8Cixnv6SxeeduHEIm6tyr8jo
Fo/GYzP/KuP3FiXHKUXVZd6iZFvdX/BBsS9K2gtyYPSth3XSYdnZ3JRWwEBwp5PivTTZu5ShE+H6
Lq99eQQ8RxQ9LZp6MSbdh1FgoEsOn0WFgboQVEAgeQgMtgGzYqBYD1kUkpabQXx0yKpstGROOcqp
2LLAkukzyqdm+lPZIptZ+85Bz6WA5ArvWir2OfcFJvpUcGDbBkhSijc+QXWguQGtby6Nfl5Ge3j/
61u4ViteCHdBAGPKGF4S2RwMqa45mONxB8mfcuojWrdIF1vgkehHKKGYH2X5FipvSbHBpvdVUBR9
2gkwE1IXI+9SuVUArEq9XXUg5JCcxHzUgh8UypDV4MXBjVn52ryDeEmjPtbsPQ4/5vK+2TLa1bDj
9KcIzm5sp7zvdPwUCfJkGr7LgaBHKnc0+UfCGlupdzQ/hLNTTFYoobfeXkSDr5/DmikjpaJiNgih
x8VsHFMCJVSVCn/aMN1Ee4gisLWVH9dB1rwSXmL4ZBQkODAaJ7haylqag7wfquYotAxeRn8EuW8s
hlx7yXRTJ72to/f1OurF0tDbsWiqLk8xNLSL/n3mpg4KHoyQJCVIIcDrDoYGWm3Y8Ve385k5AQU0
Bjr4hfA6wjd07uYwxBFGuQKGUozVTq56Fzl0rzjF7eRlkFibIZwSOaONsVMbsuOF7/y4sQ13K897
8f0KP0JIHMSMa7UqY7pr8sGODkaBn+Zt4DR38b7cm3eGVf1O/xyolT5wx3i6vsvLn762/uUUTtw8
mY2oTmusX9Mna5QVS9nqqPzawmsQi/M/gVCq2ugNgtVhBA+aj+r374mnf/zSbowHMDZa+rE9xN/z
Y/nS3s8/ofEeqjZxgx/X13nhjIUtFi5WNkO/S1bwI2oMCCWPiewRZZfnhxK+8jrSpVsQoISbM8zk
ApxPgGJW9oGZdX20+M/89dC/SZ/GTn1qU5dtPPJXT1FFvIVRUgRdYrUnLUbkyyfMLUcktFhn2jz6
dX1VdHUDTyDEU4xjuZAweG6XmUMeKivO/daRLPbwkjDrl2xFn/rLt9qSTLt2c79yBo5pJavDdI1+
390mW5PaFxEDNhltJ0gY0EXYQcwOpUPCuMJRrFPJDR1uCtWdjM8SpaWNZV887dSFERd91AsPB/4T
XJ+W5d0UL8PHzVSWXtWl867ozXq2WKHpocPMyLiL5Ty6D82oK526zKv7Yciy53hW4pssp3npBzWR
EquqIBdL9SB7puDLOtBkHCdkVsZq10gRpYe+jXPZYnWGiaGkTKTY1eN4oiBCiLXnzJQSEKk2VN8n
TVNhnzMibWVJL90QVskUTNbIaGNA1+/5hxpMaRjU4ArDDLAmu9NQBLbaNNJ+aBfAqkXSgg6qr00d
+iP7ytiIly4dPuDRagvhWdxmIFY9h8/BAxSnHFyaMaWV17I0fDcmhUMAsi6868e6CoWRHvR7QRwC
zv8cajQTkhQJSDXRVjBZjBTxPuI6ys39uNVeswYFnloYKRqYKWarz6ESrkjlkDVgmp94c1saOj/S
pDWQg1NASXF9WStMR0uGD0l1bCN6aL8+4hNXO8ZtNzS8wmVlFy/mQ7kbHY04eELEVpNY6aF1weRx
CH3D0dzMhTv6Vvhbk+QrCz77DYL7IynEbsIBv6FPDpr2FrEP5MU3FrqFIWzqlMphVxrAmIuHoHsA
i0USP1/fy0uXeraV4sxLPc4NpDgAoc6TR0i2g0CU8/cQ6DdUTXSMmJosNrkwtAJWagAIKWFerDPQ
dqQbq1gb3dFPMQS33SPnW7QSMCo3i9zkMX81DvKehi65MX3E7Nyatw5nbedOIYXvuIlZBBYHQGYz
xvlzKDlsZBgv3wBozjtFEEwshDAtypdAqA/sObJpDQkt7QlvRiv3BgfUobbxwG4KW95KNK7cBmfA
gt3hLRojlVYXtnHMHnsHI57Gh3ZLoQFi7JmbAd58I2/9XbA5SreKjDKPjvop7iGRn0HX+raNIaJl
62VsqcVL8g46OMxuOzpIcsaf1w1z5SLQcbuauALAP2WKXWVwL2bW1S3aH8nD1PcWGUNHBmGS7hiB
PwW6v9kas/ZB40wNPMfxvkBq89xLdklUmrzskS5FACiPN3nyo2vs66u6DBmAcIKx2O2Jc6yVWkIp
ABiYYos/++abHDpJtPXBXaTcFzprpG7wXMKc/UWpsdHapT4MhY3gVb7hz/piFtSrDKhFT39b4xag
hAVFAw3GWkKOOdduJXSb5dGzjkbxyLSIDsVYu5o3Ht8rO4hPC+Ou2lfHv8jIimF3U0cWObc5f6gU
sJaqGGGbfJVLf39UYJbDqByy3LpCZeE7C6lesSLtwd0NLvkpBtXaHN9HIAhs1OrpulWseKtTqK+3
74lVBFwt5bkF1KRX1tgUD1PHP65DrBg3LIIiUw9SK/PiJVup+dAEHBBDHzp5oDymGBmI0i1FvzVf
jyrwIrmEurCGVZ0beAcBnSHMJlB5Dl43P8XZrZS8hXSvqY4RQ5qoup1He0jueQZtqZfra/xqcT1/
5ZnIjuKsULrTFj7ic3C91Rgm8lRoPh0h0w1JwYOxd1M/9TF+O1mTZx4lvGZBJtVZr5K/1TazdopL
wwz0yPGSv2i+lCWJ9XGqgQo5D8F+iE8i/g8hI1pf0d+BRncDLbfn69M6rQx0PDDsmL9p5c1Mj5uh
4srLEXuILl68bVBJusjmoF9v0nOi44Wq3aaDY1qF11vjMb6bj6iJVpL3g+62Us507aMG6RF6I1AF
RYevkMWauVa2WoWF5ZiU7m7eG7dF42psYZa5s3LroXeob97znXIf7OrJNfa5DR5LzQpBNr71Yy6n
L/HcOv0x9HyX0zmvedbgx4AgiJhW0kN5IARzR/uYeHhUyu/sKbbDADx09v3vDQte/vaFBZ9shHgH
GUVM0gLY/Xv6Od2Ab82tLPWx+/hl/J79EeIS7W446MxKjswvF72mzYzimqc4Xf5i5ifOqKvUhNfL
WZSu+ay8I5+JqXXNh9HZoyvdHemRb3SuX+b2wIsKl4TXNEx7ySALkLjsh7AG5RVp/SmyJ7e5Q/br
oWnc9HHcAFtZ3vJWR61kYWNlIjXvFKZlPdccjjDdyblkzUjSYrr7+jmuuAIQYKCtaJlHQWJAOEZD
K6uYGwQmhNndDhUhdasL5iudIlgKmoUhAIoPFbUJkbIrCIqoKUoG6u77xo++qYMFWnwMKj0/pu+R
GyY7pCW2uqXWPo0z0OU7PrENKkV5YeQARTuWH+7Q0o74d9d88G/sju7oAxqnai+6y28JvN9GpPGV
5rhYMXw70gJghET8dw7OzHnEgC+mXzGK5Vd3yd64AUf2+JM+Iiw8Fm+xo+3jj/Rb/Jz47cb1ueKg
dI1iBG5RoQC0kPHPK1IrURAhNizugug+ru6Y+TnQ3V+bDYSP0EwFz4tUjzjCYaRxAWHaFE/n6o2o
73r297aPPMPSYr4USC9SDkXTtVOqFoXNO/RppQ4tHpRuIz5bTkE4JbwP0IGGxAZGNcSiDM0CVQe7
Fx57xCf5y2D4Jfum6ntZewq0zMJIhXV90y4+aAyfAAYNO0v/Hk7o3CxkGWK3CM1AsNOmFpkcTgqL
xf7/DUR47VUcvNTBCBAtgOAbpmWVwm+2jufCayxjNCoiFzw+QMQnhrYyGUZ9HFNUG9ACGynOgPaK
68u4MOMvBGCAbgIjqmLGsu04j3sK7tmxMp2icgzziaB/U/55HWblSOD3MP2nUbLQSy7//8RNBGXN
ET1zJCyr1sJEijVM38K/DobAmaGiAQxdvaCQQZ/yOYjUlJFWMzA4FZFy/H+kXdeu3Liy/SIByuFV
ofPO3vFF8N62lbOo9PV30Xcwo2YTTdjnDA78YMDVFIvFYtWqtTAo7xulslUjwTuft5S1FSYZmPMx
JCna4V4JLRrMyW6VhNxplogBn2tGw/dCPVlH8ZGJbcOEUqS5gFxuyI1TP2k3Fli6wWTx526MmR1E
MspNL6Pic/7N5kVSzdYA1rUD6RrCuNVoLph7r+/+RZkAGwN2EZx9cAgB88VeElVToo5pQnbEMDaj
kwTVMkMOlJJepdBSG0FyIqr3XQQdxiQTA1K7bqypB1gBvBleJQdJ/T0Kez+DgLUOau52aySC24j+
i2dhDrUylG1x+YKi2gLS5PxLWktl1gYlkrTtDqkEErIRdAFZvTUX+3H4Cx4Kao9y5ykq5WBkr4Y4
1EhICkpvCN4nkge1CXbbbZV6lfWcgf9ceYjjNycSdAV5qwQWVdfxkMOVwbJv4C4Zk6JFiUlrD1EM
kkBKLXnsJsetRAA6TmhCZ4POP+kqZHsd1mvKLF+aCqZw9e8LLTyRPCN4L/4ijmh6jWeKjnbJIOLH
lcG+UfWy6jBCA28xzEF2O6UmN3Y896e6ayS3j+a/iFTQm8YEErA74ONmb6hRtTslxCCN16pmANpf
14YCJnjTrx873l5BiYfqjKGMe5HYOmA5hvegc1IpmeVnVmQB+Vg+JEoO3FVZbeayfPsbi1Bp0KCz
rqNDdX4GGqsd8rYBeWRW9c99Z9/EmAPIDDTAUjvbdKaIgYS/wv/sMS+TbgL8yIphr+mq98Uwg66c
DhMo0TqpeTBbEeUUJyZbEBn6d3nMEZ+RXTd5hg9qlyNG5L8ByLOpkuD6N+QaQc4HQjdQPl/wy5TV
7Njg3sSNnKl7cP30gxGA+l7gG1yPX1lhvlxUkDZLKY5hitWN3IZvpG9utOUrSlpBF5i3HrSYKG8/
khl0nM59QlvmNF3SGZF4eMxHB9KykhuLgi/nhkFNDj1m/A99Qvbq11N9bkOJcnLJih/Lr3LyGqK3
VIbdQ5N8L6yH63vENWfBycEIj+FJjVnTPMXg0ab67d1SH6zslGs/2rEJzJ81yFkH7em6NU4WaGHE
GUkAEht8RSavaeWRyB1Qk17mOF9SbgdamQjeATx3QHqmodCNNM1iW/U4RLKudoi1eLzuZVL6ZJw/
UMmFyqohuCd5/oD8CSPbmNjAwAb9+1UqmChgsS8ttOxTMKNqGrR2dp2aC54Al0Ur3I5rK8zlYQJ4
VjoNFtTnevFDQmw4hJPW3lfqMD8r0mLtUFOut+jY5yhJWt0xrdEhdC2DjLfNNKXPZhGo47D/853E
J3bwYgXLANQeztdOcrDe5DH4MBUnvNeS+n5qnq9b4G4k9Ng1BBDQ1LEobDUySmduqQWAl5PDIBdK
up00pYkxwAQ4Wh8PovoQzyTKDcB82yhuwIXOF4XRLy3sDAThJC/eRvl1ybSHmhKKoLi8ub46nu+g
GYPiCG4z8EUy94vVDJgUgeYJph+NzK0N/ZfTFwcUuRtBeOQdObTH8f0sNKwxFXO+pqTXymqhinwA
WrxXDSbMMSghWMxlkYvxUcaIk8xGGJs4CVKzC/NxC0E5c/EiI3bN1K8azdPjrXCUkxe6AE9B3oEJ
aAy2MMFEkaLWWgxAVOq23yemtl8ScgrzaTcjLoctOWR661/fNZFJxkGGypzDMoLJtm0wFWy6k/3V
Q48nCgPA58rkL4IzHsuYeKAvZlTGz/dumOdBjyj5f18mW2LJb6VcH6oabTVLvennxJcKK7i+Qt4R
ANqRKhyhWYi50nOTcbNMRgq9Ms9CD0Vf5M1clEe9QqncNgTVlEuMK/UaCw1QzK6i3Mc2JVULUxEV
wRmANiWkxUdXR65gRZs0+5osV9Jum/DJUje6JQipvLOHyiWSccqTcjGHFgP3uGQ6xTZ1lquUxT3o
zzch0LXXPyV1evYZtTLDzqB1mB8E8wHMyG0URP2LhLpzU21icHsMqeAq4m2boSIDx4sG013sGzsy
JCVVc5ogT+AB70L7h9OMlif1U+zOTra9vjLueV8HSsZLImewgbnBbplEu03ax8q2Ksx4jdvciDbq
kr9Pi/HWFnepKVKf4y7UAMc6eJEdGb/h3D9TzKqMAFxQ6D6EBnLVrVIIzeiqW5iC9yF3kXjro8SD
k4fBasaUXUnzMi4AMZl9byuH3tGi/AbJZj254LVzoOQypJ3tmqOa3WKCIX5UY5UcbWi+COo0l2vG
cw6HEb+EqgWxKY2hjcZYIwvwUL8NRtOdw8qPwM5UisbWLz0WhsDVij4cfWexhrRhNIjmoL4ZdqfS
/JgK8MKUOzxVgaMRHI7LM3huiq55lTsZilNrkw5Tyty6nRM4FdIoUQohMsJcS4NhdI1CAUBFGETd
pyMNeMIJEiGeDSA4EEhQLzERys4XArmgVp4igAQyCDeZ+bArrHyjSSKyTo4ZwE5xCUA2DFkDW3qe
Fdyw9W8Ot8767sj61gpx5KI6EgQSgR0W/q9JCHGjhjkw0Iu4cS1tOmkKQkMkBMM1g8EpGn9x07CU
MJIDkuyuMfHV5nDwZLvCHJMJWs+ehH9+jBVARTC4geIK5kPZF07UtDjDOagSE2i7FXaAOZQsvbGr
xLfbDxMEXDZEpRYRfvYyU6BNDrzkUMQF7J0laDGTLk7DBFYha/etbtsXtcbFJqMzL0NEyoAeWxE5
wfWwzIkTVBXNdLBKE1VINl3QojQnS1JBO0reDNpnPo/bBenJbIyb65bov3R+tcER/7PEekmYVFE3
TbDU28+QpMGtE0iYc16mD0PFbR40ovaByCBz4eR9FQI7C4Nx19ARCd26TceNqb4mlh100psl0vPg
fksViBJMigGVwF6oBINhxtRllaeYQFfED5M6+3LoDiLFbJ6fAAb2j50LBtG2quU6NLGwVNFQ033V
ncULU08y3grn1ZZEJNmX5w4QDoAs0LqwrEu0rJHUxHbQ6fSytn9GaQYavGrql1o9CjJl7u0JqQTa
jKG4ERZ8mRpKnNsNEklUVA6anUZuFjVB2MUf4TD+WBz1BXMhnlqV94reCC6XyzcPWBtQdcLBp3cZ
C7mwlniMI/CfeI15VGcQnEWRwMLld1TooA7SLXQB6AvuPOpPTY5CA0H8qjEF587ymAZZXzguaH1F
dJO8xaB2DALI39GEfWmjo5ZLIDYH3DOqXcO4F77efieizGmGwAsgVIiTlF+PLnZ1F5MWoghtiFg1
GV0JomnjaBVGv5FmkALL0l3R6cYhVMeTIkkH2273klo9N81yU6tRBM5ixJouvkcPSUf6Nxwqtd+F
EjKySNYGQdy55ExCUgK2K1y00CtDGsiEuLEdAB3KYjAXSeamVoqdHAP3Z8p+PTheMkGjIg09efqK
FsNPlchzBhHJGGfnIV+toroE0m483JlI1NUhOpAzpa5UDtFguVH7qCqqIMHmG4F6JRi+0Ghmow/E
X5uiniOEOxyesJO3JiTJdBHb7m+MNbPxIEpW6XAt7oyL2kCX60uqOgg+0EncSLefGEb/DoIi30YV
2t3OX+3rI4X6lsdTdte6+cuT9C0+1B+WL4TWXaA6aQMGz028ySwA69m0nqRNqWgZFlxNWQAKcmum
IyD9tAOhg9+2xJ/D9lGpW9s1OlGo4n5sPNSodeRwLIkD0u5GSwzY1lPn+zz1HlgGj3ksAndyzjGW
+J8ZeuOsTplRtqByIzCTVOg05eZtHyfvf3wt0+Yk3u8Y2jFUlorEbuolKyTsp9k+6uHtUL5pgHZN
j3b3pus7EgpyRc4DXjmzRy+31ZL6ubfDOUkp7YZftbcZeKFRhldAuXHQpQ8HutbjsySkUeZ9SPQT
wCdMYSQQYDi3mg2109RtDr6rHdQD7Qc5qDz1He8h09f9Yj9ss68f178rz0PWFpl1Qq+zKmqAq7y6
kO9mrTqA7+Uukd7+3Aoad4AlAuGJuhYTWczGAcA0Lyhf0xy0/bxv2s7H6Iyo7KLi+7CnHrIcOPZA
WoIiga52vWvOmE32VGHX7uLTtBn2HQCHykd10r8w1yyC9IusMW4P4rIQVXJY6zeYZ9uZ22SrHNvj
cgtG8QkgyOvfkOcb4AilGD+gjC4aDGNqxw3yeRwyqEFp3U+8Xa8buMSmURLalQW63tXXszBLSuQC
FkB/ku/7N9XDgABaq66p+NlpOCzed9SP/7xfB0QLbhzMnuOFjlrZuVU1xSDpYHaIUfI3xThoajDm
Ir/gpKIAN6H9jkldOi7DnKvQaNWwnUYQrO7TO/vmm/lD3Tu3y0GGKr0HclAf00CeJKKh4p0tQKqo
bh4wVQhd5ysLIcBbAQCAmAUOm7I13UhDhUNYoebk8xS59a8Z6jirbYPMmxW3NSXJuwN9/eAjI6w8
+xtQhdnWuqlO7Yu5a47OfhGEjt81Wva0rQ0zp82oMUBQF1ifuv2YYHi5K08jotZGe0LJ7Gd9aiCf
BALeHhBDdM5fpUNAiJd/n/3ZNfZCADDnIXX2HZjjaIIcOpJN/Jy+C4yd9dR5wxEU34H6RIl1NlPg
+PquOSV32auXidhnucYBAkNjE16GF+T5JkSmXTmoEuJ0mkcCJbEOo67jQxb7ZfizBddGJXj7czwa
aDMqxwiGCHTgmG+fD+BodSg9k5ZAToRMrjo+9NV9YoNIIU0A+BZciBxfhoouhXiArR3DCEx2Ks2D
0aAaBErLcoA8qP0FKgwECvWPJ8Bw86FvBAwafRaggn3+HUtNqcM4AX1gb7fSYRnVHi1pYxJ0ji5B
qTADTAflCUbQA+D33EwaW5FZjDOO5rP9YZ1634IwFQSvExciY5MHboiDqrjSjb2JRHAIXpg9s82c
1yZt5wbKITg2XvereGlP+b12LBrXhpM6oL/xwMZXP8uv16M75/o4s8o4jJ01cJgcVrviOA0vlYjn
hnMAICiPShTkqTDKwWIUVWJlFeA4YDBsg1pGTyUDnOSb0p3iLFCj7SwayeI0j7GFK4PMbVVnmdPX
NTV4NLf9STlZx+XoBNLPzp+hNOHKx253/RNyl0iBJaicQKSeBUkAU2iMvQzftKrpQJxpi4aZazq/
NOsT70w3VKytbIlUZbn7BoYOsGiAhe2CjXkcymbM8CxFCk85usfbAgw319fF9UgsC3xIADJShZnz
06ATLa4M/OdFKItD8z5P9ol806NWQ7x2eFZn117uVTwIk+852Q5IrkSZL2+V61/AbGZmTMPUlCA1
VMNFOmgWUe/0xvi6vs7LmKkC+4cADcY+NKc1+iNWF2UhQap66sD1RrInMMia6aGfjr1+J8kHXf95
3RbNKM7vxnNbzHEDZEGqChqfZ/Ld0rcl5k6mk5LcOKlg80SLYm49WgEmegVDPQbE7Ns0fHZCTGo9
VuVpUgWXDqfyhZ40eu2oNjuoEej0x6y+oCNjSisDTtSLE3tfxa8gLPTSAlJmFshPSmM7T19ylD+F
jshFedfP2j+YeN1qmYIzAA9NMzmQ8Gc39HsrEd3inFTqN+IFI3DAiCJZPF/f7MhzMjn09sFbua9t
T5kyX0nuGhA4XPcP3oIotuYfS7+/9OpLGu2SJHEBBtZcW3agIwPvURoso/l43QxvQaDAAZYAjXa0
FZnvlmdKkxI01bwILUvLiT4nUI7LKDBhnEuQISgcW8AlOVAywLgFUnrm44HGuMi1CLbUtD4SEt0v
swnytsJFkWaTZf1O1u4VTB7njeo6062qPJlme4o6w220zzbLBEvnPeHXv4f9xH2DWn5H8HsWI3yt
BiXQW+Vg1OUhzeL7Du2SHGMHFooyACmAGK3842iDXAlDIahVqJRkjnlzjIM6Z2OPWYCyc9xC2U+K
B4aeHDz6hYTSxfv1jeb4k418huLNgcfFEOC55y5m1M5FncAayOx6nMT8+zIIeN1ENpggbYRVljth
XHttUrpLuC3nyIdKmHt9JVw3Wq2EcdmoqSdZ6bASHdxg/buE6d3cj9Pgf7PC3AVx7UARmGAt5gye
TWAD96iyqva361b4XwyVCDANUlglcyRsZUktuCHI6RQQJkA0HcORsyMIJfwP9q8RlgAznsgoLy3d
eumm1O8Ka5fO3kQE4MPLewbujDI9xoPBsQLk8LmDNaUVppOFDyZ1GvLyfl9rzYnodQ5pdtUblXCr
jqIOEu/z0T4HJp/wGACz4bnNPLWy1ilw3dh2inaqc5KLcuv0yvP1XaJ7fX5X472GkEVDPgyxIP0m
a1JlrsFRhuz2Zl4woRl+XrdwmQ3QYh7yRtCSgc+FbZnGY0fUVsPrybKTwh8H6LFn8Qh97a78GOeU
IC5GhSD+XboFvauBYURbDAzOLKGLYXYGWfBA90C/tJ8k59g42kPamjfgaBV1pS7Xp0JrE3U9gCuA
LmSRAgtSq97RkYv3iT8477oWhOQw6h9E9v70Q8IQSvp0TA3Blb1jklDRSFchG67J22S+h+0+Ii+t
elhEND+XPnFmiL08uiqzjHzE/ay0b5hOd6dpe30l9OifOx1kl6AeTIt5lFCS+v4qAej0Yan63kRG
Mx2X/t4st1L82ka7ZjzW6jHqBMVK3g6tzVFvWZmrojIlLRgHIRgze7O8X+Z2GyYf0gQ1WhGul2sL
w/QYMABKGWCbc1vDQpWZgI/3Fvmlt9OdbiwPldYGUktcQGMEecdlkKAcfBSDbzsq/qS/ZrUyQ+rT
qKK30jgW0HLajPZzWAfXN4t3luh4JHhN8IfOqrhX6WBD0QN8nKT6acyPTXqKZyAVBWVKns9h+ArM
FUhCKR3n+UoUpSlKzaJWlAczTNBieLi+jMsYjkcJAjhekb+jEPOpiNzUZd2AvRSkt2b9rIZfkX6n
pftiztxMVNflecHaGPNWQB05JiTHtWQvOlQu94b1YBi1a8n7TlQL4LmAhdoURleRfl4MovejPZZG
jA/XQF83b7dOBhxKLEpMuFY0qpaAMVl6Y5xvT9xWBjrCee050sPs1K7qPEqW/MfZD7ZoZYT5anYz
Soi0MLLgcFb7LvlalIOsZAIz3M0BfAC5KerGF9yVZQ36+iyBGTszjgU4MHaoYHSuHk0fFjFv1Cgs
BEeIaxHEzsB5AQqCsSrm6xlQ7JNDXEdh8YNe553lNdJeGmu/r7bX3Zx3WlFE/McUIBrnpga97Lu0
ArlqM++6bN+AT9AxkEIKzHD9YWWGOa5maDSEjDAT5oE5vJP4sU5erq+E+9HQk4HeA5oWFyhpJ431
FoD930TfQ7rpjYPshMCFQjtcEBq4i0HwkTHNhOjAzv7GYMsZtQKLGTsIi86al2JOYNJnwf3N3ZqV
Gfr3q2CdFyO07aiZjBQoVHtTEsyK6fbVX4RSpD3/Lod+2JUdMKJB6zeDndaIIfJnv5RL9DfbvzLB
nFQUqqMSzR0w20aPRnKXOHfLJKi38Lf/v1UwZ6bTHdIY1JE7JdvE0ZFk2yYCHaBeuYPw+U7dlU1I
Vp+MfUaAvHHsGh3GSBmDHmyEWLe9QAfmwyS231tFMCy635gkBcXksMsW53/7nmzWANm3cGgi2Ffm
+6J+GfRt2Im6CwIvN9RztwDNc5LZNWzkreNb8Z3cO64lwv8KfJyd7mnMalRklS4k8p0+GOyNoR4s
UQGJ6xuYLQYODRUXmx1+0eQ5jpUJVsb6KyzdZg6G/CEPI88CUe71KMSpD+NSWtliXD1WxmSyBthS
t8qGHJLb6hZiaptpZy0uqDyQPNyTnfXHb2dqFINY+Fi4oFhK0Vi3OtQga4RX+ZsGCsLipyWK4PR3
X7j8ygRNyFZRIo3yXrNDrMssoYXxOSnfM8cb7Cd7hN6BLvBvTj3qfEHUOVfWwrjPlbzBgmoQACWu
+l4eW9e6kbaJ72y1H9f3jO8e/309JtBaAyRURh1v2lYCMXNCINkyeci/R+OzMl6u27ok8MLTb71V
9MesVpb1U2d0MYzJ864IZC950b0osG6HQ7uD+tKz5DrBEPQHaatt28fEr0WpmWgjGQftomiQmwqf
Nm6NHQAMw/RqACGsaO9qfTOof/HiWC+XCcuAGmZtpMOaWuqfuTVDEk7VN3Or7K9/V5HH/Aa5rb4r
5pRqgBfxXfsoaMNvRulbQD0t6W4ifmXuqgR3aLwLZdEUEV3AlXPBgkwXZYqNmpK2h232Mjjp3pm+
GSG1idF+JwXfU+o1rSADEeyhxsTmKly6OMpglIAavgBdVTN64EpQu/exqNxiFJRnuVfBf2efhZ1g
TKrJZBpeSoI5IpBqtH39mEuWYFWiT8mEGFXqjWUoYEauvozUq/uDRULUAHfx6M2O24neD6JlMUEm
ymsI72iwF843Vn9bVd/U5um6W9KffM07mNAyNHmNUhJMLOPTNH9qQu3SS8TkWTi5QCDbYWSmAwzY
U/+yzNKj4qRurcQPYCgMZtM4JuVdnWNUsDBFJ05kmgkkra02cprAtKlXL1pBTinkzSxrPuR6cmgd
2Vvq0q0UMzAmWXA/8P0fWT6UzTGx/jsYrA57CZ4QovW4jFJJ93L5S07jbVwsG6oiV7TpDahLBDUh
rq8ggcBYFB7NoCc5D9saJgWnPKUnzhgDsxmDUtHBL/U3xUFQrvxrhjnYOrFbJ53xTftk2BS27bVj
cjckql9oP2NHRMnDaUPBe1ZdXmZVJl5+iV6gIRp+SLFL5QHMfXPT7iIw8+xxAx0gRqu8p3sROoC7
fyu7zDLNttcGOYZdpVfcvsg8h2x70LrLi6tWr9DYvn4KuRf8ypx2vnm6kS6QcEQzO6xeJGCH7deu
gqLJBjpd1w3xIti6jswcCXDFl5Vcwi8nNdvGkT9WD2TZodISOJIbQR1qwqTgdZO8ta1N0p+0Ogp6
EdVNnqBW0OW/CvsokV9T/wyKUC+WNP+6Kd6u0QcvFZzCKDmrOtWSoZ+gpIVglm2sEJwXH6p9Cudq
o6q+HRkCa/wG+soc4yRFZWk16WCuQZZi6fs8hlyk/WADZbQ4J7sK6uInMU2BWd6LZL1I1lfivLdq
KnwzAdE0bYcKGTsAK6aICI8XUNZ26M2x2jetwthzj9qSV40fmezJ8X0mIi6m/wR7+dCauWqDSZgS
4p2bQPuERGaDmFXZ1e1Qh4+4wwWXgMgEc7+VlVTbVd/iyq7DE8AQAXhrNte9jvuh6CQqKG8phwzj
4Cj0NElJhQ41MCQo8XsnT24q4prkHtx/jVzMX6E4ldjdhIBkzfPH0n9LIMqZoAg7fXbSU5ooDzYo
C6+vi/vpgERFu9NyMMrC7E4JsIEddtidbP5onXv9z1ks0NNa/fvM1kxyOQ8STdoS09zZTnIXZ+il
R5UUhLOoHsE9NGh0onsPLKLGagyb8ZCM4EHBHoH9wbXU7n4eya7Vk20Ti9pafH/41xYrqk2sKVeh
6kpdDpl+/fr/I8OCqCpYEHvdQ3eVWAkeoADhY44+d21Q75DnRCSfzcFWYpPABoydAuoEJAjnRxTt
YNUegEj25gewZIQP/vRVHcAxHm6KffkabadDuZ39bB+6+UEEAuaG85VtJr6WUtfPtoY1znSgJspj
Ly4SzJZNCWQFIaaT5bsRj5jrXs+5rkBoiAFpcJsDmX8BsimNNMaIG0DXeZAMvj6AvcttK18SiYXy
HoQAsYMDCAhcyizBnK8MZGBmYToAAxok0OdiK+XLJoTMbd4uu17/iY75rYG6VjpTcXQRBIC3TmCJ
ADemZAz483xjzUUeyzEFoEYnUE/TcrUMlDFzXAIiMQ/nqPTlGKyR1z8u52hAnw5bqqJTgZjPeFMJ
wb0eUGN4rRXvywg0KCWKGeTPp0fVMzOM40AycF4qCykHUJatWrg6idxRNGB3qT4Bmpr1YpiLeMmc
JYroRWzcFbf5Xb9x3CS4Lzcg6FugvkQLad3ncAMGFkPEtcgJzZjtw6AFYA4Y7Pxd41vdzWpJyjlU
0PvLQ4i6OMvnOIMw5/pecTC5UC2AGCu6sFQdh+0iDIvRmQVBI86c9ftiAPYL1voj9CLLgzTPqB5M
0j3KbtZRQSrnqUv6HdweQImZQ+YmEaWg+3MuRPqTMKYAoiXwTLB99npW5WLSsO7B+DKapyzKfCgF
wXtnCMM6gvuP56xrY8z9RNDllmsTxqZoAj5KMmZPNVvDleL58/qn5lzuWBYaxXi44TuzMadsUItx
OvhrOw+Zl8d43eRJIvnKLO2bOTE2be4oLrj3fvZT9e26bU6QPfNi6morVyoHszET2ikw5ntF9dTh
oe8e1ewUt/tS1MgR2WIiXj40yjJ1sBVN46kkptumnacPXTCk8X06OBD2GwSbyAlzoDZA3RmYIHB0
W8zyBgekpMQENRG2774G5Xjc5BsAd546QBpMSzQPwPEZgK7ByAU0O8gULCYmoCqc6/ZEaYlIHFRt
96X1k2dKsqAjxjUDTRacBETRC/wW7ZbiIICRaEjrt3KQoDjZ3jvCy58TZlDspAAGqncAU+e+YSVm
YegxSGygk2oEdpOBOzbP3sZ+hP47WKuLEJLlqfla4ZJ2h8W8CaNCc+V+gYJG2Dj7rDNEeTBvP3/P
GuPjGiCvZQ5lYdRKsjQgBhg06GwCFpAtt0bvKRmoWAUng5NiIVNEo5a+JGU06s9XX6J0FHdZCpWT
kSg3KYlCCHf2I1paWTiCekbqRYhlzvlAD5J21A0DqidslySTSd3ECwFlfeQvlpuBzj1HFIXeHHhO
tP31g38pEkafyCtrzNEAhq6M0whyJEnrNgHMgbHCHd7fqm3hYhTiR7W10NbPPZyd0+IdjB/zTlQU
5zmYBT4oipzGHDD7xACrc6XoGn5CuwCWRdTUTUn6en2dvLOytsF4TATt20E3YCO0l3YLQJqyV7v4
0yo6UbWK55vQ9DEpjShAu2wYHwa16Qbqmw44+EcHMs1lb0IptWwVD9Mm4AM0/8okfT2jyIhYwNYZ
48mKMJFeFN40bRxywGwk/v8xg92kFvXXeOUOTFH/Z4vJqvTEHFJTh60Zjckihv5hCiZiD4Ll/eJr
2sOMSkQrBdd371KWhPJxr6wyEdUE+2DVTdATHouMPnUmK71Rlar7CEN7vrH7RLtTQtP4GY6TXW+i
noAaIjflcB/JygAJmrz0l0VVML0oTfLeUYZ2APN2B4XkWiMK2CokR/mKu8gMxiSCymA/pnhb5KpW
78IsiZ7jUp8hrC31MRSFB+Pj+vIuDgAqY3hlwGcAdAJ7F3Wp1e0L4WQQZkUVVidrr9bcPXS4O/7c
hAqeKrCMQrbXZCF18jSSCbzEuPlqYmIcDUN4UiRSpfj9WGFKOVRwh0qWa2DHZjl9QDk7GBoBnkHb
oOId7hUfLwt3Cr4UHxpzG/IQBdoBVGgSVLBsNz2kewyRBsUOmc5+Os5BuSUuCZ7UU/NUeqI3HS+u
rn4cSwOkKdUoSRRssRiYptSeiLPHj4z17WjdlIMAW82LN2tjzBsHJOuGI9EvAX0wVXVHqZV/KmNj
PxIpyd+v7+2FLQxwYhrEAmiSUlL8TuFX7gPWE90cEkiZLaG1TcAjolqFn3XL5rqZS0Upxg79HSs7
E0gzFZvKKYVL6WcZphrHTWcFgNuDAx14tqkGo4nkg4fIJcsx0f403aHm8c7BBQEHM1htmtKpmkVT
sEwnVQNFwgzirAeKWj0KlnlxGhFr1lvHRLi6WCyzoH5iPrRxoBzVwIaGIAgXwdy9KW/DQPZ/XTd5
sYGMRSa6zYmUVU1Gj0302Ov7WtmGIt5pDm3O+aqYe143QJPfjbBhPb0lwbIf/OxD9eK7k+LdL7v7
EHpxrn5KNloQifxG9EEZvzEWp+0aFabJL+vb8jbcfaJds0WD43BfbCdQ0bl/8zmR8GO8ElVL9jpU
aw0PdoIbODd+TeU9aA6FU2XcHQPNOCWMspB5MxGbOFWajC1yYtmYQWYsu3DbIKtFdLgcBiHsGgYN
KD808KmsRpKak0wlvz0jqdx51j+j8qsg+UntECjn/EerWJ6ip55RZLsFgxtRltxf/5iXp546J+X1
+SfXZnYvy+VeaTXqnADlBhjfeJWhLLcxnHFAXpiCI87Qn+TWzl1ZTo6TkUjvFsidC4WYAZ6ufywG
SH8OClWgpoGgBR5Y50FIBgV8ptF8PNV+9kowgvi1WXYmEdyXNB+8uMlWZpggAKmRZlRqmMmq2zD1
6/CGpNgBQzB/xd9gjCaCxwoqQJBwPF8OGfMs6Zqs8KLMSjcDcESpk57Sef7mkNe4zG/anHj27Dzb
1rIt82VvqG+CDebei6ufQP9+FdYVJY2jQsdPsCI//mbXbhq7+a85aII7VXJfRz96Uma32zv7YXRT
wT3Jy5bpvARmGcFQhkGTc+ND1BXIy5FO9jowxC9wNneqtm3yoxgF1wd3mStLTAAErwEm0Gji2vaG
70CaKwabxgSp8qbaJWTc1+Eo2Fxu3KOyYKjRAdfGrk2K5gETQkhaMcs5uUU2zX5LdJHaBC8U6fSp
AZ4XVI0uDsSc6JhgL/EFGz/Nnie0AeTFF/gIB0SBIQkZ40A2CCpAvn++Tc3SW3ojoXAC4dcRjELz
C7E37XKy0eUCdlmxfCsU3cO8DVvbpEd05ZdREgKd78CmildhhaFdhJr6+6DdauGmUf3FvIsbb0Yk
kt4a1ctH4lay3xd7s9o7IOe8/gW49ycKjrQ2R4t07EF1yo4OZVG1uuoYOa6h/wynB6DepNAd1Scz
RLU3UDCD0d4Z2VGr/NCGZx0ICerxPYfyTiq4VXkBSsd4G5gDsesXdVlnqlCOyWmVQP65dG+1aaFB
Ynu6IkKO6VxLkPPSaR/EvCjXW04Yxa0JS12Q+9VO3yJ92Ch+fhpUd9gZm7fRVTbWXeI6t5Lbbcng
Ak/jvceB5hVg4pmOSpDty1sbMAN317/NSDKGl2Ubug+1H97Ewcv1neKdB4ivYKaDcrdcvHRI1nWT
oY9I3/DQg+csyb39F8093P0YTqL8CuiJMZdQl9gVSRo4QzmDlsaABl2l7CSlEwRHTkUYClE4byDR
xewayzY0ZnkV5WDaB4K/BI/JMiry3YB+zaGVm8LX2l5+GIhKDsXcy6Y3F3H5ev1b8robpoEhKTxP
8SNQ/Ts/g/LShW014xfU8VaVD0MbxM5NKXlFs41y327ybSsfzBqkyPpXaAex/o6KcUjuExEIjteC
PPslTATK0iiJ0glemL2A9G/x28/GBxOu95NsMwAu9vHJuI8DOyA781aEUOCdAFR0KI7Lokq6zHYb
9N1h2LAtoQ+gGDuQDyXRi7MIygA8z0VSg7YarYIpFyFmzJtZAQIU5FLKtp2Ujd3FwRxqgWBTecEc
43UKiMYxuXPBPxIZ5tCNv4U3ZycfgmKMjV/S0JIMXN1qGm6chITgPm36xxxFT8sbwHaoILUs4v5v
7hXMfeIM0cHWi9oyEjmpRTUXX3YHbBeBhiRkxY12I20gy60JUlne912XOpmcTkl7YoVURxqKyI72
URagQvuLpiPEK2g8BvwIetVMPodpv2QxCQ6M1Oyj4V0Ot4UoIPPuxbUJJl9ram1GlR4mGjzZpPC0
mEGy+IBLY+7URpNa4C68r7YOAYzza02mdXZLzQ2qpxfOTTwZwZwsguueu6pVpGE2hzSN2fQNzhga
iIC9WW3rltKr2X1zpH0t0o3gpt3rRTFppxol6qKPsIZCW5+/LZDoiotnZN1x/drbQVXJrv1Tbvbo
vgsSCV7Cuy5EMw4CwgVLikpcT/m3rro1+7tpuZHTu+Tp+iHnfc61GcZJCntsulrGAsPsKep0FwSU
ne5jKHDRt/9H2nctN64z3T4Rq5jDLZgkWbLkbM8Na8aeYQZzfPp/0afOHgliCbX3d22Xmg00Go0O
ayHe5ii1dlGhbomeGhmtT6q1ONCzUE3tRyqH/YjY+h2IkGZE5I9kFzxOIQn+gzWiEA1fDEJLlC2W
LzmTVGutjpkLSBK1OzPxMxl0Y//h6Xcmgp0TlyelroZq2aHhbR6+ZMBa1nZe+7c3aO1xcC6FOVZy
LKdKN0CRFtg0cteQqec417WDayI8kXXgICxZ38ulAgUiShEaqI+pstdGSvLZ0RWOFmsb/11XFXE3
IufLnCNrRDaykXXEhhPqDf6MucYc7yrAxyMb6Lc0dZKBYwGrFYhzmUxMotNU0nGHwcWGmFWi+zas
Sdvfibk3THYT3qPHox44Br6sFZMOWLKPC4eHiGFXNgIQ2jCpI2rhLSJjUA/NY1b+O5lGMte/lGBz
2zK+S4rXwr7JJQHIhOj+cuPiLA27uA5QYrFVu38aVJLnZAJP8Gt8124VLwdsJ320MjKCBv5kbS2/
o8RydJK4amPzXuhrHSDQ/Z/P0Zdw4uzI6UWQ0lqA7nRv+rpNn0M3PQQbQOlFd8oufhIfb+vPFcgc
jXCYqrJIoH+sE3MbA0UvfABQGkSNr4GdbUv/iyNxMdMbK67LlyrOQx4ofQqJAzraiUBSe9wl3mlG
tYJiQo7Hy7r2mLxYUubYRN0wmHkFea3T7pX93NsWSUlB6FG1xZ/FfUje9Nq5xxZHQDGEO/U4Cq94
n4sPYM4QxeQ78Fm/P6A5NLIHG9O9z3D3hrJMYKB4D6xbHt7kil2DrAxZroVECS6JbSTQwqyjRo9O
vk5b2j0DRzd7MqVub+iYg/4yE9RLtfcSySYLFKeq5KFeRVKA8SXzIUf+s2s26ri3jKdW3OrmY9hR
4E9kjtF4OQ9+4Pq8L58KnlAgEKAmzfpOMbamcs7xqVnjxsOjlH8g8dGLeN+Pv29vxdVOoN1nwaFA
yA/Mi6t8ZmMJs95EoCTtCiCSVbPaEvCv8tAuru6CRYqlLZU53JxX/gs0xKVOY7SKALxr3jVF8zJa
MkaBqf7y79UBAIGMPmggESBXcnmSeqUN0BGHN4wYhT9z5IJnObRvi7gKbaDL0i+OOjd6ecD5eykC
fEpKhowhSmvlx6Q8tTMaFVFQAEYujV/BRXpb2trKoVyARAuAYGWwUFxKU2g5pbNWo3Aa16+aFO7N
qH61wpKTnbx6YoI0HS12ELRM/qI38lJMnrWmBQfUIl77o0+uFT/rzS7jlWKujQ1SED3hHsNbHg0X
l1I0ozGtaEpasDNEiquWeuioU8xbslVdzqQw0SDg9kB2mKUtYK1NJ+9MX144jYSlSMHxY9emsOgD
EmbA7SD2ZE2hyPIYFUFIQmYOWdYF3DLIf7atHVpHIeKBP/OkLX8/uwhngIuhQTID5H7d3ilB35Cq
bGJS9lLroTVjArmWHpPcsniPyvUF/asmY4NdCg5IK4Sa9fRU5hKJOzDczQh+Fc7RugrnYIXfgNpo
KEWJxWCOlmr0Hcj7aGtTMyB6a+AhBHQzWXBTOGUkgwBHadmDkm1un7G1hUU2Yuno/D7ajPFXsRqm
Ug3jb8d7xBlR/RRK2zD/FZUTmgMNjpLXAeS3ln/FMZdfQVu5F3uIA/uqm2r3Bk2QOt4EykkbXuLY
yzsbgev/piJz8voSyfssg8yw/Z4SojXCN+1eD13ReDB5j4vrrvJvFVGyE8HABqBZRtw4ApLI1NDD
bcUvmojSnd8I2xTYtomyl2S4TnRlmI4Bn3lbzes0HSOYPftDFehg5WrtPqB7sf6RmD+L8qUSGht9
7UgY4nwownZqU9KBBtZClFNowJ/NFb+JCmJZnReUiSNSxdPRnHH7465d+WLdfxeFse62agDvIcC6
Z7wP5OCR6u8JD4b6KnBY9Ad+NxqxNLSzsTm8uq71oJ4gQ4jaGkPBFCnxaOhJr2edO3X0Hm8oXmVL
Wj0/Z0IZx9TnxgxWt7K1J6N4ScbBB9uPU9KBxDGm3tB92aPqlFQfJQq0ifZHSeeDKr1kokAUo3eo
NjmqMu/rgPq3F3zdDM8+jHFcoh52I6Km1lZGpIiFN7nb9L2fTZ8qWnDo4Iblwch3fbe9LXd1owHP
CcZaNCKhanPpqGlSjVEiLesx0o1mAKzeDDforOapd5VI/d5sVP/h3QEfxcKCWGjSRPUPh7qvJzsA
UfSsARMB/ZKAzgM2pPysRoXTG+nDNEcc2Ws3+cJq9v9FMz5MHYA2Zi0+rNP7XVxVW0XjXQbrq/hX
BONDKJgiuzLF5lnt6I21ChcC7l9V+k8u40wVxmUMOhXlZIIqFd7xTrpBCelPvEGNYV9v6Iaa9kl+
AuHeQBAjbybOY5OnJGMqJW3DIUNDrx2no9MAsDfTG3eYcg6+xOrFeqYjc0KNoOmMZrlYzXirzZ5Z
PFq4etJ90mGaeNOlD//lAPzdOvbcgf0TZRssaSY5zXDQ9b0+ft0WwTFANiuQJMFglRKCIaF4HpUj
N4hc/X28iVDKQ6UNvvTyDCsNwGLMeVGBHtv6qbI2t79/1WeClAuFEMAMArb58vf1vC+MrIGPaMV0
P6Q6UaTkSSufdbXc1Hp214/Nr9sSl1+8SDIs3uJMImMDVa6LlSVDoj6hRm1PwqkSNlrxFbQcY1u1
6TNBzO4Plgj2nwmCIvPYNRpmu0g88no9V7XBo1UBILMEQlFm/dJhFhJVqeCABlxveTZuxSkrSCS+
i1Nlt7PI2a+1GBj9T0vXD9ocAcN8uV9qVwRBkdeLUptGfTMlR7e8lkcUv2oVJrgwYBBAdr3ixEBK
JDR1LF2oZ04NYvokq3B3NwB+2iBpQgTe2PDqMv4VaDHJtQjoEHE+QGBV+KZ8X9duW/wWwbLAw8Hg
CWKTaoJZhWO1aCZUCO0dENmm6S9Zsq2Z0/by/VZlDR3QEyi+ox8VSQDG/nJjCsMpahHyURLZqA/v
dHC2gZky3sQEpLZb7TB498nu4xQ4lt29PzV3nZPdaX7lUYIlt5FE5hyJ6zEHHL6zb2LHcUtxqGtF
B0zlfHwX3HCnbNq74iF7Uw4l2J2St3g7uw+pSLRTdRc6KFyMvJmV67Tm8gnLsIqpSqAnYSF40rqk
Sm51jT0hubVT/NGJHOAY9nbrYoDlpBDZ5/FPXycaGZny5amZsqCvdRMyf4WzLe3HN/E0ncT3yvmg
NojxbAy1OtFOvcOqb3hcw9ewHYxw5lk3WEpiWbSHwrulbaTARLed+oI9eMNJ8/GM3Wf3pmdyovzV
J8j5OjOhUQgOmqBMIRbFLqdyNVLs0pRYdvO5r57Vo0kERz8YjujIPm9W+bsf4sr0z/aY8VLtVA3i
BDxjG/MI3kxejePo/XrUSQcOGoB+nsSjZSu+Crak9O2p8xCh8zBaVx8D5+oz4VRP23rQA3yCfFAk
mFjrPs5k9AT7++hRL38vfWOngDrp9vW2vu4YrV8GUjEqxUbDmK+ZmrDHuhskgWk1LmZ5SP+ugEnN
8GK7vEsmdAYllZ17Aeo0nDByLV4Akcs/0tldbzIM+ZmQHsgqUXtXtqb/IAFsmTjDmNLARCxjzqWQ
xTDnsbEzoFyi2dZOuGn5tTBRRU8RWvk1BawtjPlINBuSWISIpiaSU23gpNtfsJy7T/pakt/hNnwG
z/UWnAOvJm8B1y7Yc9mM3aiNpMxSANlW2tvhYIfUiZA6EHiltFU7QRsaGNXR0gQ+bWYddfBcpRUm
QG2lI/MnALOW0emfYNy1tYeMaLUd271dfCBBMpDJ53qltejoXDxjKEMVx7k+LmsMyrLP8T09JDXB
yE/YExT97fSngodGfvzinI61tyIQbKExoDRQk2XipaTtk6AaFCyv9GoAqSH9rRv7Pn1O5dcESLbp
rueBVq7eeecimYDTiJUh6hOIrGOSPvQbDKEdqUPvym26GUBAqRDpHmAlvZ2QpbSWuICsiV5QgLit
+opRa3gbY8QJOVq8V5nII6ibPBrBEGuP+ksBSrv8WKo+coom+gS66mjyItOVDUZm+xuuBGNqBksx
IMuTSXWpqm00yfX+aGF4Ug2SHg+hjNeEueJ0TDBUK6AeW6Y12W4fQGHHvSo2tY3KsWeW089ZFTnR
1Ko2ZyKYTaRxj1BbgwipqQCqOzvtcOx5jLYrZx+w9UtdCNE1WKmYLdKrLlHiEkJmYE0VYep2UCf1
8uDjtimspV4haAH0xpsBxAmMgwulXGmErq3BLrEbER4CrwCosEpAQoFQaWtmhzJ6ui1zbY9MAMkD
IgGjGpimuAyBQgAFJGnf1XZj5h4Nym1m1N5tEWt5Lqj1VwYTZs1apNMshYy0RKuI6OL5DUD2krSK
V7fOPJFwdqIWeL8cNOE140D7KTiX0Z6JBwvjSkuLlrFlouFBme6D4Hc8PhXdn9u6rZoGkN4k7JmG
kT5GBPgBJyD0gJi6LZ8r4A+EyqeRJbhhX2/LWVflrxzGLUc0Rk2vhRwAA6TKvdrdS619W8R11xf2
yERDLdLiGGgBd+2lKQjAyhkDcbG+vHiYk2AZ7ixe61np0EWthpspnGc0tJZ0X0jRtraUDwujow6A
pnlMHt+wGUygiE8BPABo7TEiwC6rpFIlkNKxtvtsDDPSWEbzOhRReDKysfycVDrKdjKURk4AyZQ6
fUPN+yiNMLrZCWllw6HRDX688GkKpCFSIS7Zj2YzGKS29LAg8TyfQgsTnrFQjj5InKt9GYXtCwg4
dJBjDyVmlsRQi090VLWv0Eytt3aS2604TsZrbGH2xYnUuHuIg1SCAddklMfEjlo5ORbdkrIKyskk
ctXHXpFOxZ8hEvBoAgmk6IZoIz9JtMLLuZI6eSd3HSgsb2/ld4c1s34gHEf/OxrgVcNke2QGoZ0n
s55qm+qCbRYvWGK3GHNvtuZNY0pEmZQdYqlfofZHrNonc5JJJCdvuDCcXENbBVonaf0jXYjKmwEN
vRKqaT2nprti0ugQB2YA0sPLABVjbhm6IMRKwx7LbXw3oMWiAMngaLzdXoqV6/VCynKAz6qS8WzS
ThMhxWrK4V4FvHxEIhNNm0TU43kr0iZ9TEXLDw20e5TjcLotfsU/WACGwf2+MOHA5C7FqxgfEqkA
t9cmIimm3laHJ8V0p4YjZyV/cSGH8UNCYCrTmONWN2vgEM8euFkx0u1Uw1Pf88AKVzYOhxO8E8gD
idcRKmYLilA04YvQsbHPJOAFCHQfhOF/uNphvpj9wiQBDgUTEmpjmOtlMtd21BnHUuwdtGNHmCzh
InisxJ4WRqyQixHRY4DUw+UezZU09Aawe+wx6UPPkKrA6ycd/fPoxnmqQwTCcwj2UDmTBqKbDXXl
jobP/5udMP6doiOgb9Maa5rHBEybBPQuWQ4gPk6mZ9UeJfSr6XCMqCkz130XWq0iN7ATpY0ckKLU
2qFUTWJInHzkmj2ihwL4LqB1Wd4Tl2saBWOZJcuxqwukP5WnpAQ7quX1w8sYTt6/X7tzWewZCyK8
rSfIEqydVfta1B5EEJwZwva2nBW7tyTUy/BAQfoTnUKXOoESR9PnEHYSR7L5EEhZcaxCoX2ZdY2+
3Ba1EpVZEp6b4AfHrIPIYlfRMY1nTMTBa+WYKFOGx3zg5fxWtTkTwTjGvlUra7JwRQwA5kwUybNA
Dtj2zX/w8sBuwAAjAjBMjDKLFsamVEzLKVbrX3VO7TF4SoTft1fregjXxA+fCWEsIA8jrUG/aW1X
xncJScS0ffpOxa0kvSiZr5kAwuvtob3vLB8N87elryTFIRzPNyDCo42YPVIzsH8oetLwOtAbcCts
hgaNkuF9irxu5DQ9D3Js7UIDnira7pAGweW+/P3sQst7wGxM9WLt5bANEtWXxvEH2kPuirDfqyoF
1oi61ZTh9baWaxa5gDaB3hFdePCSl2LLIBRSvYGWydj4rVzcK9p/eMstI2P/iGB8YNYnuaIvpqKJ
8UMv5o8JIMNbDG/c1mTN8LFbEhwTQkuNRWtEGi6djY7iyQhKjLmYPbmct1Y+ccR8l8jYGAyPOQQ2
GtiMMZR9uWKVgeSyrBa13UVSVZDMwoaRGhg3jpinteb1kaZ7Zl+NT2ZX9vdllqVOJlcB/knAR5JY
jNsJ7FFRI4NKt60M0o7AWBS1WphsS27QrjLElbAfiiw4ym0SjSQQxXEf9Ma8U9Eg/DbOcoL5byuo
3trAyl0zkvKWYEQg3g9NPT9Y6lA+N4k173ogRTl9W84mQfrHwEDpDJIx5H3KJAEcqJJrJESO5lPR
srB3QUdXbAQqWU44RsEJ5BEVrkfZGLxMHamtlWrvK9UIDHMZszGoDEWnuldiT8TVuhVosE0LQd4a
guZK5ax4tDQmbx5KsNXDIR0tWZwxhCGoe63Co5FEWVfkbidV5kx6Jay/MhMo+dPczK9TrUs5KXoh
PfWiMFQkG6MWYPMJzVxTi/rnMRslv6vy9EMIYwnUxLGO1ilESwEn4l57umOsCXEEnBwGTtl3tGwJ
Dc0MBHoiEEL3cVCV991Qt1sVSdlXdOgFCalpNzqlMJr3ktkllIzJxCMsXb/ekUVCkgL+gZ28rPop
qdpyecIhldR3f2rADamaOwZ/bp8hnhzG4dYFzUsFQ0i2JGeepVdADQ5ek8zcDdYc2f+bLOYchXk1
NZmB7ItmBb90PJ9IiN6hps5MMhTG421ha27ufBsZxTLU7cpBwzZCkf2YGo8p7fzbItYc+DJ4gqwV
CMgB23TpFwY8FcGFiLWjpmTPHeDZCsyDRABmAoPJrwLzLkFibkudVyJeC8kA+YFsHJ4hQMJh4mnL
GoReWUI/Ku3ByVsIIZGR0kyyDcp/nOOwZh/nspi0XN4lY270WMbSqADF0WW5J+jic5tV9SN6uhXO
U2FNHEaw/zF75uaYgBFSYWZziQBTB4zutZ66pfwcRDy91vbuXBCzdwUYjrNOhaAUE0NGN6I5vyai
9TorqOjE6SmvSzI1FSePda0e0BmXqpGMcw2MAeYEiLEhG2aB0tBo5m9m2fYbOTYxazyXyFsHU729
baDXFyTEYZYfdJ2oUwF47tJAgawZm5WFNIqY4D4Qg0BwJrNAQ2ar/vuzDQQ4FV0mSHoiQ8d2KMe4
TaxIrCtbUko/qqlL+347xsYGEGWcQPT6ZEOUpi/ppIVukC0eoQ/D6JsGokwA3ubG6EdGw7ny1xYO
vR7oUMdDEn2lTKwbRIJY6QqtAKmbSQTgHV9GJHSOPBu/b+/Qym2D7IiBnnsDiGXLI+tyizC3JpVl
PWDCG4BPqtjd9RnSqn2wLUXDRwrvPpUrYE6VnhSYXxzZixaXcQ1mr3GLLTPJ2Dq21UTqiy6JjLmy
5WBy22B2izbbSnnv6VV9GPRou+TVcvAW5LkGxuwo4azytR+DfCAe4oLTkDdiKabrjrZKpYgVWKzn
BO9kADArQ38fjoCjUhMBY8tGJ7m3lV7b2TOZ2pJCOAu6O6GHUfZSZUeRY3XGD1FPCc2QHrstZu2g
g5YE43tIryiYqrgUA5cJPp5ArsBgbPniMH5WGKfX5nqDvL13W9RKUh7zIahFgwJ6eUiwGE1xbWXq
rCkVqAtkm1ILOWvVCSnKqTHaDMWImF3l5P1rGop23/O4BK8d6aV0RlNzzJUwrCC96UbDzfMiIGqM
zodSrfZRjABX7JXjFJSqPbeSyLGg1eNjSgt1KooCeF4zBzUGeLhhDRpMKEpOupYMKEV028oonqVJ
3iWB4nfoPuwiCyH2YHBwDNY2eSGgwZsYb0bkYi43mSIvC34YA1lqVT8MzfhYhvOjEKLtZLY+bm/y
mtmeifpehzOznQB5kmKuCaLaEmRWE82PSa9Htl6rAWdN1RWvYFqYOMJwDiapRObSkKfWVEIgRtpo
+naVqvwYVO3ztjbf47Ks57EwGWfgtb1A3DHblrdaPE+pDD5ac1upjljdzdNXl26yTCG0eY9a/U4P
X6ZyG4xPlfSVWGAdyQ5C6eXzxqC+Otna7Jahr5XewEOKvd5VTFyjnopUF2ooKFtc7ipAVUK16EH+
K1WOLM2kQ+Jmkj8TixOgrspBCw0CfHRv44a+lDNavdLX34zGWUC0KSAJkH0yZadS/V/H3dAIKsHZ
Y8xWYqH3I2Stg2FhzJ1mStr50VDfp+A45j9v7+q14chYMSRQTBQqAOe72PCZjVoLGo0ZAEG9HTId
AImtbgcBF+BvbdlwEoCkIaEYCDTISylNJ6BIvHAV9eWY3VnIyR+KWtYdeYhew2ngQdNcHzzA3mNY
DXc0gKeuUoUSymjjjDegXYNiZ2w7XwNQiF4Y/r9fOwt040uaAYUe9ikRla2SZhSsKqOxyYMvOXu/
/fuLF748cFADuGPQZZkMYXuWQAOPRHjeo+FQc5SSBBi0RvodhWuSqFu1+31b2polnEtb/n5mCZIU
xEqWQlo8aO6MFK6eGc5tEdfXDhQyEaMh8QMQEvaUVpaCImYxgnakU+6FzHSl4sMaHw35Vca0AtG6
X3i588Cxbgu9oqVRMrPStXYAcamwaTov0vwJjUNj7sd6bIOzhpQ8VpoV81uo6HG3LdDcInvFmJjv
sHqQ4tkluiKs2RNm0Um59J4rUgCqtoDGA/sKNsK4omAciglTxhWAJHNHL0bbMAUbMZktT8nblOjP
ffGqCZmTBg9ohP2cxPIOzKmoGzuVzGVsXR7mjKlefMzy9zPjaQbQZgRL7G1ZD8IMN9+6YRg7Ka5A
0ppvtCvu+rRyrVlws+EwjhPHja0sBqbzkOPG5YdRZbbXAOVfNUqKEe17ofmM9xpgZju026VNxovc
ruNfMJIAZgnoOZYJZDtm2QuAu8eCGqIVYFLRCyZgJL+cxVNlhJ+a3h3B8mhwikYrrVJ4DwJqAfOb
wA3DvMHl4kpWTc3BQFqJ7uUfMxAHYvfzI3FacHmkduTVrkwooKVeBqKRB17Ce6VlE+U/MEShWAos
dtjbpXTVFCJNHpYWFeAs1iS8p6cZYh3NDQ+9rbwqeJr60X3+vEmJ4N12GCtNEdhO2YKN49JAzoZZ
7XDQR0EpkH2SD+VeIebO3Kb2W/FebFOPh96yLgzELwuQPp52LF7IqASdGrdYZ+EJrdgby14AYHP0
XlO72HCRK1aOjAZOnX+kMf42yoxw1i2oVrn6LtwJJDpmTgxu1+OHekd5z7aVoBsreSaOMSLDyipJ
6qHc9FA7ZU/Af0AM4BP4IErihC4rBaFLWUs4cOYNdCnBUf1upNp17q/xLvW79+pdRwuj4I1HXux3
TReNKt25aoyFSmoHUOZFtfYdY4w/jTtMNO4KvMxJScKn1q9fHnjlu5Xe9UuZzAuKqoo5SGBts82H
fINCE1rVJzvaW8RTclKhr1n1Rh8wg6JH/VfOoVgSToyzRfFYxMMR4LvKVTFoQC2jmWrIlj6tr/Sn
FxxkG5gYHi7WeVdsudu54vIu5DGWqsWdmJbLdqoHvO+PA+gWEqx1ZYf+jCzmcXAwCHUwbd6E5srN
fSGXMdkWjEG5UEFuZ5ce2MN+PWq+KPLNdV0/VMwwk4YpKNbDZZJcRpKFynKzk/3ud35Q0JkuEAwi
27Xb/4y3P6Nddwe4D84+Lut2vY9/5TI2ZFFFSdRkQQR6T38ipQFAqj3KtK5kjy7NyMsDDzd4VSCG
ogAShNIlin2X51JrFY3Ki+EMwrzXDfGupZV7Wyll1a2dyWCMpZ/RXkxjXBcLPpC1b9yjtJ3s4+N7
4ATe6IB16l7eHuKX3zqZPgYnIqHnR3exo95bzy+8cYvFQq5WGIUhE2XABYiUeRYOsRabiSzjpBTP
5fSYgQiOdzpWnjZI9yHaw0grSrNsTDtrZloFqVbbKL45SEsvA+xqcAh73lW4Kgh8UsjVLoVTNoMq
FIlUpFRFC2eEmZV4A5rXD5VoDzrKhQNpHFSBiOHMp46HJ7p6dSDExPMaHYro/GfOYaRWXdVMIjp0
vN7clCdALNmufgSRvMhRclXHM0nL388ujhjtN1I+QlLl9qoNsDZCeZRZqyIA5YwEJnBadPYMxF3W
Y6gW+1X1LxGwsgJlU8Vbkxe5rIoxUHhGvRTBBBtL1BSJ6n6C5YXCXqePcrWZY3uim9unbfUaQhoL
pxlFzKVz/3LBUjNXm8DQcfV9js6A4ZbUN1ww42zNfZSR2W13EbkfSLEJDsZW5iDArp0uvDvQKC0i
JQQAskvh1hSVY2XAIg2zO026uelay4sHHjLCupJ/5bC09Pks5VU3Qs60k3OnV+wSmKq2BMRx8jj4
ljtrYE5xoaUboVZvW5MrOyB+4Sz1EmqyvgTlZX1JYKCAxz4xOhpHUlrAcPRD8xMAT3h07WOwL0yf
hldvop/KTJQftRs+i5vMLj9jz+IRha3aFF4cGNOwNMDLM+47DdVcjiZ8QT5vh/HBCDArCc4rsAfe
VpUnh3HhU16ZUxFBTpArXgT0P1jYS5fkQE6eOGWhtSseKYF/VGJcS5xqSmJ2EDUJ9UGXAm/QLKdA
S5Qs9a+1/pnVpVdKnAfVanx6LpU5NUJLlbmvIXXuQZiN8Tv59ySRqsJ7sUAP0baI0PDgtq1sm/JW
btzby7tyCwMcEkNa6HjEfcGmv2vE/DShAQzJSAA91JKG1w6xsoGAAsYQE5rYkHFj+7dzlJ3wbhKW
WnNEJp3MxkeSPXFbedbWEekvTIMtF4MIcqdLB1DKIbB3u7ix8wwo2+VR3QaedhC/Wrd3Szs6yNwx
vutmUZSdziQyO2fI08JCCInfcN+2fBpOVkM6rOGm/tcMlkDUOpfFPCv6BWGiWGTFFWDPDHtAMvG2
Jaw40AsJTAAo983c5iEklNZWAzS+0DiUi2K84rcuhDBeOi9HvautqLFFX3+InM5NHCFzB+dp8o2v
2/qsRQpotgadCIaJl11iPNScN5lYF2BMlD6xKwKZc4KLaCS1rx/mD46wlUgTUR1G9CAKDRVsJXSM
9aoMtQyzpL51FN35DuDQNtC+wfFJEh9BxG15a8f2XBxjepVSKoOWU0xY9orTJL0tmc5tCWuplguN
GItLA5XOigy8QKNyhgfVB+hQ4tXGwkfjAFWrdZWH5UlSkmIf/9GeOdJ5CjLWOIZDpc8U0jsbIxpu
ev+r90QbDWaO+FR8oRH8922BK8+uC20ZwxTGTsTMPxZ0sE5x5mLgSlZIkgaEKvf/XpKOlCyQp2X0
N1qL5mdhpTKO8PZigVnv/K5uUTVHCvSriJ2Wh466Mj66oBj+lcR4RFmQq1mQIUk/JKC83Om+5h5P
R7Ek5WYkoZ+RnUzEDsjD4Pu9reRKSflSNmOgc10bcmtBdvHQEwkz5cEx9Xv3T2cQ3ij5YgpMLHSh
JmOooIOSsyEqwYz6g+6jY7sRDsJDwwlu1+zjfC0Ze2y7HKiGBfSxcIsNEnBmUdl0mtYZ5pGzdisT
O8vaGahGg4EdlRxGodZo5VhKq0Wh2WvsNkSuSiWpO27rzUfkFe/WQX6OHqe7BEmC9Fc6cZzLWg7r
4gMYZaOKNrUFWGzbRAdqWL9XgN8WyFR8Av9qoU8ZPlX1c27uUTlWNPTfyeA44S3C+q7+XQTmQAJ8
EzR84rIIh2Q7Pei+dGf6452+Fb/ybU/Q8uT14MsLPGlXk9gzfGpH/ni0yKux5cE0rjmjsw1hEXyq
vO7EacK3zFYLjJMHteA0rX1nda5sWMG0PIZxAcXFzjyndVzNsVg3do+0BEIYUIp29xFimDBCVlTd
xE63mU8iF4ZhLc2Msdy/gpmtpgJQQ5sRgmdgcm1FvHVFe8ZxrRYfD/J4HhrXWjR4Lo/ZVkEsaFrn
kNdK4PpD5aIOiCwBwd5yb3ug5YdurCjLYWgKU9OlJvZMnGxDspvgTo13S4EcxXFN9ZTo87a8FdAS
nNq/K8l2JKDFK0l6UBjbP8IdSm2/cYPg1M42gl5HBL6DyfMTPA2XkOTsIikKQepDHRp2yYaWTq2i
7uPlmi0JpMz/AOj1toJr8eG5fkw4ZWpiqmntYikdaUVnrH+FLWdybTVkO5fB3I0aht87TYKMZC/a
3e/gObsTfiREv1f+Q1n0YreYu7FplUZtJSxei4nW8TWX7sHvcXvBVlBdLi2CuQMzXW3D/7diXrSN
bHlHndxHH1ELi0i3jVeTYSO/qY+3xX5nc64tf0H0Q9cQJj+ZjdIqAMrqBlSznvSdcae8WcgeN+TU
IxejEtEr7Td4TjtDalfciI708R/STVjbvx/A7OJQJWlMY+yiJGHudd+FbgQMn4SzvKtOGSVAkHqj
zVL5Xv0z82/awhBm5AIxqicSPF0IkDpvr+Tqk/IbHQHaYKqb7XmIrDETOxOK6D7qYnbyFUUAgohP
gpO5mT9sQ4cjcO15dC6QWbkuMZMgAgekrX0D2Q/k7UMmzdO0KTa89uV1M8HM0LJVi3LsCaiQyqsB
OWEXrhi4utu5KRHtkajbFhV7oi80l6fg9Fk+hm6L4lW6V8BpxlnilU0ELIQpLeCrMmZ/mWbKNK2D
rJIBg6ajeE1QdnV6DYAjt5d1JZQAVRCA0IC9hkwEmyxTjRQTLJaKElFVO4Lu1+k7WnHnPidld4wo
ZxPXVEJHFgryGJ5fKsWXbrnKVH2uI3S/6Zk4P+lt9TJhS/99thMtTH+FMNd21/a0KDI0Dg4x8G9U
edfqKp4r+uZfr5wlImW8dDEv7cXMbV0lgZTQPsItjWSfV/UGiCxTqySUYt6xtszHQK2q5zirNI7g
lbsNDW2Ig9DYgO4G1jjbPgo6U8gxXyluQ1BVWacaEWByqNIfTWun6cNtPVei+wtxjKdWQ6hvqBBX
TzgIwJsUSjfBeEQKRhPs5G1hKwZiAfAN/WCAzkNTDnPwMLVSdvlS4ZurbZ+nAEnidcCsBFkXEhh1
jCzTyggTYnZdSkSiqd0kj2p+AC84x9bX1u1cFcbWowGeJU0gSBcfGpDW0bB05+pOKnLSAkzm9rrx
tGJsvtTraSyATmd3s1Ad8ygd3Q4s1Q/lbD0AOVfm6LZsA3ON4oAtndcYB18umctzPOWdWk4axPXW
A823INrk5tDXlg/JV3gJFY7pCgK5r9Ixn2RMOTbFKdbI0G0GzKxMTz3lxARrochSLfhHErN2IKSW
QJUASZMPnq0/s9fe/ZpRtzBc7VF9Ck+lr2JUxr+9YcuPsit4LpRZwUAOMP+WQqiZbHK4J/EEDGW1
c6boMeJNu60dqr+ykIO73C2z6xMaFZDVjk/xsDN5peS1NzF6xJeLEs2pILhZru6zcCOkxgwYEgWn
9liYtujmh8EfEctpeFDgbsQkJ4hlEONXnPrAmhmey5Uv5U5hNCJnCrkxyHtE4y0JMkcUOELW0jUL
iAPoOg2U74AIcCllaKNqRn4MHiN0gtHJmtwJddKIr3L73mKAcvw/0r5rR3JdWfaLBEii7Kts+Wrv
XoSenmnKe//1JzTA3auKrVvE2nsep4EKJZlMmsyMOOTl/Wx+33aQddv+g8re0bI56SHPDNuM4neZ
qq9yDQXxJn/731CYmUNPLKRRB9iG66aflDiEp8WOGAInXqx5Oxgrl5p0VKSjIed6CIOFv5EqMEYX
v4t0M2QPMzou+xpilBjIX7dtWl3Ql2hMiJdDRWqTCGjoINE+jHhMtpo5KxLKc4PZBtUocUcsvbtW
oqqt5k1x0Md22qJHqHFF8PPZY9o32zDONGeooePWJuXv25+4lilFhT6ontBWIoI+mBn3qCD5lGlg
FZgT2e3b1w6X7y6UnRjkD0P1BQoqq+o7eyzR8iX2x5ZMijVUePHq3mfjLoU8piApO2SNzqoYOKVZ
c/aT1TG8/EBmaaGDWkdKDB+oHUcvvht8uklxQ1MgLbJRHrNtvgsRtXwUA98embVYdYnLXNCGUEdr
d4ycQJG8tsox+y8eRK8GfsG/CFWFEiuJoiAWyggZBDWDbe/o4S6O74IeclycrOnaIr60hvH7vOyF
WEZjkl1B2Kxe3s1fVPPl9oitbf2XGIy3a50xD1WJERNSL06eCN5vEkfmMZyvPT+gwwFUU+hlM9FZ
wkwMLYdszP7SN8gvA9XtutrWUmsVeFFUfajMKCgnqHiPHmu2XYIys9WYpDICdSHf6J/T5ElNcVs+
arxbyer+hX1rYa1CVzoK3q+dQkEtSzTNEiK8g4U3O+fGj3QXs+WWx8BFPz1o45UHXtpyzTnA5Kgj
IYYePVR5XaNGetdnsgHnGMrEjSpk4BooGucaJ6eyFnsvYZiVbGRGICYV/CNs/blwsKatfp5BAQIt
FhCAKLwm43VPubCL8RSh1ppB/OuQE0RuEnTMqfEBN6VDRmKoN4u6nZLwXIDm26x6zrGKN6aMw8hh
QCgRMaaBeB9170kHBVxOl/HawfRyPBlnEWS9mEUIzdjRmD70hmyBKNJv9PqpDnsXlUSc6Vt7OzUv
8Zj1jQKB1ghAH2WTR0fZpZ7+RkwneGy82Z62yC96DY+SYy0G61AoRDE3WKV+tAAjMaZGTQBELRX+
TPHwK08V53bQWnvUNy8xGKuKWRITU4BXin7zYNiD2+8lJDByS9kEh97uQKws7lEJ9XAbd9U/CK7r
kCZSUFfGrLmBBn02EJx3osp4jYJsIxXa0QhVnnmLj7PHe9xf/4PDLDpJLYyqToETZtFzUz1Da2mr
gQSwkSewLIJxRPDlvntsIqiXDI1VtpFtTOnzvzcWvQhL7yYOr6hDug4wJEqVdoA4DvR274bklOpP
IldlcW01XGIs0ediP4Wu79j0OTB02R73aKZ+EOzI1bZDbM333bbfZV7qj+/S74CzLtZmEk13cFN0
p8ro8r4G7o0UdIMZDnnq3HhBn0RW0ZRWFgSc16S/IkfXU4l6Yw3lObgDyEvL8TXQBOWXSRsH6Dw9
amAfl76Ec4CwadNTCFWrwYGGvRP54tYAD/FkKW+otd4ZX+JX+GJ4EcevVjpMlo8xQDYAqrylK/f6
Y9pIp9ocQhhJ9FWvwH11C51vMPJ60gk9wrFFXcVpDuQP2FtSK/djX3vm7Sc/B/76E5bocTHj6Neb
6kiFCEkX70zZlVHCyLsc/9z2AYEWUXQ5Lnpe7NxmjSJVYrFYWf7u6m9T6cFE+aj137fXx0/fvYZh
fDdBUUMoVoBJQR/d/xLBE1UcC3m0JpHHXrwS7xYs3JFxhUS5Etu+mczJOIcBsOgIveHu96xo+1b+
RBLE1kDfL2mDjQ6CwpKSP60WOfrUH021ceYapfyxAcqTu5EmT7ftX9mprz+KCcJKg+XSg9jSxjXU
7ZLGFVBKP22nyCHa21xtDPFEOg7o4h4/lhMIPFGeLGMw2OUk1uZUgFqvtTNDvE8y7ZEvjv3zxAOz
LiAYs0iYCONUQeRDzolbx2AJ9sXEEUq6nYRdmHecK8vqgriAYyJR05mtEDaAI5FoDejLDNPGmpWK
A7PqrRcwjLcOWimNXYCB0xJpQxuviJGfIkuHJLqEtrc9Y9Uk0IwgyoCM02TLw+jQh3FfwjEWumi1
0iyldcE/cBtk1f0g8CiCMxp7scgyV2pQr2vHDBbV0neIUi289eL2EgW2oIIMETyxmiXLm9uga+5n
oqQUvcZIq4A9+jp66fOoVYaKySpBJd7W5JQONWdnWotelxDM3i9UYKGpIpglQJZBQLNYjLdfKAOV
z7dNWXOISxxmL4iqBKNaAifXE9wdzni9mNHXEBZuy+Pu40Eto3oR8yu5kJJGAVQig8/fsMpaRr28
XbeHNPq6bdWK+AUE7y5maPHNC6w6T7QpE6G+KWy6yWplyziCHsw1bfmMxlg7c1Jw/Evu7O+Mc/jw
HNvP1OGd39YiyOU3MBEENS1DJ7aLZ0IdOMvdYS68AUUfqrQXqCMIv2/bzBve5e8XJldgTZkKA3Do
JHsSZEjRxmhZNWKc8ePEVfXIv4236qFLKQ0qQDHSLHORhJckInRdayuVN5NDqRwN+jnznGZ1EC9Q
mIBlmlGaobkXomiZPxj9RhBUKwr2Y5O5pXFHO++2USslfXCcCzzmnTavqhJcgrCqmCzjW6dW9kYc
8Z68qplFe6uktvCCcpONfKq8Fr149PH2B6wFTYRKPHGiaQXVaYzj9kQVxnCCvUIMeSIa2ZFiazxi
2tX4dQHCeCadtFD4O6gByiJF+TXqePuMtMQndodGpT8eJpCHkyW2KH1OQPsyBhjHXDhXxV1O32vq
6+NXpPyu+7MW77TySAU/EZ/+i/G7wGWCTAA6kCRcFn4zU0eCXrmq42DE40xfvOCWdcwsCXWf9XMA
lCo/KcUfZTrIeMREhpiWuYU2dLfQ/jWRDfzywi5mysairMCwv/hFszPj96g/0uZd5W3ZK2t6qa4G
1wlK4XFwZnaDHi8uMxRpsbFBIznWiZci55gY516KOIeDlecyQFxAMRNFk1Qe9Bw3ohHFq49Sb82b
6AgZ8KNyV9dWtgWjy958lzgFUCvhBOlUPDrj8RHZur8FKRdBsoTiA6EDVKfb8mgEowXRV7ACWopU
IHnhdgXnmWdlNV/BMUa2ZEj1IQFcKR8y4UGKN5LwcNvhV8rIF3Wzf0xifHHUysGoRGDU6sMApaka
RFLHLnX6PLeDyJX671bxamMvGvd1v1fzuyY6N9TpENhCzuiu3SzxLX+J8NEforNVBVIjqsI8QB26
dOiJnDvMbPGp2A/RoT+0m/Ch8zLBCjbJIT9p1i58bniSUyub4NUHMMskDwSkuRJ8wBh4weiVoROa
7715KkOedDPXVma/rSsxSiMVUIQ6VbwRwdpqKb9D709y+Iq9+LWQnGhL7wYrP0D08Kn0P3kVRjxj
mb3RMIpRr0zMfJc5g+IooIKrMzeiHyR+ue1kPCRmV0z1YmpzDbaC1qkP9lW6m9KHZnoMIt7GsawI
JrJeTiBbCayA8kqJayDV8qFWPtqEc65eScSiQVNB4R6YNYyF0+P6mNQopRwoi3L6NJ7V4Ix+ojH1
KuLN+X4aHRhHaGjPisq5eP2lk2MMQwM/FgXIidGRzd4ZQto0ZToi9QVSeKdGfBtHcD76MeR55cFN
QZIbJ9CK1zZZuaf9UQj34Nqb1L1GToP6pg33qPiz5AkM5dRPAicuendurEHcJ7M3FI4+4wJErEnZ
xkaw7wIoHBpgzITkZpsLdjO+9GGJHrdPufPTTLP1bLLKZD/VZ70VvTG0TdybqGxFvAi44jlgxkWB
E4iZFPCIMTsK3mVQRjurOAcgAqIauTCPSWJDcbZSa+e2k67E9isoJtgWgzK3qbxARYdIc5rQJnhA
jATHoI5WciL7Khg6Q5HLwj90aF67EZ0H8KwSgKW9aY3Z7ImCZrXSmzAciu4Ul61327iVnXkB+g8e
E9i6ZgK3nAS8RHgR0TBE5CfaaN7cubdxeHYxUU0Cr0/ZaItdamBlTeYZ8leh+gSq0aVubI2ZV0q1
AgjGWCihozAC64N9jBTk0Aggk9OBIdwVabmN5o+pPQp5dY4k99+37+MtQkb3It5hkZdgt/8s18H7
R83OltXAnsrnCan8UPOGnOMdK/v+FQ7jiqVEQqUBNaadm+cxOabSU8QTKVoJlFcQjAOSmZgREpud
3QaKLZPB1hTOEW3VCLC44p0R4QoVF9cuLs9Eo3mIwVLC7rXNZ6cvw4c85pwZVu24QFn84+JE1kuG
oEUiUECeaBFUGYPu/LZL8+xgIn4shCZY54FQZX/KyiUTnrzwWvo/gbBd64paEIoFgmoLyNi16nYw
FEReTiUAZ6zYxJORoUBUKWCJ2KnnsJcd9Eo6t+1Ye2NGO+d/Zv0v48fFfCyCiK0KPh/QF8zHSDuo
UwKCc5ASTsQpo/yQtcgJhAMu4yKICnW3kqAzEULds88tdRD9YHhsE166YJkiZvO8+ihmF8lRe9aa
AkY3656N4rGaTpTu02bf06OUuH13f3sQVoLtFdwyDxdjEAdin8fy4pPR4PeRaQnRayr7QcLpSuLN
J7OGu940mtJc1nAS33V1tc/yp9uW8BCYbaOoqGmMIhAG5S3IfbmVOH6/9v56NVZMlNCidEbDEcYq
VcUnI45jC6UkBmR1pruxF1wzMbwxKqy2eTBp8r+CM8EjpDPaM4YAC0J8ygLIF2CRd+dsvmu03Rib
YL7Z54LMQV11Rrx6YetH6uFH8qGpDRDjC2FvZ4hYQe5GSoyyKlsfwQ36qT2I7Z/bc7jmjQS68BAh
Ae0GuheuvdEYlaYcTeB1Zv+d1dC4x1tYJ+WOSLgDKq8stEssZkCHFvwSVRKh3fmACsUaSqiH8lM/
Bo/P8kP9VfCqInmmMaHZCJQ0lqArafdf4il60R+T0/SnMq1yryPF7Trq9kW95zaBLKWqbDS5MJIl
mC51OaVNClTcTt3hG20K6lHZgkEltEoeExvHQpVJFRhSWYj5CCzkO50ctPJzbifxg8EjiFzb5C5t
Wib2ImSFaoympBg4GUGRQKrswyGyh4n3QMSDYQJxJ4U1ydoFRhVtY9jFeF3jPd6vdAWBS+Afh1eZ
8DsZkz51C4gAkkHDr9/ip/wgQS22eFMeY82KOGF4dc+7BGTiMJiDxD5ZJqnJX+inbmkfLTjeBDfy
oYiuWsKfci8/odDUvE9fbq9t3ngu7nMxbYibaR3VQCbkazBeZNJYlfh8G4NrHhNA+imRBHHxDe1I
UHr5IVntPtqpudMNMKl4m3fjXeKoJVTfDd51mxNQVCagYNfWoLgLbKTHUZ0mnRXk4y0NpAbUfRdR
XaBzzkgrpU4a6PJldeE4/ksEdj2kwZRFZtlK6GsuI9ztz1m6S2I3JQ6oFpwofpyqYx5sus6vJkeo
TnHic4Z7WdLX4WX5AHQDoBkA+Wn2RjOPMzXTXEF74FBbSY+K11K1J9HC3IKPLEazdai5c+BmpctB
1pfRvAXNrJzCoEaEugFQoWp7lFe2dQa2pk0ybKPkKJjnrDjU1VtB/Fp/MVWrlyNLKFwi/pGkTw13
FNUSx+TeXDhyqOiS1o2Go1EFm7lPbB2aq8SThbesqB2zjK0GtJJt/TGGot22ZwreaqXcEBlilnTb
K2i+xPNFc2hmqIMYHwaoYIVWscfJk+RNDMrYbKtWu0LI3WrY5oIfxFstn60WxbSGr01+3T8m4zEg
ZxWyKTSmTpb/ptGeQrFPw6kiQw3ifJfG51x2NNlDcWcJyoX8HGfbePLEFufV/CVDG0GwifWNYb4U
5T1U+GyS79PpPoXUk5Q4kEvSq0ej9bKEQLPsoGq7mN5rxUEAWZj+aiLvPx+Sel+QFF1ZW714yBI/
bz6D4Ql5k9x81PtNoVn65CfknGP9iD3IuKKvRkGZ5HmYvV6X3Qhk+9mb2LwXemQjJWLhUJRox9Cw
Fek5jx+F4pNMjWOCCAAHllajGC6Q6VXKrhEcM/qSC9VW6Ls4nbL4LJQgMUYiRe7R8GF4cD87Lp6D
CoTU3tx+t1DDMA9icMYzVt88G8mvoR6ssDr04Flu8z0Y2XNztJPeo4rbiM1W6KpDS6FsLp9TMlhi
YfhG8oaiIS+L3Mzk5Z1WsmvglUOFLDoFRaSFWBKXTKVBrYbdUpNjS1t9W3stKGoiKz00aHm2xDty
1J9rFx72iE7IiXNwW4NHv66kgIYJ5fKo+7oODVWqQjBWBnx8SB3ZHuzEzs81OCat10ftQJ1894XE
0Wvj8npMVnpB8UR/gcwsTK2YNL3Gpva3Sihw5V1lza+0sjIcXe0H3dWPpdscpk241Z3SiX1htESH
OrydYCU+XH3Gsh1dbDdh3xQtHfAZ8kL7AujA0XwE4wGcF8+5hR3O0Q+J9Wb+vh2Zfp6Crs1ntrm+
TIxJ1JEvG6kTZh+l7DZlaXWEZ9/y/Uz8u7KP2enEJBsqXUX+KrOyk2KTfeglsLNyer91g32z6Wze
k9JKIuvaNmaHy0JIB7QGxjR7qaxwm3uVAvIMvD86n+3xBEFEe+Acm3lWMqfmlNTgoV/cWDd3RPWD
8USEze0JW9tFL0YSPaqMp4DKW0tqYMQa/SWqm1nMt2XcWM3wiYyTY6bjZzvIFljrEysw0PYGvdYh
6u+ThHfD/Mtq+P+fVCTtrj/FNFO5NJeUPA6D91Bph4jdNnaSU+D8SvzRmR+wq1lIs1iNZ1hQnvRa
e3B2amw93h6TH04M9SRFRuXkX15ljS3wH4RwSkU5wDFqqj0ZXasVgmujH7ltEj/mF0B/KY7RJIEQ
zr4tm+mclhoUWvDwBupDLbdKwSWyd9uanzPMoDBrUu7JnI6oHbbryDLQRIXzmVXEfr4JHostsfPR
KpC84lEp82xjVmiODhCdVvFgC8V9Gz+VqjdI9m3Llp+48hfGMGZB4sVSaMQOhgmxKG7TpMpeZQFi
ly7044uj3sXptwDNNM475pp3gIsetD6aBu5Z9qKXQNVV6ud0QDrQF0EsKKLDpd7L5O22cT97qv5a
9w8Oc9GbFRnCJ6int02c6xxp9DSf7uR3wbTpwXjMH8q9eky2qt3ovN1z2R1/jCvYrlByCV07qFJd
r0Oqz+ZgRgkIobdYdVtdtF7RBeISv9nGLk5pPP7in/fAxdQLQGYiO1p1Ud0BUDu2hwgvw75pq/f6
xwCy7XBnnLjPET8eBhhAJrAK6pQPegjASgVLEEQdwZxj1Tipebnd8JgZfibur9H+vqxdbMZdnhb9
JAJtdKSz4fdfkH1rwGZqL/ez2dfODQ5God1+wpumDW/fWl2IuAtAaURcKAiWv1+gT1JR5PKcDSis
QmVrvxmWVyxV4znN6rKAtDIUg1FwDraGaxitNfTSxLDisNV9d75oa65wqHblr+BOdyEQN5+yO+q1
AycGrPsOujOQuliOeuymgX62jmoGcJFY+lLuUV/vBU76S35C76ZdnbtfnGW5LLsfi+MCb/n7xXCq
gpy2YViAlFdGJUvbWihDtSO/QQvKAHIi3P44I/uz/mBxnwvEZbleIOpdkGqZAAuNDzpZFd6pvdwT
enAIQlYM4g3nCcRWwjYGpdU35EI+yp1w4MkaLMfWH1ajJRfcoyZGmq0BrNOyMQqyBKP0oEjfBk+l
Zt3ICwAmBKCybMhoi1jejhqKvQurUmI7Fo0HyLsi4pQm6l2Qyq9TK54UPEGHVjAiyT2EG1rGEDpU
LajBQpWlOg9QcE4MYklD/WioUIouhYh3wfh5zF/m5OJzmQDSJ6AHF+Vld9O22sfwOVuF5oWP5eah
BGep8ZV58+DEO7IbbUlzRntyHv91Bcz1J5jMwY0IylinKkYMtMGV+CF090YEDa9XKOhxPHB18hdO
x+WVA5c5ZmnHvVpFcYP4NSPXlc/laRxFn7OsVsMHuo8gIS0tQlyMk4+5juvpEpHBiaWCFPDUnTx1
TzKwybcWfVJ30HtAjaRXe7eBebjMfS0O6oRELXDNSN4q5XxAltqmxeSGPFqz9VH8x0ImDvfxpM4t
BZJhvkbRixK5ty1ZVgi7RFHlgpIXFA/g0MqcnvWmDOlAK7gkVf0Gjx7BHUSYhtyX8vSU8co91qy5
RGPCYKaVc9ikQJvM1456RcureeIBMA6h6ZE6SguAZjwq0m/Is94ersVpfwzXwhSP2w8KdVjFd0me
CNH6erB7/RciKumdJvLQ1GJS3g61ask/SAazUIsRPMt6AqSIiD3EEUO8OCfxMaO/aZB4VCYoLk1b
J+/N1yHKQQ2Vty9ij6YG1ShOQdpwPP5nxS4CB6iAoP6z6KmirPt6P5moUpE+x/ck3+C0MZ0WRUUN
uGdPKFLCg0grcm6xa0sM7JtoKwS9OipomPChREQxQigJ2zQAY4l+KEmGJhu3aJzbM7rE3KsZXfzx
oouSsUvRMykaxKXHb0JFYhCiorpx41Q5CBrdgXndVVE7V6B/8jbsj/MVA7tM/8X23CeyOmJEQXFU
EwtseFYpQXtT295G4RnHRA8S4T2nN4FSp7YBM8ZnSL8TAvHAzzTZB5AAu433Y9IYq5a/X1glFlpS
hfqCp7ghHo9CVLi8ijyegFUUVUGlDgHPOO7b1yh5GorZtNAr5eQgjr5KnaE7Euntti0rLzfwjAsY
ZoqmGe2D2QKjHOc3vbPILxDdCado175q2/a+fNCoJf3h0ZisVCACFqIeiwDNks5lHD+iegPNMoxh
VLzUCmrudvW3rjm6fO7BR586Y/858WpgfoS1Zd4uMJlzFG0bok8lMHFhTOLvUe2sYXo141Mb8roU
f2w4gIJGBZrzkIGB/B9jXhG2OuhH0bWsGsc6P3bhsVbObflC5nuI3t6ewjVHucRizOpkYZ66AlhK
GlrIqpSBoxSlJQycZcazaVmGF24fSUpUaOHSid2htn80rKr4HSHvgLIUS0NsBn8GZ9vmWMbmqOeB
dlVNl1EszwX9o/fPEQSYTV65z5pfINqLkB4lsvqDFrfOU3EQdGgjqEv7V3rSht2MLSZo93Lp356r
tYB4CcXM1aikYwHpLgTEGC2yn6K+Vemf/w2Cmaa8gKIxWJhAhiGNtgwayfKrAoXUbZDVmflnyFhO
JbNRkiyQFp+LOsWNxbxGnwnOphFkGM6SGfAEeVZ9D+cEEM6hoB4UXNe+p7WlAfHUpQF/lF/mOKb2
rI1OPUx7Mc2RYiOveEXkHE5WbVzEzsHe8Jf78xrTVEKJ1gNEK5ZkX7JsJLhkhU6qPP4XYwm2FI2A
+hvl0YxttJBqHBD02jbzAS91djwVtilQu5w4zrf8EHsIQDRHWwvEdRdB0muDIFMTN82MQaz6z6aE
Ji2xSOGPqB2rHZK70sjBW11XF3jLAF8EjKzM6SCPwJPnDfSaiOzQ9l2XjnnJ6QtayWkh3C5khCDR
g8wIy2Vey9GAyI4hHI7macht6TXZlGilqXfpM1iZBYuiCSFwgz9mt0l+8ZhoVzezS3hmVZMmbERz
ge+94tSlVoU+1V8gFfYjp9mExb/2SxwWJQntxBAv1tFgcj2sciZIaYtLp11IYEtxh/YYzM4kb/+t
VwKFSHivWkgkdYO5MmVKosrTDKkJtHWM6gEy1/XoCDzKpZ+PBTjdKGDXBQGDqMkofr42Zhqkecx6
JOsnyEFGyAkKVgMSdnKSd6YHTvrCbwjYhGNklXb6FpppjQ3lNF5q8qen4itAP2qKYFKBDCY7pIoZ
Z1KH305rJ5wdAZfs0guLu7LmeOryQ9dL8BqIWRKDQUNoS8HckXxR6O2BMqv5dXviVmg2rjEWYy+W
ndaLRiskMEa8bw8giN0aHvF7DGtkt5vOo35oly5y+GDbFZzYVbeib7jKkUcQs3KyRI5cxtOjuFAm
goTx+juUaQ4GcTQam77UX5orgdXjjHd6VBLpbr6JX9WjtOOJK/188oQ/XYIySzFSzTGSF9D2a0ID
lo53yPoQgW648YSP+jRtbg/22nxewjHuKxmJGAo94OLp0Ejf2vJ+zTne8caRPQV1pSxXzQyMl3Jr
HHUruxcsCfn6w6u5ix7bo3S8/5+MYl9LRrNLWnkBlKdtrG6J6Au8k93PrehqmlT52jemrNCDIAWE
/khecXx0UEH3xK+Dkn8kM67dge28GdHJGXfTMj/bGpQgB9TwSF7qKU9YC26xnTxoCBsuimsgUxJE
Hk+MUf55brm2k7ldUY0GSrO444A2jvCgnFovfkd72q7djw/9ZmG81rEWxW20PX2Pd/JZdmY3+hXA
UXmZJO5YMEEOJZgxCVp8C33pXOh9HmIPtbu5Z7rJIf7VvJUvgh+fHsPjYMc+7+61Un93PRJM5DPV
SVWTZSamneYGvpFa5n5ypY1k/TmAmeAreRfujY3JWTzL+LLxVv9L7wNuSBk0HNd+VgoVGGgkpOb1
SPTTFlo4tODQGq2FgEsIJuJQEovjPAFiEPpNWdJNhNVSdbxumrUtCpsTWHygSbnITV1bopO0bYsW
p9FiUD+TMMN7SqaPR4jWPQyoWPZyVeZsJGtrVFeQG1u409G2xsQ2ZQoMMEgu9z2I0aT0NJua3/du
OG/DkKDqzcp4BNk/T9zYff9BZPtHgkoVp65fbkfFCy0qFzWTH30eHGatDzmHqLWFiWcP0VxKoPAw
zDiG3BlJFCwXChRJ7RPaPmgZiK+ESnsah+ChE3un0Kbn23F1dQ1cgjKu0ohVVWcizonQwb7ry8HR
MuPLiGfb1D8mXbdBdYAqPiyNYhJQgtecdFP0Rf1ZTAMH1E27XNW9MqEPtz9r1YEvhoKZ5wp6b0GQ
4aukdvaCrj6NQ2kXYcWxfnXEccRCZojgRsWe0RUj6jpjxDrJxg+tVSwFbZxiDE7vu3ncNLpg3bZq
db1AIhQUuSpuBmzusxXrWYwNWJVm7y3JPUOq7rP5O+/JvlR5cX7VtgswZjurTI3qaEsCWSIoOYw8
2STNVjRtLdw37VYyQk5UW52xCzgmFtQUtGF1jaGcgwA8SYMboxB9jHh8zTyrmM2rEzRR6AOskRH9
uQL5DCNHED+l+LU39jqPuWV17V/YtNh8cWrtR7M2I5A/2gVydDjDOVX7m475NkXB9G3P4CExO1Ej
5HUkLtdgLf8uErC7y2CreMq5yjnrs7TI1KLf0jQVZpZkcBbrsWTiuk0UC4ywp3ZEd0WTbG6bs7rF
IYD9PxhmliqsNtB7YGMo20R0QGYibaaBEvc2yrov/IPCTE8eKWJjdDBGaw6GqHtEf+uHbdn6mmBX
xvttsPUZQrkEyjI0nOCYu6c65rMZCPDv1hBsocMlSWssUulWmPMEfVftQs+wsfBHLzfda7ertFEi
gYbRk6PYqrUHUr3qI1Qci4ckl2yJ1yG5FpXwVgv2oYU2S2NrfyHCCmbvEHf3vFatpD7V4N1AVfbU
v9UKp+tgbRAhUUxQ9gGuRZDyXluWKzj3xjku8AWV1E1fUxwu5Tjy81K9S2ncPt2eszU3XEjJdRW8
KSJkwa/hFqUQJWtpY5M6djOZniY6erchVgYPhEAwRkYrvfLjnbZQaW3MMbRDTeEe3C8x6hj00tHw
8mzwEsYrTzpoGwUzJHITEig/2beyusBOVqDW0w5jtCvMX2YpOFIPTcNo8iK8QOukkCxxmJC/mB9y
lSc7hJcWjBdzcpWg1aCZCt4kNJXlNI4LI5tA4gF1PDxuoZAzDt91OiWu1A7ibKVykjyB6GNwRUKL
rRCR7KstDM3uSVA89qURPgUtDhF0ApdZkgutZ8SRioccQzgMpO5PXSsNUG5XC3hESZLqazSy5i1J
R2KrjVS+oWzdCEFLUwp2AIqNXyI4px6aytBPdWoGdlZl4QbCYOOfqNMycjJjaAgbc9ALVjqL2jeo
dpHDJGkob8t5hFI1ndPtLIZ65rRmokImLQnjQxU0YGOXzK4SLRQsy5MzjagRh/KAkg9WohUmdE41
WSmtYM6U0I2lkqDCVdQbXCOGEIwRota7uEn23z10/Bor1OMQhR5xZxI7GOZ8O0lk3MeSkB2aNBue
jGQuXxqhepYJuQNUvxmLXId2mjjPaOTQzQJS8zKkfetAJl7UD+lH2ZgCCMSy/r5DfhR0gaYEVXMZ
tTP5CMpbiApEdekqWjKgvS0TNV9RU+JqsRhvpTSX3VTCG51GRn2HRSO4eV+j46Duq53a98Z2MmW5
R85hDN22F7r2Kwk6ie4UVL9CYS0rjV0NEsvCrZRaJ7shHGW0yRaZaZHRHFAMlNZJaYHTvnxU6ijG
uTXBHh2E2ktW1qB8E0zTG/sACgGVrkEcDv34H+MUI83XpajGdxSTjhDQioPYA2VHXNpV2dPHbm5a
4zFNxw5EJ2ouv4KhKNuUylhKtjZnCapVpem3qFPIiNRSWbqZkPTPk4npcqQ80Ap/rhRgymhzeFWE
pDJ2Cq3MJxy6s83Udo0MVoUqIMcZ5S6mBaZGCKnnUtceRrnU8x0YkxXFmfD/bl6JUIQtTHCXWyRv
p94qclOfrS4q8bhDhqL3ujxXXqKMJoHdpHm+EzJR3JRBUm/GSlJto57Rp4MiLQU3pkTWQU1Fgye1
J5LTj2J77Eg7euDKl3dNmFebQGjNAxiLIhnYNIkdXWzppk2H+KE2gnkLQVxkK+cRvAxF0Ea+gkYn
q0Zp9mRRVR2oU6Z6v+3rREBHeDRKDgjipG8S9RTNQn2EQ1Qvo/9Fo2NwIIKQPop6Mfwx5y5yJ3NO
7qehaDcgbZH+hMJYDtYYG/M+yePAyahK7qtGAitwhidwi8BmT636BLpkAq0/aIYyHUvPSvouxzHS
WGVUGsNdkOfZDvpXAlJbYpveK0NjPrZyRe8ykk/vw9RMuicmxPTnQQ7yzfx/pF3Xjty6sv0iAUpU
eKVCh+me6El+ETxjWzlnff1d8j13W03zNrF9DBiGMcAskSwWi6yqtUypPUHHxcQxT+LQy9HI/jBU
kChzR0vKlFMnZ9UjgaD4jSoZyc+SIESk42IjA6jr7ehZYQF+PyO1BjTBj0WGZq+6OxqLObskzxMv
RVntLIhO/iwIBgE1/uDuaOOtUZaZWGu0zZxYLYR8576QXWkpnWnKndm0XfAdezjbn0n9Q88gHBDB
cfY0PX7MYekW5ZnI08f1Y+rPIhLmY5iIrJXlqgW1F07eDGxIw5e8yN3E/DpNGni2wp9l/VmH5BQF
CDpRIxmDo0XwAbyzYzsbTLCWKVJmFdP6dj8mx6To3b4uXHRLQGBLp1Kg7HWwkBpZ5ObI5Fqa/fpX
+OtDBeqkLY0woYck1Ql0N3B2Gc1HGulu1Ea+VrRfK+X7Ei4xtZGi7owydLMqwn8mQSjCiXxQKLfm
+sl6+2Nf86E8o01QLQN8V4PeqP/AVjkOxbFAslowUs774gXU+imbW0sp9YvZ9ZC3k6rajW1PTmoP
T5u0kZ15eDHi3RQdexHzKidmVVBpiDu0qhnorWSmN5UzPUAmD0EkjkCyjC9omt8vi2xRuzAhB54+
SvO36wPlhV6Qkv7V0on7+5/ETZK0ZD0g4xYd1WDkDdXIkaRDkDldsruOxYkkFZQ94VkdjIkmWqAv
53Qoolav0A7oRNonGrWo2bnXAXj2sQVY53ezaHCDal1aAOi7Ogb7qp7fFmPwliXQODaKrBbArbuN
jeTQKwBRDESSSNcxywXNBpze4FZ3iuGpGV+i5DU0BFQ73Cn7DcEShkWzNFfSCIhJm1xjat1WRCQu
GAQb3hfBoo+GCoS++QADaW8+/0V6WkMtMkGAv/ou5dfr2WZZNIglzOicwg0ijiDh0eOsr1EOqChv
hVqdhqh7WKCMWdWjqJiBt58gVoJUJ+jQVN1iFijVshmcjypkkVuFBvmHnIOi+ShFi9dmXyZRyR/3
eMA5BTr29SpjsNtXyqdZUjvk54yvhdupNLtrXpVbRFGH8nsN1dZ/W2KI0wiNpjbqOEFAhh11ae1F
X/etth6NqfKlLr1s+ZDMm0nkCXl7Cu1aoIK24R/wsnGJ0ke41soa7CMp7lp0woFWstYQQvz72jsN
6mi/cZi9Syq7G+NUxmggHCqX5r5dMpCNzU5WyIJcLW9TGSv/OUFtP54sGbOYpGYkSQSzQLhxyqzl
NKciT87bVcZKDg7d0F/X5stZmwdZR6gAU5B6sOwORmG69QTa7kJF1v260/t1YWTd0NpKhxu6buog
K2awbLWWCNqZocQ6veHOY+TeTQfFWd1Zbio/doynwEcP7jNS7xBhp82x+PeJEmX7Acx8jmipzzJz
/QCwusfTsSh+pIvA1/Ke2DcgKtuyCT15DYpkAJH2CPtr75x73UfrBLvMNw7lZ/ClvR9fm6+ihgNe
3hm4BO4LV3Wk8Bn7J6beN4WE9Fbb0K/L3sxp/DVSnPDwhLutuocAp7DqZP2Vfy7ob0hmQbVwActo
gKHKznAAkX3vGvdDR20oLkvvxl5/TI7qrXQv70XJW260baDgBi+Y6Hix2VyUSqo50roA7BK76aQ+
46EsgXBHsEdJwU6lqNWIn5rdePNy3YK5+3GDuv58cz7MStaD6FPC0oKpA0yjgSqgQFkN8M8J/T0s
JmxerAF34xAAzamI6HCT/CxeYh9CtMr36yPhHgHbCWTCxqIw2jTWMYE5yDFuu7fiFHsSaip9srPR
zZG+XsfjupnNzDHGGUZhPHQz4ELU6aHmn+r1SLPxy3WUP5tpcdJsR8UYJO7HlakMgOnc/BY0Gk7t
vYFXSD4ET7L/rd3HgmFxaLcuARmPohugqxlMAGqfqOXNz4vsqCPt39ov4eJqouHxYn08o+JeASJA
A8VRl/YHdjslMWuYB9SHurd2h37TH+bZuiNHIrIP3mkKfUfM5hrg4xJzCdUmbW0v6PlyokP4qD0N
Loocu1PyZh2iR133+hvL774lO1twRnA39haXscu4MLQ0RDYU7YKpF70UbjxRPCpMjyjNJo56q39N
JCrvorOoI5prO5CLRPcFnt7AGsOYqBHHdVSmBuLLRK73bZHiSZ50M9hpokQ6oKcQw19qpLsqjeTw
q5aePC213D6Xo6m4Qa5M+1JbinPVVHLpXTdsneMXtt/G2HW3WE2B1iL4hWKA2uF0KKXRvw7BNWW8
86IRFTe7tZjxcsXBXR1ro2Uirll0PP9pT0r9PqrRPs0HpypQWADaxkp+GEgkeK3gD+4fYLZVDuZu
tfGMiQ8SxUfjr18o2U4wOK45/x6czeQGIgMvf3OGwY3H6qR8b/H8gmNSfrYiGv44SeflW/YTzaGi
FDDPn2/m1Gayst1SRkplkBZ0Y/JLV6n7MGh3i4nyNxM6xGkdOlZt3LeV/n59vDx3u8VlHAWoKVD0
I2NKc+m+zj5q6WiKFEu4MwqCJ4RzaArU/gjq63myzAAzCjVxE++X5M5AKbn8dn0gXNvYoDCG38eS
npbzum7xd6s69KJqeG7UhNSljMvJSkjLhtigghvlOETUpN1hEE5dU/NWvq9d47P27UO/n0T5N+6I
cMVEXI/3E0zd5TZbjAJheIkTY1BfwFKcyoJ9zF16sGqj1UqFzhmb823QRmBOKgbUNyXqjsH+VD8M
iyzIYPNRTFO2bNzp8JR2OYpxjOAJR4xibh/L0avn+yYV3Bq5EEh74V6ydjWzBhYqVjd0Iw67ev51
F7+FlCxNxvb5uoVx7XgDw1iYteT4vesJXicHoqdQndvrxoucC64eIhhmwuxMxtP8ep7OM6jFT6l5
6CU3FV0C1o9l48c1VfifOdOZZkbwQhRLFgJFNZ0lOcnN18x0beUADnL0ol+fOP6BiWujslI4gbdv
XcBNNCxlZNDHOgLv/Ter9+rBm45WQbVddoxdyxvAQDpA/cDRBL6Nv2U3uOtUb3CVokkUo1lxj+PO
vJMecZ87l2BvPXceFCXe+/31gXKXDj1U+IM6cfQtXOLpcm9MWhuDg0c5xQtUppP0kDTfU6kS5Mu5
Qbn5G4ldPoL0zv9qSEBZsq98y7gh1asyv0bFIS3AZVIeuuQhRw97KKrn4cddG2jGLWmNMppgawEv
/icSovZr9KQ85uc0pMV+gmKvk0pOdJZvSlc2BXbEtdkNMnNGDshNhF0BqYE0QmXhY96dtP5l6sGz
dppqUaMVr5QZ3cSQQ5VRVYhKB8Zo5SRqx6bGOFvTbc/yMUCS7Lh48725q/ZIOZ41CE/eqY/XTYib
zDdtvI+ujDF4NGdsSCuLOiULbLZzh1f4fho8hYf36Gzvl3sBFHc+f0OxRpSMlh0GC0ZYvfWesatv
yUf6ozzPd1NDZ1/3yX3qy1/D94gK3wPWsOIP97OBZo1oHrWyX0c5uFCTofkuuzFvi/37c+CUN0LD
4dvsBo6xHPD8dJA3WifVt6myvx+c+DxQ09EeIaLgmKfsnH+IapjXW8C1IbKRlYxTvUBz5Uop30g3
qXzfjCCHQtWTd30dV0P8EwgvmehBNZDAYgwV9+MkTwIsY2xDalZX6Gh/DNHhOgg3GFmfS/8DwrjS
1Gi63k4gXSJBZkCZHpGlvA7Am661tklRUWmErjnGItJqyHMrxOZekK3pZkh6hNm5nMCSVLW7wmwE
WQieq97CMRYRdhq69CrA9UlAMz30++YsVX4u6ozmPvJtgRgzUJspCWMVEzf52iEBH8qe0MmdbkYQ
Fd2ghJB87W+kPdjQHkQEV0LodU03xx84qDO8qANa35FP1AiUEDlPPdvT75rKsR90aPSGh8ULvEJ0
mxEtJmOSstV0Wp9jdm3rWx4doUE8Zyh+2PeJf91qeLa/nV3GLO1+JGPXAYigCBOcmWW0U6Ehch2E
exSA0WTl/EB9x58N4G3eW90aw9aFF0olamBuwuy10Q9ZQPvkRo4eJZ1OFYgKTon6JYWMUyR47uNN
6PYLVle+WUo5GCNzXF8xu/wum59QQUBRy4KkK7WTWDBc3pyilAc7fU38WOyLqQlSxsWaEBrG850q
fa9zXxOlTUUQjGVKTTuo0goxl8pDkeABzAj8DiKqgoVbnQbrGrdDYewwHYq86gvgdPbOzr71kteo
Xlj+1MgZddZuNDs59D5ElCSccxVmoqkySHYQQrA9Scs0Zoi7gao0NVWUj6FvaZ5Ds+xpClCEJ5JA
5LiyCzjGlQ1lnIGUHdcfLWzu66Jw9S7xB/TJ4nInmFDOKXABxTizBbdFazTWm9aQe02XHiFp411f
M9FoGNNoBsnU5g4QQ363KK+z8mQtT8VfXBkxEMPQICqHZma2X6Qeddso14BgGp9QhEPiQyESAOI9
k20x2A4RReqCoqtwLs9W5qJJ2rXDnKKt9L2D4rMa1l4XL+4ST/s6nh+uTyLvxnWBzZyms6pONhmB
LetvSeWN6TGr9mX8stReGz2HZN9p4NU+jJWryw+aiESO460u0BmLTCGmo9cTZjcPwawsf29AAppG
IQ1KGbzOg8BiRGisUdpZlKXrrau37xXthz4kjlUMVM5vUMwpmNf1yxmHgjdPhG5QyQRhONujpSWV
OlgBRkZmhMu1dJKR2h278L5OIqR5g/eyQK1ppzwi23Vn6SDqTN+uf8Lqsq59AXMSlLkl2UqK0SbT
UHqWNSoocGsUx1RqkR4ud2I3g2WuIuABynu5wGD7mNxEUuhXOjlqNmRO1cyJ8u9/MzAUn+CE1dAV
zCyjHC5RVigYGKkPOvgqSxQt7q5D8Af0G4LxLVCQqANpAoSCutDJhKDagvfWUzrskvTlOhR/B0KJ
6f+Gs67j5sRW1Ah8AgqCr/mIxFlwVvz2bH1HJua+yCg56vvsQXSqckSUceisZdigwwJ3DCs3ZCtT
qgwxMLsvvZe4EHHZowxWCimIzPcmiD9zd/Jyv6LR0bjFD06w3RvtXsyUuVrGn0b6+0MYB1CnMMsx
w4eQu8x5SW9A9gINO7VzrRPK0p15/y11q5pKX4pn7RAJQnvu8buZBdaQUPEbNwSrPGd7sGPJ2k0X
ODqI3cG1aojkD3mx4cWcMzZVTk1qj+U6537lgttg99ZOzrBPXPtReey8aGWbF1GB8o0L2unoLrBR
eM8mKTC79ajK0EScDIO2aKoqjbUeegGp4nDOSEsJGvJUUNMbcehkikpLNXV78oleBcG9kLulNl/C
rHQUKVMLtQH4CHTKjWfdLkBrhSbpxh0jX7CluFa1wWIWNraqtFJmjFo/FqczsjLDfXLf7Y0vuEil
FFrr4BXsv0vuA8SKBY5fNExmlWV1tDsjArRkomrBQLdNl7pN09Nk+BGNOhWMlJO+BW/17/VlnEeV
QDuQVICbpdcpIrSvD40JzQDQW+lfbOMejBo0rgVj5EZelmYpIPxHuoFtI5EW1ejLBqBBn9IZz/WW
UT2AWEKBmNj18a2f/4d72CCtX7LxjYTUoJtaJT1DJJ5isFegFUM2BW6ADwKSFZCuWmhKYU6v2Gq7
lMg5uMU7hMJW5Set5UeyiK2OP2v/wLBRXtpO0pKagIEqaSK5RXCftu5oC1IcIhQmnrNATRdNWYEZ
S/dk/tnZ90nhhvYiWBgRDLObLXQ0zAoYWyB/PHQHuY0/paGoX4s0+aEMWiQwOM5bJxqG1NXe0BxM
dLaKEsrpTW6mMapkBkitmEii38umGw8oAm/dqITHqnyze4lDkfDKn7ZxCcwEUSqaeFBfFuE63e/U
5GbKfkxoE79u5H8eQ5cYjP2h0aVU8hoYtoqWg7cxP+TLzoL8WGOq/mIIVHT+9I0XaL8IFbZbCmpV
/TABLbc8CQodvSsX3yWItCwqen1shMKCWIpTo3eJyJhkZYGPF0pI4KE5oIBSPaITqTp1N7aX0fjc
+mgh0ZzH2X/OdsNxpISa7vX5XV3upRO5xGdsldhLEFUpRiylnReiI70r/OsIfzr9FQGeA1UtYLVi
CTaHXlrpnBO0tZUvPYQ+7Juufokyz9QEQxEBMacLmaS6RHKxBY2WH03f9em2mJxsdHv0QV0f0p8b
/HJI68bYmIkxjHk0gVrLkctP0FwZppPVJhQ8Bb6XvzaWiV5OxCgye02aE/TJZgaaKhJUKedWipjg
cH0g/N31G4HZwbMcgfXFgPUtSkJnqFqPcekEpn4aSrT1hcRtR/PrdchfD19/WtxvTGZHo2o4siEi
jiMLPhHtWSXNs6L2ZDvL96Dt1TWQXUsaGh7REPoJrrncSdu8vjEyU8L7bixpH/lclB94d0YzrW5N
J3mcqq96F2WPg5To5zhGNRe17CHeo6RL342FTcDO0Vk/s1EOXvpZnj90VUNNSD2h5yzVoCGApxIN
3YdhuA87M/Dzjmh4n6zs9GwOUKU25zk8xLIxvSRdd267GC+Gc4nrVW1r8edgzaDpSW2ohZit/iOS
6wRFaWkOIiaJeIk2PcmVme/Smjxpk2Tv9VIlXiPF96UdS4IF5e4BDTxuqxqDCSaLS8uUCtVserVA
3Z/yjp6NWYqpqVE9PU2m6Nj5M7rCJthArZ+y3QTNaFuSlMMzJ+rBkBIaWfvKfpfAVK6YN2kEXSjd
ywznuvnwPLRFUKOE+lpdln/R72xQ635MpELHnpinnDZt5s/FKtTaHxpS7KIw2c+QO2s7+fU6LG9e
LWgBryX1yBiz3WYFig7RXI3+qqDFZjdRlZWgu65qP5LAPsuKqOadd7Ju4RhXFkQmkeS1nSuVH8as
9VrrOcH16/qYeJt/C8J4MbOx7KUcABKWP5DViFN3yB7qRqFZeaMGhsA7c5LtoH7FEWCuXTGIVhg4
CKaOyKVUaIJIQS4TfINaatXYrhbQdPzSY/+1uBMUM7XnjgbKx/WxcifUQp0h0NHywUpgZZJeJVbZ
gX1K/U4s04mX164WeDbufG4wmEWrc6I16dRg0aBfEy+7MVRdM0EE8a7233WRqBh/RKji03B8Gri9
Xm4/S0vLkIzY6YUGurzI9PSPiZSCeIh3AiFt/38gLFl3OuoyunlLvFSX7UtUEL9obO9vVuY3BBMA
gTldKnoJ42ir2IssidZz5xjD9+so3P1rg0QRlU3IxbDGZ2udHccJ1mZQXrrUUY0EJpC4VoWIClKF
18G4hrABY5yw1mmLWqYAs4enwLhXrModyYeVlS4xD5DIu47GMwQ4fPT5wC1ZKMi+NISgLyozUHok
LsBdG5oNTSbiFalgA/0/t4x/jm3WFCAZbzZGi2O7CD2pWrugaZ70DtHeapna0mkpn9Hkaw8iL8Ub
3hoB/ScIYlkpizlS1L5ErIWGNKTMJQr9DycVFcWIUJgwWDKzYilX7oV69giBXNrgR8GP6wvFn0Kw
vsroboeTYQu40BCvp8UMkD55CpedPD4vZJeCaisId3nsS+1HEz3HoyBY5VkjXlD/QWWsUZfUsm0m
oAbtt7h+iZXE1YcbaTho6VNKRFQ73IncoDFRQQahArxLA02S3mPtU09tCrX0/3Ii1yFvgoB5KpMw
WLuNk+oh6O9U+3aSS9qXR5D1tmFHi9JBX34KJovrwDwvsg151sFvcKvIzrKlQ8hjNsFumSYnj6Pb
fgxvG3P+Zra5fx1uXRk2Ut7ubMYoQShBStLi0Crt2yDFc6C5S9X7JBNsbV5ItYVhHgT7EWR2+gIY
iJnus07ftUNPG80C8ZhKe9AnFNOdrIhacnmGskVlTks7DUIbkoxAVd/t/qfaHVX7y383f8xyxaat
taoCiH7lYZrtGb2klvo+FfpNqzxex+IOB1nqVRcGTPBsN0NhZnk36AMKp+F9ZcU6jjp5b2JRVQHX
JFDU9uvIX4V+GQvsymRWesAQXN2cybLv+0r/CUKYXT79ezJnlF+iXRXnCrYsCCYusZok1mto3KO4
xtrfqSh2GYdbLc4E7mldZ8bIL1AY91TMOmr2CRpIs2ZfLR1tRGEZx7wBgPpDWYbwAJQVLocxG3M8
pwEACJ4U8wT8sIrul/2XBXxMciB9Rm1OWysQ1B9zvC7IfFQbbZfgEodA3iWqDUYWFBJ0oAIzETXJ
AZ0M/cEE+UFSnLpTRZKH6/bHMYwLPNYlhkhKgMmkwSOgr+FBvS33GUSF21QwLk7SBFaxGRgTdxaR
YWRtBCClPlT6gYCexthBKSa1X8zRV1E9lKX7KdmRpaddb+ESKHpe5Wy17ReYTNE1LkZkrFR8wTyf
s3mmKqSei/316eSUHVwM02SiqjzscTta1y+VZi8As4ie2GhhhbKzjQcJM/F6eJNIGZ9KXHkEW+L/
Abct1D6jsxRdEpfGky7mMo9q3zgaYh4CXh3J8rP4tdCfWtRNBeYBEhsUfVnXx8zdKPZvVMZkpSpT
R9kc0F7S+wpUgVUHl0NfrndhSStwAAmr5/kL+RuQsdkx0IpcWjDMpj3X1h0kmutJcIHhTiW4JRQU
daJvVWe71GfdDKqwGmGuctzdTnY0uXI9gxhe0ZDGtYuKgqO/p3akJpToi0EHvdQEYQPHxa0XD1S+
QZOPKGyncGvCiyq2jm4yWUJXTe2GLcQmri8eby5BoQDubahwGkC7NJncAPdXOi4NGj5nxJMqGPhv
o/LbdRBO/LPyNPwDwtillEHbZRmgOg6iJGdK3zJ1J4On1HRGEfkEp+oSfBAbKMYYO9luQGGE8RiT
FxrOVD3E5DWqnqZuZ0PeZ6y8LD1H2Qeoqpd+P2bOotE4dlXz/fqQeX51+x2MjXYxGCRQ9Ay/mkOf
QXsp5NlF+AnR8ulvVpCADwP95JCgYJ8oUrRLkahWMWKNoKLPn1XJqUr/+nA4NdyY1w0KE3ZFdhVl
egaUhOSu0rrT/GHJx0G+iepdQG4GM/cD9RSnZ8V0pv6dpD+D5QNkPtc/Y5019tDffgVjrXMly2PX
K3BwsWfOWM7S6WtCu8hEzhtvo51gB3J3B5prDdCIgWKG7bU00DmXSSbwlsWu3KwlyCGZ6jfSEdFF
UuNsdvAD4Y0BHTprkxtzPmZJHaVVhAkmqBMGobFLKLJyEHFOb1OKRBIYCkawgfcJzX42e1ALnpLX
H6ACuVNvY1fZ4cB8RVnQCYRm7vU558/BPx/GpliNZqz7acSH1dZTGkBPejmkmuAtgucg1JXDEM12
6ysLs66LNs5ZVkBvKW9eahk+Itl385EsnqKKSkZ487yFYnxRPKNOZ9EwnK71ZORGUlWUehQhMC4o
r8EBly5AKHPoiio1TUUZK+7ptB0E410SUJbF+gCIGM1wzU2ke2P+LZL3CTq+pWPQnpRJkFPiWYEK
kgx0HK+8zOx5CMqKfE6U1Qp0XwZreXyyRRAc2nldQeUzXtrAcYu2SMYKAj3C7SSBFaBO/9j67c62
3fYz3r3Obo+yqdwNnACCpTQ3oQ5aQhj3uqHzXPYWnrEMqcxJNq9DjKvGkeGnEX2b+jFe/gYH94m1
+Q/tn2yFt2WMctLGGOY83cVgVkw+jPKOqE/XR8NdsA3KaqWbNwdZlUYbDU5w2GjHNKS9EVZOKyp+
VtZLEOuQNdB6oO4N/VIgQL1EGdWsNwewtKDVIL+V5F0zTdR6CaAbsFCNlDepfZ8DX7d8O/Ns0U7j
wUM4Dc/M6ApAUod9w8xmI4yUcob+xHTX6qM7mQ9m9EqmT7X4IkEIZnFb42hhU2h3aik4dznbXFV1
dMuA8XHlMWIi/T4d2m62UUIDJkwQf8zEhyiY4HbGOe9A/4unehzryD6woo/yqBhpAz4rh0QWXWJv
WXTaWD9BAdmiSyy2BMcrZwdcwDFuxYhASxqvddnSmPigVT5r6EtuBsT0ZNpfN89fxwZjOeCkW7Uz
QZ9r4Onj0nIiSx+awEaxy3gsaeSPToCKSQgSo1LuWO5QRQwxYO/DcmtKHgcHhXxOQkP3M3fTk+bI
1HwXadjy5nrzQew5J9mZPi5rWdTSg+L5x2xGLtxpBK3kIQRZxPwXF+JfpHwEuo3QmWXjtiEkpW5C
stRR1h48ycl1F6P+bN+ivZ3S9xEC7iYFz5xg3jk79gKW8QtqMyAl0AL2BdxlMg1r2u+gIkaDg34f
n5a97Q83GZ1ADmR/xQtzTr/ZBzCyoPhNo6HfftyWi9v5sxN41z+MF2HiwyAggbJKWDz7YA/Zahm5
SnxY8Cz51Sl0u8++ppYbnEJPaSB/MlPEBwdRexFvG29h1Us7DMJMUhZIZjhhC5ZoDRS7r9cHxhGu
QlnAZmCMj9TkkQy1CYTpc3C1ve7Ft+Vt8tY+x07wRJB3oeGT/lYh1EM5gnuMvJT+/C8/gVn0vEpJ
mIUok5udlvbguVJOUD99vs/Pn+/VmezGVxA102+Sa1HizjeixhVetdLFFDAnu62GIXKrmAJpf57u
8p+WU+6JsbcOn2/lTk5oUFDpq/5kPdk782Gm368Pn3cpvIBnTvapQR2RHmP45O7OcqBN8qG4Ey1p
+PCpOBX0fTSnmaigaJBTm4x1NyG/hn9wj2c9nJ2CVjdf1uLcwGsrn6gxXsczFA27SIyCT1gKj8h8
QdjCQqPI1zjyJmHyjbvZwTOAghUZf9nbPYTuKsMcMe9Lh4uv1tFU1imcsqPXO007lPad1dKwR5VQ
cbtYt5Xobso7UFDSqmP8ZNUUZs5IaVKXUu+BP5IbK3HD5FBAGXocXq4vsAiG2cMjeiXUdi02DSS4
sLo8qYrxKTXRo9IFgjhY5VxVVA1t8AZ6ZVeFFmZIEToyFLLakn0XoEs82gUPlpcdpi/WF2Wn7Qeo
NUnn4ucT+Y73Gh9Hid+6M52c9lW0q/gec/MpzLCbpDXHUMLspjO2LaifWlwbEz8HRQYAJygV0GEn
+wvk8K7PN+/+scY8CgrJoA6Jh4VLpznNihwpOsru7W52FnPaSartdA2WdsoXGqF1EQ+s37pO81Qo
Vl8H5zlsPI3rsCvckv9IZWRSo9X1jG2lhudA/jEEj9d/PydwVg10pSlIt3LaTeWZ2GO4HpBqNM8T
DavSDP1JCbPEaXP0jV1H45nTFo0JuZKwbud6AhpEmw5FY/iQHvZmC0QOsU7nSPAqxZ07DA1VgWCe
QWng5bq1phKOPXjD4XJilLC1p0nOBLcb3kO/CikO00ai+tcL6iVGmJQzaDCrzinLmcbQaF4CjdqN
5aVBeTOAdj0ALaukx3uz0enS9hCnzPAQqDngShRtVp5jWHmBkfdaW+fZHI465KE29A1YAKC0VU3o
XbCDm3zOdlMw7ZVM9Ysi883xaaXnz2VQovTzoVAVWlsVbUhyQm27E0nloe9HePGvSfEtRVKL9JVT
pNl5ji1wCnQZEqymwMi5Owzi8oiPNdDE6+xdONVVtHzJ+HKlfjPHk2JTtXuvrF0f3ZOKTsWNIYuU
qHmVVuoWc53NzZXRCEgjyy0wwzalMSpCCk1ywtHLNcmXy7vJPisZxNh6VLH5/V887V2AM6YZZYE6
JTPA+1F67lo0kVhfWqWD9HxOp6CGCNTH9Z3HjQq2w2W3XmGRdurW4VaoycM7TVS8p3hUNHTXCEFU
X7tas5fBxq/puDp3NJN3seQU2Q9oCZv2D8HX8I7q7dcw9yHkT7JQnvA1ZtK69nT6VVlKXHXyliCF
cgV6i99kKadF+lpnPyTrSYDPKctEyzlcERw6RIzZVwmSol06UnvMv/qlQTSkRy+4QavqgRi0MX07
RU2aKIfLu3JtMZmwVI8VpZr0ASQv2VM0+FZ8nCWD2po/TBUtQ4Fn4rha2zJxlUYWEMQybIcNMeWo
QHs9ivTbbBW8eKoby4lJRi1ox1WihOe6Xsz99gKN2UxNoDRGGK9lrkUIozmDfi0ITGjFPaYjaO3a
s64JTmU+It6fTRnLKLOKQSiP1Iu0RWxpxpnXNngu018TdL73ufY09j+zIHSGVFS/wHP3Nq5suMaj
lgyltatdb5xGoidDZxDU4SlYRnKrop1RVQuqN548HtTMAxu8o0sor/lGenAFp4da2183Xc6hdvEF
jBVFYLORQhszrZnlW9FW1cHuVBFjCdd4NsNkIh49HqWwXMsmoc9xCEOQIJOHxogdZHn8Tv+L2isM
CSk5GzxWq1u8nFQz6cx8WrCUdix7pro4VvyqxPEXCPf4cwKrVSqB8XCini0iKx2LsE1Jhn6t2EQ9
b6Vm+6ANnTT7i9d3wKB+R8fmAHk74+UltL6hXRPFvBKuZLSSlq+y/O26OXCcygUE49Yhx1ON6lp7
KifFHo+W1Jj8teygCN0Jkj+q9HYdj2sZtrpyE0LpCa7zcq00KNCVKfjnHamgg6T5bXDXxFAtdSCa
4l6H4m+2DRZj6kNhz007AstcSvl+7qqzHRsP/WLvqgHV0ZoqPal63FIFr710arP5PsB7j1cTaEtk
eXLXWXn+LPgmzsEFEtLf42d2hg11ysGO8U1BnrxoZfs1l6vbLEs/g/ElR3IuDQJ3lIIdSRO66AUu
++EnmmNFZwkn1Lv4DMbfliXpE2stE2+L28EmR6XVkSt4Mf89yxxM10bjLxh3dROUTJfLvbRFiRwS
cNDba8k7SBsdSvRdCYv4eOHJBRCz1joZpljrMa+D9SlH/c6YOzyJBuZzGBV7LXsHv/JegRQh+Drc
vH1t1eG+J/ZrhRlWivQ2mWXIjOQCN8HdXJvRM4tdIrk+yRE+SiZUNU/gYYxba5ebL0Fr+Cgsp9eN
i+uVNnDMokqS1EuNisnuZ7x9d+4EsVXU01wH4VsOVhPld+hrYFNbozwVoIlCuV9dOZFZ+QE6bgmK
r1JFcB3hT95vIMYzlYkRDDPkWJy0+K6T5d6MH3rLJ4Xbz59aMAqWSjQs5gxpxqiNUd6NDaFpuLlS
2W53ktLcQpLu+vytv+iPSMf+Z1js0VHm0DwmOcrWo/i9xat5Jrt5lzsdea0j17TSm2ncXUfkPa3h
aES8Cq5HFWxlzDGSBqhc/FX8v+QTxLsmqqDUoIgrcImVt6k2OZIBWkbyve9/kuKHmtYUN0EqF7Zr
9LngY3g2uv0WZlUXotZpkeO8acekoA1y++5Ya5Grx5FIwJO3pFsoZkkrUmZWogMqHcNDNig0jPtD
suTOMqnO9SkWjIrtaJ37alInVIA7RJHOZY0Xf03dG6Ygv8U90DYj+vVwvIkeYTUZRJAAE0jZro/1
V6lElwXpPCnUaNapkCJBJdto7CaQtc1D4plg7Wl1ncajSKuAtzvh1dVVSxSSUCxvlCWPvVQTmHEb
jk5WNtToTKe1yWnsPmJlehpB2SrwPLzQAQwSq3QIXtI0Nn05IkppIgveVJu1Z7vpY9qWyf9w9l3L
cSPZtr8yMe+YkzCZAG6cOQ8AytE7kaJeEJTETpiEN4nE198Fdp9RFYhbuOqYmAd1kdyVbvu9loDQ
vAoqEySHnOsrj3X5XH+JNE7NV1iGaIEXEGk7lQ1Go9HZ1LEcvKinawWuKRM61wvgU0Z9y8ZDBSTX
qahMl1psm9jQrGXXMf/piu7CIN2OROkmSf+waQIv0PVsozsUpF/RfpN1/CR8IuUEUSt4YOYNz46e
mKasILxUyTZO6EPajysJ/sWtPBIxe/hGMiSkGKFgO5ZuMUqzJ0IERbQ2Lb+UCoJ2/bWU2as3c5zS
B6NWIq7M6IsEtdHA7hsjSKsLFiW+IF81DC+cf/+LqgZo4ROtKYiH5mnuvHJBANPAKLIOsU4WbvOk
29mFgZbSNXS9NVGzK9lRhjFZC6Iih22GQQFGRaLq7N6Ctu3u/KoW3zhqMoCkAMKHMZ+kAWmpi7or
jkwTPrxVzKznwD6AT1Vn36nD/9Ye/pI2LfxIudU8bSzA8EC56dfMQQkzObhR7KVrac5FNXK0qpk1
BAQfsYXCqhTPQCMnvbj8wyXNxRC99Jq+YhiWT+vXoma3voiKyhDTRKTWbmLhXqf29zaUt83atV/y
KtyjRc1uvZHHbWrEGE/rVewGFQ9TFKPb+9aWX7khbzolQciG+ZNLwRJg9J+/J4vC0duB0tkE5zQn
YuvRJkT0DMIpoBy0MhiGH1pzcLPYK5pHUf7B15A0F3f1l8A5LVvJTQy5gn4LyfCdrN66NnDTl2yV
E0tfWdgc5xVV2CokjZyIV/AE+Cbeh0GHNlnP8ujuTbtWQXM7brKAP2pXayg+i/ryaI2zd967faJA
YQrZRrqjAkSyhnvIzDWjuuwcHsmZ2Z2R6sCq7iAnfbM27MLYWM6GPpQbtc0fKqBvwdjtyOUaXNtS
NQ7U7f+5M2wWr3HgOVOnnMQ+gzstCrR9uLGu5bP1nu3yvRIgHPXrPwAdRFeU2uK+QktPBNQ6Wrpm
FUkMeMYFQP4n/udrV8cQdBUou17xG5aKA+j8+yVldnrgoYtNfbo5Sb2jzS3lQO9EA/fYBKQOSl5s
uNpViM1gkNz+6fxzXHwdR7JnJ5pndh+DtRAzX611qQSEkOoKACi7Omb786IWdemRqNkpAlKCJCWH
qFyTOw2YMYYCOViGhgUmPKiLL+fFrZ3d9PmRiRjKsOxEDnG6+1rq98XU07ymzNZ2b/r8SAYVSBoh
SYrdq2OYhvus3XP7wvkb4zVoUEPhj5jo5/oEzti0Zhs5KYEVyi+FFtTlj2iNqH7ZFZqYF40JWMqa
T0RUAKnNHANeHW1fdAe8ArIE1Nn4OmrNNcAfNv1Yfs11YAAXj+fPadFxOBI8s3oxaIZyzFQi64ME
n1v5xQhF0oaeRF8UA8RnwujfqFa4RxJn9g8kxeDacSZXhWDYfDDsbeK8DmF/r1dTrxhZ4TSY7vUn
f/mXuLkBinISRf3kqyQtxgc6/tYrDGKd38Q1GTNFldcghM+m/IeFU0NkEHpEkTW6i8XbfrSQmZ4C
QB21uonytutKgFkR6oeGsxltHe5XseYMLTWgYvJpQjpAFx8aUWfvt2oqXRkK2wYWxmLcxcVdEr6i
/9riT62JBKR6MeihS+7K6NCsFfOX5sJPhM8etpRtkcfTKKwlwJV9aRnXnL1QQJkMnkBBrbrSKbg9
VqzNogcxkUNaQFiGZzlb8ViVdlPEEJprGdDxMHmQxIE0jE1JLa9pmFfaiU+yVc6CxWjySO5ssUMT
OQOb/M4RLT4qRpmWAdLWUZuheMYIta+r5zxCM4HzTNO1DNfyTh8Jn3nYXSNMe5yioTbt0btwXeQ3
Nv2hEpAZ2hedvavCgNf7cC09sniXj8TOtI7GR+5GPcRqxqZJnPuqYx4Nq61uP59/mYtm6EjQTNkQ
SmTdRhAU2dFBIZh0tHw7zeCfF7Oyng/1fmSJkpYmQ0knMYMbepUcXiIANmmo7uvdGgHE5yVRggYh
0zYN4A9i9OzU6mlAByfSMkF0rG4Y2NwzteXD+/n1rN2Lj8+PFhSlFnoHKiwoMf7Qy81g+iE/hGgZ
qCZwKLkl3XZovB7vcEXw8k5iUAazyWBsmDfWFRm4WGyOeKEFrQUHeEY6cEwSaDvHzDyzLvaGUPjv
9cEiycbCYWqj/SgwACfcZ2W+l1l3WPlGy+/z1zea6d2yxkimqjFh3gO20t7I/rYXmPeLLqgqgSW1
01CPYe3G5SsO21IjuetOfKp/bcXMOWwEcJFzB1sxVq81N3ctAw3hwG6ZsjCBY29KIPDqyX2bqYve
GVAVJAcaZQeTPJoiunBp+FSx79J5nVjvSWfgKkYXvY1iFUj1dm2hvzei3nCeelWhE69vUF+ZkIBk
ZT+c38JF1/NoITPXE/zPKVUUCxH9HfAfefKjQiuSRQI+qJXTWlbiv/Zs9jjqsOzdcIpvK+OyNR6b
cNiR8l5vby3ELZqN0s7T+bV9fo3WySFN9/noofCaCGZJ3I7SCgEr5u4bomNEc9icF/P/eJC/FjZX
1DmmcHsg/k9MDY69qRyAVGUeJ2gwO6Spn3Vd0I8e4JF3K4KnW3bqP1GClgvgs2CMDfnj2Y6WLjoG
oXCwwPiqCUFxa10w3HiESF3yPUXqbEj8Pr8asqAGXTlKoyvyP28w5E88oAwtmQBIny1cY73ZoPAN
J78CHFaDHNo2JZdWbARh5QQZVb5d3NXEr0Xujw1Ay81ARLdE/T5q4+n3mJksA1ACXVThe0TtWG6R
wJHAFYpIYOX1bViALQNIc2p7fvGLa6cAWMEQEIVjMtMAcjRARUqh6jv3Rlh7Xj2lxYqWmb72p+Od
yK8oeIwxujvb3n5sUGpVGPYJAfWser4DN+CmcywM/kRG4IZXDWZnVpT8Z3f51ILN3szAXI6+eQsB
VeQ7Go50tf9qaeOObeRsVbGqRDhMG5dFfo8cvbqpxNfzZzN9yfnGHYuY3YcOmQFX0yDCzm81uwOA
24bxq7ZZGSBdEzNzYCSsvT49AX+ors3hZ4GBhuzeMVdKGssngl4HZFkADTAnocwUk1wJnEhnSK/l
27R9/zu79R8Bc4iKMFaOIikElOqxrqe6ehQ+Gn24crM+q3/cLIOh/QacoA44G2fa2I7RYD3tVthz
AFai3R1KcSxD+pMlXf7CqZb+HK2yfRrDBPjXjUjDlShiASwfXwGthmiydgCuN+9EHhNmOGoES0u9
LW4wQn7g3yj3GooJn414pn7us5vL8af5aAfyq4PZnwRc20DxOr/fC/XH6WtYzoR7Cd09HzoyK3NE
qwzQ6i0RGBdDEH9jr5g13YdedpUWXr5xn7TfZxY9lWmc7r6j9VZUuZiyg6lg/ZPx+6Xb078/O926
1RI9mVgyIvOqLvfM/eImwfl9W1QcR9s2PZQjc57FrtQsByKYc6PRA3dSbxWocPFJu+AsxaTBlPCZ
PeneiUfCEsjIqgmd4g3h5QSgABjx82tZkgPgBFCkot1/ehSnayFpN+CWT2M6PRM7Z0z7RxE6ERq+
nc74PqRRsTY5OqnVuU5EqhYNk0TH/+ls95BOSM221tDdJwq4m39wBsLUArfe7oElMrycX9+S0kL/
OEEZj1DAiMz2EaXFSpoddIo1AO3JYYhI1hDlFxeEKUZU1EBahf6+0y20R5KYGYN11I0hyNlG0dSr
MVQEHLf28fxqPo59vnmYYEDiwcSQ4OfjaspEiKadCM/dffvVuDaBq+ENX+VNCuIvz/jhHOR2vGHe
l/ya3ao7dfuKzoG9u7cxwIihhM3577O0u8dfZ/aYKzmSMSrxdaZDHEKQf6rn8xIWhucoiue/Vjx7
z3GRmUbYQoS5pTfhNQbm7trA3ts32UX3qgX9RXnNPOB8Y5XZVb5pwxXfZ+mBHMufXdfWaCqUwyDf
AqKQEFdOfBMWWlAgCDq/0oUaw7RSB4jVSKZN53t6jxKBQnQj0Q+OV/NVg6eaqjxgA2bwWbgTGdtb
XZt4Bnpi0QKPjHZAiu73C9/QnibDi8HbxDzw7C7niSVJYeG5GDwCuMghI14DfotsDUJ7UYVSCLDc
ib5gDhQ12FWmGgA/Y7T7m9Nj7DQE1By7P7+jSw8TzQ//ETK7nSyytaqdhFjQbPHdKB9F/4xQxeu6
ZsWULj2EY1GzW1rwUBejBVFOeMUw7J932cr1mHZ+/vKPJczuIeZDWKn1kCCtr1m8H+JbOKx6+aXB
vUi+FnKlvWPJ5YdVmHh+4et9wtVph6YuEuoiHC+echNYWobp1dHPqPxh2d/i/HD+pBa370jafHEY
hZdIGqHfQu3BBK+VK+WExc3DnPkEhwox88pJaqZc8h42h/YvLb8yyU1aIiHjvtqgKFN+JX+cX8/i
9T7y72ZPOe+JypzJv0t6a1Mh+w69jUGitXBzTcyku44ckdrO3EyWECPowXIxo27CXf07gdixhzB7
RWNlco1nmHbM5UtfXhD3y/m9WlKwx39/9nTGVC+zfiIp1Zt92f8hzRhg1rs+W6u/LGkD8LvCkiBR
gAnWmRxwiyQYecQdIEOgy8ijxr4nB0c2iMpWbMbSuRyLml1nLcqFFVY4l9JE/nNMAzN6qZw4OL9x
a1Kmz49OX+tZy5MWUgBFlem9j54JBqC7vyMEoERswthCM9upkLEzXNa601KMn2Hl2xaQC6M1FILF
K4A52v8VMguTa45OOR5BSIxxwtGMA4Zp8TTVvah7Or+cRUk2ZiExhAkOxjmkiFEi5Z7ocHdtEEVZ
4W0y7EOyAf/7eTELpVrElQguJ+R7hlGP2WUbUhUbMYomfm9bfkXt58SyPcscaxA4Nd4I464yAA+E
fMuatZGM6XbNLcWx7Nntc1RrFhJ9Lr6Rj35H67vR1VdSAUv6FLAsIKUFch6MxPT50dXj0RjluC9T
zxW63psu7wOrAXB7Ap5mXysA2N3WYRoYTg34RdmtVGuXLj5CVlwYoCVZCJBOpfe2EdpjDGthJ/Ac
OGCLS+cqdNqVKH3prpgTlxtmkABQMseK74TmWrC6MErhxsDoJ++LoAWcnVttz9+WxfX8EjQHCa9U
IaNyCiBM0ujS0+uwfQR5rCTItGR4EeelLd/NI3GzkA85/EJlBTwJFg9eGhNPJGTvDDDywq68JM7B
WIvW9eG2K8c1P2nJrUCmErNdyFSCjWJ2dGauh/oAeiw/RKLWch/KMgLwanUVpUZg6T9b4FudX+2S
1j+ONmcCbbcbrDaftD6VtUfaiPucxvneqIAJ3aOEW309L3Bxe2005QM1F6h5KIac3k4R6mNlTZSg
SdpdhGB3zZjjJXW37QwgIQju9eouiQAjGP08L3npGh0LnmlRFOMrpHggeOC518X7HBOs7bDiqS09
ChvnpzMUF5HynxkdUrp1yhistWbvxhDoJTuHfafj2iZOxzLXYegqADK/7oDqdA7dkXbSsjog4vg6
v2NgysRUvR+nYt/rzQGMf/uYqkdWvmJsF1ztOcbE9QsjXyNzXFwrCPUAFeAAX2ue8NQ0w9DQfDyx
uAkf3blJwb2s3pRr5m/pUdi/5MzznkNOGgcdNrgxefJgxsmm0stvY0iC3uBeWf1U8Vq73pL+BsUf
IRbGSNDgPNPf1phhfmIASkEYmwC2N8dsXxcIwZIhvDPN4nqQfeQbhRb6hm6sETQtPUk0xE9ENAQR
zVwHgIKmSWoFGAaTfk/kXZ+9j9Ifmu3w+3Ok02iBCQoteyLingezGFvQeGogdGfOS9kckuQVpHJp
+dqRH2uwGQulN8iygHVD0RwML2imZxKZdwoaBjuKlHLXbxXqTXKrR7c63Tr61jHAnGS8GGtR4WIK
91juzNgPKZiYCLDYQLa8/Tn499q+qbfOtwft2ak3cbOpn1e0zOLpUeBbTPOe+N9MvbFRoBozTco7
AoO59Moinqm/keRLtIaIuPT8nCNJM30mqCyceJIEF8sDkV1J3mTqW2uY4wtdTDi6Izmzx8AH2xyc
SU7eolNW3/ee8PIL875FRj6o7qrQp0/nNfXKyj5MyJH7FMrkrz2Mp1l8TMwWL0UKPpDs4bychSlK
LA3Rjk4pMOaMeYJ/bOwCyMwDklc75ut7/Wlb+KAKc271b/xx9JNddQcwD+mNr+cFL5miY7nGqQ1s
BUDVC0fiVjbfeX8AhBx3t+dFGNPfmJuIYxmzF9cTYRapBhn9Vhie8VxdhMFwcA5NED4WT7oMct8E
VB4N+JvwLzF/4P+diPL4G8zenkhszdQEdnc0jLt0JFsAXvkMzRajc9dX9eFjwf/1Y/g//L24+3Np
zf/8N/79oyjBmcjRcnT6z/+5Ld/zf9yJtx/vzX9Pv/ifH5z93O69uHnLPv/Qye/gj/8lPHhr307+
scnbuFX33XutHt4bQFR9/H18zekn/38//Mf7x195UuX7v//5o+jydvprPC7yf/710eHnv/8JloGj
g5/+/l8fTgv49z/9unhr47dPv/H+1rT4ZfdfACeHZbYA24dMIsNLk+8fn5j/shxMEKP/G0EYAJPg
5eYF2rj+/U+L/YtaGLWfmN7o5DDhZjVIlU4fGf8ChoMOUmOAG6OBCh/978pPDujXgf0Dmby7Is7b
Br99ckMxPIQoDAU+m5mov+L1zVRlR62q6/I48nNj6NFCreWBk9dk5SF85IV/PYQ/xSCvAUM3jXuh
3ev0sQlpmH0RWhzIF3r3wIyGPFdIdBAPTBT1Q2dXJfFIFZeOl7d5P3g9cTXg7qGir4HOySYvUaPQ
4KPy3iFA8qxZ4TFDaJc0Z9lTlCqRXaaUoZMLY1r0xoVrgB6gXIAkr+iGpNiYRg8kIDCCa69ZqOuP
UsTJc5+mQ7dT0q6SIMpa9zEumA0oVE5JEIo8uaxSPdV8q0mdW6cz3bUGuFMV+7EpQHRHUx8wyoBe
/VGBPVKxKkxzKgodQJrh6Ne5e2OPzqOVf+EUd+2/Zod+fMiTdZjt/omg2e6PEfIUsoGgincvqkQ5
VzgeQx+aK00AOLueMwwXbS3882JPzTDuE6InHUPu6McA2QFc5dND5zEoV82JIaNRWe73hSs3PBHo
ygjBxGj1WelhjtT2zgudeTl/SkX93wLMCjAdAfdwKrWCVxe6cgiRpOlcEOz08SYVdu5LlRl3VZqh
ttbYmAeUqTEGUdUWu0FZgA7HQ1nJT5uzfZ8g9VAYhXOn4yFjdH32VZosp5JnqIm3rKBl0HcRvZ4S
WIMXm0MFWHtMVeaeaiz3xuFcDkhQiOy6wjBkvOc9WrG3pO0ImoSBkueZYa1eYmRNHqwq7e55UQ18
75huI4M+5QWatjSlqZ2VdKrcVjVrK791UKLxOikAz1oX9HnQzF6i6Jew1tNBX/J90jJkSzJd79GT
aDG1QUZdPZS811He12mG/AVVwxbYDQ3mQHtBho1Lm+Qb4N1IFZw/uVODjIPDbgEWBwGVDXhR4Gqd
HhxIkPlYqE7zstLpSs9h1bMKNfUdc85rGKszp+NPWYgQEbpNTW+fhieztmwYT2LN6xiwzUq3dZjv
NF17ZWplfJe0BBGqzTS/QY/qjZZqgHEXVX1Pk2Lc132RCwDwah3QxyJQU5E62RQmWo2H1EL16/yu
zJTEx66gXus4qEIhQrCnz4+UhGOnSNQVgHpR07xLlrhp7zejFgdFScoHYZVyrWA6m5P62BwU1yyC
0j5B+daZeS1dVJdVixYqv8L7eqDCdt5DI8v7b6qsEbZHY+UAMISlobOJadO9mbWZfmmFSQFfpIXq
UI1xmnkyT1PqSZr1X2JMEOcAH+gbY3d+d2bma9odgH1Q+PkMhQN9PhQBQtZOjRbOUZbJY+moFAq/
n6SfF/NJkyGLh3YclDwB2wQo4NnVVH2RMjE6mCahefyqtEjbunr91hZlfq9qR/qOnTgrDVOzJM3H
MeA1oLhl2+DXNOjs5Cm3Tc3oMlC/E4XoYgzVCPIdt6KFnxRd+WqVakSnZGNzE3NPg+h3jSItLAkz
k6fz61/YZoBvgRV2mhbXUQI+vYSW6ke4EWAOHk0IY6BB3ALYYBVgeFEM0CJA5YhQGJfrVAzQ3S30
AJWal44oe4Agudikqewi9MmEqPDG3LK+9XIAobZRWomXOmDv6dMs+lEWJSB7hYOe4M5Bfo7bkbGS
0F38bvDVJsxEAE/O50hU0aVmZLZgsRRRG9COaAc4Nfz3pTAdaRxqgEl1MmGnO1DyWisqt9Y8nujt
HWYxM88oDfPl/HGeJnM+bhbeNaoiSI7p8DJnD9x2WqaPA/ZZN6Nsq7Em3VWtnu1DNFvdDCzle9Pq
DH/M7PBwXvKCRYSnCfQzNOECX38O4W3EA/h1W1wkcGw7DgxghBeL+6bdJ5ZyA60dimvURLSvtpIy
xqvma3Ras+HTPxePdDlFqw3ydvgep1vc8Ip0ljOZGRmbfqzlIqgTK/JGp6a3SGWzQ1m3fNd0Zn8I
4WdchGjGPqQ6G4JR2O2FLqS6xnAlsGWdZlxj+1lQ93hhkylECdBG6eL023V6EcMddzhyl7V+izQm
LH0D58EX7thfOUIvfw9V/c/9gAWcFBsctk8GZsgBYpSbOgdBADgjq6wZLy2pFd9z7gofVaMmiJEf
u1aNo76evwwLWhUFEvgYhj6VPC1yutYeKLEiSUzuC6vG+EydaKh9M4zvhMClAAAfahqRk3QPvy0V
FxCo9mhigVadp/YGg9e9GDpYN4JpcSIr/ir7rNI3tSm7waN6DDyFoR/XUGg+mpyPvPDJVqFPAUlp
Bud0ivlOl1sPdSY7Bn6lGCbLCRINL2HPWF5d8LwIKciQSKltWvheF2WXmP2FmXXaHwr0TzBvmTXy
fdUT8kdsACBkn6Xc0X2eZkjXdZQnmKRz1fg9zsBQu3cBShV6lGMW07eFVYkNgq8RqT7hOE8Ot7Le
awa4O3vd6qg6NEam0LqXATkLUESsLi6bVDUU+cE42wPHx1VBhUavLwYKMIBLxuDOTSI7S+0w54n+
uC5PGBjh7A78VIMrIgyTDKlbe2ro6LDpMtmsVPaWHBSEvib6UuFeAw9zZo5MVxMdJSOesGu0lyGX
cpPoojenuZpo1/G885MMM2ZxL+SVRq3i0lUDuXHdxNqrtCoODtBzDklkujdVS4zb3pQIK89fswV7
MQE9gp0MqS0LPZKnp60Mypu8RynHIDn7CcAM6Sut6r+dl7KgTx2Q3kONYTuAzD9zTCy3HhROH45X
VCLAyBwUbQzJwBngtCQOnLBQV8AaNlngtBitiVObrAR5i+vEkKOrY3wXdnH6/Mg/bWXaxUoxDUO2
mv5VN0D1kQBNfqU5ZslhRwCFOi7y1h9NkqdiELZlBNEyEgglZVtLSPRlko56bmhlW8zk9JGnstI9
FKgm7KhRx1unGuI7oxndQxmnBvrDVJ0/RwU0dkJG4rt6BFAKlYi1idPPxhWPHJAUU9IG6oXMNkS5
JAUwBoxrltuwEbkZbfKSJC9lATrZEeRGGN9LXoaWsBXbOksST5rcgps6ueyQjETqzKwD/7LKtB7O
Q08wCp8nFd0Lg9Pbgkm5czBlhQFY9OfWahAYzqyat4zz5qJtSXHFpOt6gyaHn+fv5+fbga8EtFpY
sslF/+gnPLodKESoOM4reE2a0wfZhC0R5e1aAXUGmvHnyhniOShYBowFNntsrLeGPASakTcAPSxA
YIykOJYJHseG5Bhs0/WDpuSDRLj/OuokLP06kWB1KDPAacToJtwKYuYbsNaBA7LuqwiVvELcG/Zo
7/IKON96xH+PuP6v7/wRfKKV0sADPr3RMo2zom2RHJCy+G4lRQNsNKKhv4QO6VrL5GdLayG/N1EM
IIpBkWm2PzyzCk1X2B+MCzi33ViL2E+E+aVShH1B+yrcC6rY9/Nnv3gfgTuJCh4qpMC8nXtaGZJu
9UA0L3ejLza6jbYkpNDSRkpyTJsYxVeuaXRCoy8s4P2ME9cX8Cc9s3FQ2kuHGLyclJUrGH+fPawp
IzNVGpBlwFOZmeHcLIZOIrRCr3pDtposYcIa20LVpi7QyCDjIdye34gPKLZTy4+qG5xNFPhMA2p6
9jDNiCFHgIZ8z8g18wG0zCr2xm5U9kXWAOt915cDME9S04pRRTY0Mw0AY+LKPY9DmvtZlgNyLBIO
MFJByTWIAIh78c5mYzR8dQUH+KJgUZvculXuxtt2zLLYV5RF+v78OhY029TJgjyWO9HEfoKC07hu
o+qtIRGky/s+STBR7yjXK0Rf74raEtdG2CXoXTCstZ6Mz1m9SYsg/fGRQscmzgwdSwo3NpWtedTs
ood4bOh73GR66rdJ1mKcXetj7b51RXNVJ5zSd2LK8SmtnST0ODXXOAFmJc2PxzsRHCBpi9SmC5t0
+ngTK7Vb2er4OhSxi6wSinwMt716oF+cpm72/ehEXkzMdtONWv+1FBVAX1NdJV8q2QzgaHThxAH2
I1zJOS5kDSaqIhR3geGL5P4cJdwqaStHe/I73FhH7q9N2LYpDP06Rm/puNM1M8w3OUutSwFoO7ED
/Qg6dBMU+FfyFwuqHwc9ZbfRyIiJx9k7U1rYuI0NDNYxtIDuqMsclJR8LXqZ/srsaQEQEMeAQok9
3cvTg8gdpVqngI6RtgtEXVolEZ5QYmeeVrDht30doOvAzCI/gXYPYNCcCkuKPiWdgK9Tm8iBeHGr
xwhkAfDgnX9oC1uHNCj2DN0PsOdzwOLUTmMKHgg8tDysDlHe9ZuUiHjtqnx2HrEcijZ6JBdBDDeP
hGwR98rqJk3oMjDflKN8HttYjAeO+tMby4zIONip4QZK6CIYuZ6UHvpsfxqy62qvb8Wb0+nIvaFw
/UcW80p4hMWdjz9mooOoMGK0xNhEPP7+5iA3guY6fGP0vcysijYgFlFmr3licPRN3LrKU6S0VnTd
gpVARhG5RZw3ppvmE0Aiq5AiQTu2p+VA32qgYHex0ehfzCKyr+DzNn/DRjAk2HAMKJBZaDw5vVvg
FtUaOM4aciIFbAHpx1fDiMBwAAKOHa8H7sVZOFyhPTj1uUj7oE2HMQHKpmkEZRqPhw65SY+mTrZn
jcO3IrSBO2DU9aHQzCvLbfPmCugx9YpjvnRV0V9p4P4QzFXPBxXBHjTopR1qHoCRKoSwdbzXABmz
+f0zRw0VJgf1JHTGTv7NkRsZYRarowJxMNAc6UU9goUOnK/tipQlXQJCFCTfAOyO+ZKZjRk5GF1k
CI+sKUI3qDHMYHqli+YjoWd6vKJLloSBpRN0mjpqgAA1Pl3SMFKS1UJpXhll0VUsYxxUg7yTVXB3
JTBYOiM8cdCsQKHANszcj8ZMK5lXuFojdVov1+vmINrMuj9/Rgs+JpjhwE+OnqmPEs7pgtIIkGb9
AG3Sx/ZE42JjbnRsUVhuHjDPFiR9vGaFP68LFRw8F0dHnhxR4exW0CauS7NDTMgR/HqpNZS3tNXW
iMY/HxQ6QcHtCOzpjwB3pm90PdeRDYEd6zsitkSzMcMGLH57o8PK7s7v4dKKXOQUp6lD8F/Myxld
oteRhq4LH5EeCSoH3ZG8asYV3baQP0G2D9joJpsuuzFvkExVpABIB9aLsG+0H7VgQBc0rPK6Gmnl
KWnl30jKkxuZRdUlTVS3RxdJC5Z4VgV63f1IZe4+DuihuLaMMXlGiBWu4dAsbDoQflGsZwD9RpZ2
9hRFX5hx5uIyNW00BY8Fai/wuFyUaUPj9fymf764GLoEQ6iFhouJ6XGmeS2KWdJMRw6lITZI43NU
AUFykvlgOwbJCddq/ggaoXYVIWbhsE/kztbotmE3FAWur8aR6aS1+ZaUpdjiq4wA5c7ok0C9dJdY
o3awVctu3T59y1J3LDwQwhfbvs3QEJHKNSp43AG81FOfChuCihfya6heo7Bz+pIzplBqdkegygJI
vrxv1KhpX0g5CnFR84wmj2PeGwLjd1z/A/hnce3XcciSwK7bpLynJUgQ/LrWyE3OSkG3SdRVCBJM
7jyiEMisPQ5eIK6WFnmelGwBjDaz6f2+52DBDUuXblwggSm/IKNugPu9iNAOBlhkzXecNILz3KDB
96J3x5EGKHiBgBqgdxgxpSMoMoJ2SE3iIwlG3sXYsAckzhHtjlJ290hjJYaX8zr/0Rd63Fy2HS1j
+C8lYPLDwRyoj2+pqA/go7i4EvbElRbLqajbFgZ60DBmr16abgQ0H+d1Mnis4zr3CmPEfQG9X3mJ
HGOl4HsDnilIx1T+GIwKr9hBG0rt2RXAqu0w5TTIEqSnPM12o2fbLmPgSnfVKD0WuvpzVcvcuaQS
kCUbOGiof8VkIP1G5sUICspO17+3mp5/d5HFzOGcReirTLEzY0CGSEO7g6ZZT6gTczgufQ1uTkfa
GNt3B6PzGnjJ0abIDfPVrnLrZ9OUwggG2lsXPOzRPCxo3+/yMteCQSel7SGNWMPjwISl7YVNO/6o
zK58YS3zrBH7LMOcmojgq+K+N+CoerU0G9fXMxN88zRHE7lnJHULnBX0F7ierocO0jAoDyFUikq5
i53I6n0tjiJzF9WxeMhkMnxt0MHxdVDZvVl1yQEYkrW+ccKsfq8aQ/+R9lXxErraeDeKBGjkCrBV
Px05ANxJQ5aruLNIDoJo2zLLJDCzKKq9SuW27lcW+OKCRjMpauict09639mgjbIb/RmZEXO8SEDj
a24Ehjb0IIvstAwoaLV3jsGE3EpgNEaB0bcUI+99adzZeMH3pGYKsYDuaC8t0CF+JGVtjV7u8OjR
xO/qIJFu6tEnobSYX46l/IYBig5IbLlGvogqya5py0TkZ8YwGJu01k1MDVs2YFlsh7cYy3NrcF31
lIWPSgrD8ETP9SvJWDH1QpP2BvC74nuaZBLQKnb7PUXfcnKwpZ4cKlEb3pgPrEYzh948FkkSgTqt
jmPqIWmrOHIOg36piqK2N5R1hvBKs8C4A9MHwjbEHHmycdGXhgbMMATTsHK7KPcsEMFGgNAvwzdr
GDWYw8zSpT+qkEU+6d3Mi7Iy2g3akKIp1h7pI+2Bf4288P9l7sya5ETSdP2HDmPsyy0QS0ZuSiml
VOoG01JicRxwHGf79fNE9Zw5LalMsr471mZtbeoqERGA++fvGg4lBK3RJGGt8UjJW1yu3+gwQ1Ci
tCPyfbAN5eJOBzMDCjZ8oBKl63PS0GeVWrCZX0wkLPwtXT2abCj9eKc4wfNJn4cukumwJN14WMN6
k7e1rVhaVOIgHLfmgIaBuN+8FzESjpdKZ/Nu+bwuOii3nb8LJ+qeHcMxMzVusJgsmvRy8aCDo3x3
K6x4zSLrv/rEWQgZta3iY9iV/V23xc2CiqpIPtl9N3/0+7jlvu2g4inQ14KfqreU4P1FZZ7ZiZGP
ViuvaFflTs+4m/eP5gpUmDF0dEo7VE8o2eSSTUs4z/TBVotHZU1FmuvuBBupRHQZvEZzVbypWbhN
RoGEeQsYsD8lW4nUp0NFQqWf2r3thI5Bkb/nbf58UbFP9UK9jdcONadLHjvdt18n7VRzvjT7cgiG
xg/zsraWp32sgy9qbvWjvfRjlQ7+bH9ZlGmj3EoWJMCNrahE1WxWWTzW4rsZA/tla2yXamgcVk8I
vWocVkhDwoz3OOAnHmKbZpR+p7jNhbx5uxCCNmTOOpO51NQ6uqzDPo25r3xz35qpCPPAn9VyW1hG
rrnd1O0z+csqPoF2+c8OenlCPZVo3tqxqr5wVgNpLwo//uyC9b/Um5ne+e687meb8LkBbIC3O0Vs
Nb3QMFb8vQBJFvZGPYwR8elpWdk7z4dnFd/7NdheSG7zxLvQ29uPrNxJfGf7nJHTdhj6r1NYiOoc
UUWATHHZSHHj9X0ft2qXR2WzZZHoWM/vRhv67sBJFe5Fbaa0bi21FRFwUOU0abx4uGz0bMaVV7Pf
tnRo1/muLqblzpuK6t4iBfqzdvRq0nJpt28b8XFd1gxA0jdJcDVAeX4X7qmfVMknYQup0rFdxtuK
rbu9BBCamUgaJ8zdznMfpnZk95oIEnLO7hZeXRReIR7huIsxR3eEeixRPXbDCvSyQWrEWpo37rb0
eY9lnOHa2qhnT6Sr4VnqKPnMBSiNnEJBrUcVT05/iMZr9H28j+6pQOczNgWuVSyTl3LhhdusEeZT
FI2k3jiuBxeC3bKcvOcR3M5lvFsPOkyqioYyv/y6+5vU+e4v7oNTjI5zgOjqz7oIUAvgXF2++rvv
LeBpnuwhFJIr/WmPa3woSstfsjoewy6NSDKbMVCa+EvYd/JDG2IMukvKfj8IWbdwv0pWH/d9pjzQ
hP665iOprU+u3MGo93LxCJebPIhMFocyvCHr1v1Ue8lepVbIxpFuzha9WR0H0na1C/4+izA991oA
ZJPqshLAMNhW/0gEelJn9RpMNlHF41KejTMnH1UZl0gsaq0vZgtDFhg1rvcszfaYFgDBxUPbOTKX
7iSTXLbX1jYddP7juvRbAPE5oOQrUcv1mTvYe4gVdTdUcTtBTJpaMqniqHyrbtKoWmfnUOq4NXcF
d+5bMEYLnnLXJ82gKaJ3SbxjUWzHpvVTGHn5mckQsbpcEs0DPvv2nDrB4n2GNZLoCJn8qJyUq11T
qrkGTtpYMStvYRJ3yMOkcR9CbZJHq5mmt0NRVQ/hrsrHqnKi7UL1m//sbl7XMg4469uxG3GErzNw
ahbPKB6zZtPbJ0ZA2j2HQLhNXpB7SS+MUxPrOagVixWzin4i5Ml9FcoWLFr7JvxcmDB6aHXVZYlv
FhhwEs3MoBLivEPrs3HhQe19IyrJt5RXZw57KOG2XdmRgLbY89HzNuccNOMyHSrXQhAzurV7jOCz
1VvhFPOSDYMb7E+8H9WQrVNZ9FnPe9imorTi12UTVXsZmqZrb1vfv6ZF1GZrbiNZjWhbWrsdc121
jbgRge3fG+po6LWOlAkyywE6S10UCeN9YBTZ4K2SQh4UsdBerozqppNrbSY+RUTuD5c1bgRzgt2M
5dEq7KA5JfPoI5QyG7lyllnft6PVvOtrN1kPQd2PxE2qTgVpVHbje7v3hJ35ezA7zCxCEoSJdVoc
1qARW25mDNqoqHw3LZLe/hDIqHwO+lW6Fzdaq0u/Rs6eB2KQx0kkG8M2j8qbMRKMWF4RN2cKiZfm
Es9mue+Ay6C0VuQHadB7piMGeq6ndF6j1hx0qKOrbE0l8w1P+3ruRBzJ3EtWnustsKI7sRLwf4ha
LaO7tveSOGWuMowvlZVQY7zo5K0joyU+9ttcfJvnqYyOO97FlgS9wMU9aQIUz10fV9/nqCn4bAwr
92232Q9B4e7XiyN+yKsldr+ye64feJmCNfMQkz/13hKAkQzyzeBUVXEzuMX4iq+we0TFLYqDtBd1
6pdZoHVw5XWsHpx5paxlCg/lMJK3q+K2esAfOM1ZMJC0cDfuxioPu03r5GGY1uEchT09ov7CUEAk
TeDux1ZvkT6OocRo2qNjoxgvMqLJfFE6Jm/k1pjDUHRrNoLGhfS2EUxO7epS7R9Q1KsHh0PPemBC
AdanB6+3DwLxGLTDUonhENttMeelMyuVFo6idhIBhL+dA2/jb/k/5T4KrzTogPqAEYssu0qR5j5b
KoON0e4f8M5/OuBDjkckEkVX+eaVa/o3RM9nHkWSTB8194M4L0vov/ZpYwGb7OTl9+f7fzzOxs5V
74WECRjxx0sFXsFQ6+GKRvnRU6OT6HzRjf7eWVQPurZ0P//+ev+gMAuuIY8hjOvfOtqfcClPITcY
fFAcP4TJtae5m9Ld2hNCe9v1W1HJ5Zk+TlYeR6r3woqHR7Ul/sEE7pyqYm9kVhXJoNLWWteT2CP4
599/wn9CPEKE5qCpKEecn/UzqCntPtQDmuKST7nOVbunydoM2T7H1ptpQB5hMGD/4Zb/Sh+yQ4ZI
ruhTghL62dAp97EKWg/h1b6ypDVJMt3a0ej/JaYmyeH39qOOSIwOQUDnw++/8K+XBk27KkqJn6QU
/WcE1C2TQsQdlx73Zrv0YonPepb6VbvdZ2bR4s0qOZ5ri8aN31/4p8CkK1HIlaP42q6E68WPfnoW
REu2/+wuPHxbMCDOn76Zygfa2CqUhLFT8NLHASzLYn/pdBccq17Lc+2o8DUM1+oPYP2v950uX3Qh
cGXw39CEP74Ja20lxC4EGDKsxVw4AsmLZxfqsAOAVmm3tR/hzf+z4pS/fwGYdqImgHZg6ZKfYC5r
dJJ235F8boPnnau6Up+sivPdDoH8zP/Rnv7wk/+6tPB7J/zgNDIRG2j/9L5bdm1WNSCh1FbfH/up
aQ+lX7Q8dkyc7Gth4ZAc4LNbukkBciksw7aCBLR6m9iqO+6Iey/OauD5/DqpssX1mYx//yF/XZOQ
Ul/bKRGswAD8rAVcmjkeKnctGUQGiqwFYDkqnKrxjrZyvv3+Wte7+iOcx7X861t31R/aPzMNi2W3
cu0ipFNz398lfTRa58a3kvDgVVFAVkrily9mx4h88io7Eakdx92futv+gcDnjgDU066HXh9fzo/P
Hpq8ICyvEhS32CZ5uUJmcTZWtf9OOuPy1lLK+UR5wt7mHZuOn9Nmx3CFGyP+Zll28qfMmH/8PFeZ
FO7rCBG0e71D/7YB1V5sDX+bHNBhdpdhF/GTpDkpd2Q1nDDXxKltlPNWmWI+j00zv87AgAcz6CL/
/e359VEgTg11v49SCtPLz2JsaaH4DGcehQEqOA/AFbLaFcGhrjVGacTAf3j0fl0L0b5CMmAqQQcL
k/rjF5+s2VY8edDk3RK/bHBTENkTffJTcj0HlBsjNbEQyHDw6/7J7n79y398FvmGrDxQKqyLsGw/
XpwlptddsiO+VX2bT3NLDjlHuz8s9//wk/Ko8dTjm/HD+BcJHuEPu3PVJFacE58FWus3o7s7R93t
+iZuQwpjfn8Pf11y2M9gv3gzkDLD3/z4tQTYBEomNlSjxvIxkHacd00XZf5EBN5/fCkyLTzMn1eL
G43eP15qlu7oTD7mnKo1e75PujmsCGfSXRER/vtL/YOsjivwsDDUXpMQ/h50/u0dKSOsaHNlMyKs
lbwNTTe8VL5sB4jELr6v5pI4hILWnzuZWPaZlOfv7lz3OepLOxsmYGMT9f0FcTfR7MbaD8A0xTE0
PukUQkTLpUUg+4fP/A934mqsJBOOfR4XxU9z5ZysiERL3iYAq+avDknjUW8meKrtfb/5w8/zy8MM
E829vkbF8Aozxv50K7DQiTbuqgxm2paPoxE6zid8ed+aauw0Dra5fe1CpxkvzeqXkEluXc2flUuW
6WHcRyWzWCIOyz2YC/dpqJIyOf/+M/6dffXDC4dGgrbM5ErnoF782YLoTbYuWgIwMxE3yfYyW64F
aI/PI8la4Oo1L615a0++6prpNCChDC8crckSGexWoygWEY71KLDXDPOLBPtUJnoFrB8fw0bBx63L
RriR7Ea3SF3cSpRam6JbLjLwxnsjay0OU1uuB13a1XpjmcKGbbAElQ8aOsL9w8vx917209fFOXQl
ufnWpBb/tL4UFNAJ0CwGPc/sp8VS1krbbSw+ATJ4fb7HRjYHgMJI5GLz2+HIxgnIhUpwu8f1s253
qu6tOe2XMHqnTdR4n1qYhXcknmxfo6gBJWwSf++zkBR1kTJimU+N7Pny9uxv7aFZ64p+Uruu/lPV
C0AlNtqE95D/QF38+KzRrtcKRtyKsiHOcskYRNkwbssftJG/Hl0QCXAgIzfr6glnUfvxMvxSce0U
E+pQUwx3jTTJetLdpukMlv54qvfY2t+jWuvAtOuORJa40SarzdDn8wCZCRgXJBZ9CBPmbCCNgsan
eG3+VOz565uHIw7VLBQlPbDBz+qcpU+Y7dAeYVEabGgdMZ9lV/+pDu+frkLS9zVTnsGF3ffHH4PT
/eIbBxmTVcfR2UITSTp/pOLhD4eE64/640OLDCS6Rk0h0rgekX68jsWfu1qGNePQOh/8EAqkABI5
bHLq+lNTruHtfKWFMr36+jIGtQiOv18mfpkJ8BDwe+LSRu1k/6LiWewOM87OJ/AJ1Dlq3+550QFL
3WgR8BuVJw58tCXz+sL7w6WvP+LPX56EFrKooDuu9PuPX36FZTd2bdXZrIF8OzTD95CJxduBMo+n
tRB/SqP5h5t6PfdGV28ViQfxTz92wVuOnBZUZRqEfbO2/rcN233++9/zb+ncj9/q6uPmuHM1bl7H
7h+/VcHZe2ppQ87qUAYvAjxaHKvEB7YfmRSqQ6MpRICJrLDi1DbZdId9e5y2AXvtAoiE7IKWjMe+
1uar5TstOWQblHBk/N6c565rX7woXL8UVmVYB3oNkK7dZX+LYM19aKNoio7uUkcmXffeI96RT/pp
HZzEOhghZj/feadCMmuspcAGpSXnnyDqzWO/DcQutOgfofc7y3pXI/or/opbT81nLDVheZTL6iUH
GNhC0r+SkMouLPQA+eTLaT+AMEufZkxaEShurVbOWOxOLy7l8yWFc4P7xMFj6Z97jr7b7eqKfcjQ
FMfnSa+tk3bDJLsU5lp/3BFeOXlVDsGaN1XVz/yUpndPk9gTxofd6x/lXG/0T08r3Vaat+SpRFLl
pXJti+fGGufPeggHJAJ2s+jXAYr5JoiGCclmVe3jv0bO/yj55L7+Ova6/z79Nvfkmo/ybhr/+mu6
/zz8/E/+/xh+cp2h/jdt4pfwk5vpc7v9EH1y/ef/J/ok/i90XmjVrzKe6Ort/7/RJ+F/Xc+CJDQx
PiHcwivz/6JPov+yk4BCXJTD+K1xA/9v9IkXEJjiocPCS5Lg9+YQ+VMKxr/CaP45+oRL/PvKw2DL
TMS5+DraBqy/P72jfSDVPiEARb0wLbdNZH8Ok8VhLHK98+42OFUCp/qTdY2F/afLImKPAixbNFRw
8meR+HFpcH0pwG8nOx2KSe/vhyVuuhsJChjRUtIk1N/Mugnv+mIbhoemifvocV/gdSBX/U7dNp0V
jBdUUO149OYRtUKhI2fNZntHBOoXC/Ayv+03p3SdIm9ESawHNG7SH5s22uzXuO1t7wwTpsjJ1XhQ
8sBrhu4QqXnNhRCFdzvgtqpTuMbhpSzN9s1idlLZzlSTl8JOgI8jPX+cRVPNxwXw3kXvUi3jmwYd
7ruwaUSRz8uwhxeQx0mmgW4L76bdE/9jYJm9PEEYVRsfbV1Mk3KCi7yDBjZYs66pEfwoEbJw4nSy
AKUSFE5Nds0q3XIHajq6reY5HDk7Ru0oUvSt/nIzFXKVb3VSFwDn5ZycJG1lT2gdnEdESjGiBKS3
r1Laj5C2lc4t2L37gcrIYzWGc5iG3hJ9lJ2kDijotd+/KZaol8e27VfrnYYa8g7TgtIQCon5lbme
YvGTUznidXG68AWLS3Ho3DH0wfrl8BoP8fhod/HyxWgf2X+AKrfI2dL5ov1SJzDf0ebKLzZY33Lw
FdEDMKUVkTWxxYkmmyzp0lUuLP4cUjXJjSUHFBvQXVG6b8RE05jovZsLEQVHyDRvoPSmnGAe/Omw
E/fhIZYQiTJvEHnM8zstY65ZhFK9UopTZaHaNvhj7aF6IlkM1Us99Q9Ca8u/xL2snyMfddSxKfXS
HTZdNF9tOQGIrLUKruqi1kVv4U1IbNS++/aA864TI9O2kXaSqtIdiifMvPPyLUZC53iXJFFNB1dd
7vZAXIaR/XHyNfHjhgOmfiPtfni1gQP1G2H53PsZIYA+IkV3a4TkEYroRy69qeY4FoyeB2RTxfhG
aMcTb5AjTeJUbHIdusxdu6q5srY8X6SX2PppVaOFL6DfegqHc1oQveWNrbCsvpeDW7V3AY89T2Eo
rv80EgEocfK4/vWH8e7U85nTdSNygDH+5mJfI44Oo4hD7WXtAG+9p86Cq2nHf9uV5iYQRRR+8pHJ
bzll36E+DjCG1ssINRye9mrmafbqfXhFIxB6B0stEqfsYvjWnaf5P8thiJ/QX9VVamat9OsWrH6X
FyEHa96UPsiXOJrw1W5l0mXd7PPvW2aEXO6j1RHv53bkVbGHdYM4Mn3bfIimahRvltAf5POE2YvA
PVmzbkyaJPIDOHxd503Y6GeymKz6RlGaiOF3Q+P7lVSrJkLz2Y42pH4ffpu0VX9vgXTfTm4/BK9V
hxSuMb0zHXG1X8gZGo+UIsYfPDjd5LgE2n8uVR09MK3b92prz1WJyRzyeKW7MqvU2CCo2vy0caIT
QpCb1kUa1ZUFVgMnNMe9DN57G+N9UHKviIaCy0QxOaHbegOT375RgW1lRsZExIZ7vd56kLUfMN+Y
EfLLqqOn0O0Ih5ffGViWKe3h4U92Ozk3ZkemmNLOyc9few8Vq3GbqcRf3nVQeXlbu/03l6yoFB4y
fGp7ecaQNh6jMniZm4SWrK7yc7M7H4a4/0tyo+8jNam88p2ztS76tCGPuok686Wj6AwcIT64E+ox
u7DeWQ0TDLkdW55c70yykYFqxeqC6DLnwPp+qTmKT3Z11KDlWVwv0f2si4nnYT4ZOlmtrXaQZWE+
YSJ6iLqOlTWOo2FNTVk/JE31AVjhUPv7nrWlOx2iq3pWNPXw0SkdLxPiQ+dvt1dXcGY75QU54+mq
9LxM4ZgzqPo3G/HB7Vjc7S4ZDTQt1Cmn6duy1+2xRE51Ak3nCfGmW29qWcBM85bda8nHntcVd/nF
HVhCmz0+skwFL3u0PXstAbPGLtX3CNt5EG0Gn8N+VxTzp2FHwzB2dAspBc5OfhrWXhiaLEnGMS2N
dzI16SdJnHu9yUvX+0bm843ltOeuJvB/0HJ7LQSpapSLcFuqxaYD0O6Og2PduU357MFosNfv6Qhh
ne7rOG20kkoFxFzTKkNBdmWO9uxR3knoWJB6k7r3y/BSChK5TBE82UgtMkg7ersT8zLP0ZPdIEo2
ur6bkuA8x0A9TLwPbo1rwKw4SEu/OZXD1hw84W43KLc+snQumR2I4zh1an0KNJuSJbr6xhqSL82s
AdJQ1TVd5s8hUimbtTDlPVqeknh1Uod15hAs7ZMz7laTl5ON2mfScMtrvMFgTTvLkDVEEsnJOreH
eg+uEh81q8OAcPFEmlNwXrqweb8hQ5R8yDLmRx4XdKd+WH4kOQArNKY6k1qOqYe8co24jMU6PHdT
5HxOlCw/JdYwhFkYjYk4OBvgQLNtj6NGgdq3Qfwxijvn4u+i+1wVenSOstr2HLQFqItDRYr8tczL
KBDnkuAgmY6NR92AUW78rAdjNbSSEzCNwM23DnpJ+kPB3nBflaJlHaRlFWnrrF/XanLOo11Fn4bQ
VQcAh/pJMCmyJYh5PoYUwD0aJ/lsB2QexGiBvBQ8pxUnxyl7MoBFMjl3ycS/lsamLO1UMhjYCC3n
ASMcmp5lwu1Toml8VE65fk8U9XxJ3wv6pDerfgniYc8EAQxhpsZelLlxAm2nolBuffALL5xzUisq
Sm7sduOGM7692E07PWCPQlTYuZUdHztb2E+lnNYlt+yOL+0uBZBJo60HuVch49UwRiczd16KfLd6
lJajT4W7RF8Sexbn3V7sSwx+miWo1A6jnqa8LSssouEqkR6vNLimbd0qltmQekWe0SdM88SebWb3
crLchbrH1FhnbTVHKu2FHo7BKNQ7pbadWtIKJQPBAc6NXa94ixyNyoEM9fkrkNt28nTjfFSD47Ws
fi35qp1PQHXataY6l33jf9QmxK4mzeQeOY5SdChVbX+IluSE+hnDklTTufBHeWNLe8WNbrG89Ei7
sqBc/HunUdGldGX/Ll6jl5qNJ9d6drCWzfos0Ds/1FDa2OrDE/ZC5xSULmqJ0bOc51GDNrGddpkq
OrhstS4nIr69p7r16zOwSn+elNvc1F7fHguGdFY+hLADW99tpKzx1BkvYbBpZ5Lhr/xHLcKnmbn6
yYyocbtShbdTEHxfbRKIhva63qp4LmjMMzAYjYz6JE360rmHPbHpljT7QwWHJZFNNhTilIWUXxV6
ecnpf+5u4mTuHvY1OZp+LE6RGMHUqt1oXm1vEtHbyRqBbcuwKTBt7lMe9431ZUPi9NEe9cjhJBna
G/xkSXGOZgckdiDUL7EkRCfxiLc6kmilhqX6i+1TI0qcpuUULet4QQU1XmKKBzJvWRBmkwn8xNKD
DJL9JjhV9rAx41ajOe/OTGuRhbAsG5D555MXcfTW9XoBjbSOjbtP7yfPs+ZMNNZ2brTd3F77Ho7S
XbzXhENN/5ffFyFy/ClMzO0c7tOj0MnyYbgmIpJFGobADb41zOkWkSgfzyq+90ak2r5p57ecHm2C
eaxoOdlYVTIKpkvM2i1CnXQDhe1wzOv1ebGdq+DKoPQJpc0jjVTG/VTCgmd6DEuR2VvigRKOw3I0
VgtsOC92chq6MjZpuMZxPqO4ypQ3Eza3uENzTESFA30M3fUxXKzYu5C2Uo/nELnTkq5N2Ue3eg+e
2mlHUUbYST+exnmMLhUo3TOuQh92RiLsQ1596WRLJ1ofN1dZ+VeS1RwFbePMd8G1d5FGjEo9WStQ
bhN0yDBHrz249QQKggcHk2O5OMfd14XIvJlFHTmx08MjbFTCQE2W/t9QDAI7bn9JXhKk6tZwJKc6
pBKp5ytZn1wTUTLKk3mGCv2s5357W4dTSwTi0uggZ+zCrzUN7T1ifutmYqW+MxWuAzPXH5B017es
6s5tLPfgYa5pDRtZNU9JrNzjbILi3mcVfwyWLjq4cW2x55f1+2BRWPzVjtVgc6t7ulN0rhvP/xqb
fXjBnaTv1rGdnxCwiRMarfeN16obe/PEXRDI7v24Kn3ch7U+THapTxbK6HPhukjeWIOGXHQGVZm0
Q2SCkJT3YnLZoone6A99XTPU7zzNJlpYnNT6dp/X8BR0NiNG3atqzKu20OaWlJDxUG1qzj0SPZBH
s9mfsGvMN1c4dLqzq8I6XpGNS9yFEwrFEHuKkkt/9MZuRS3M5blozTA4JENfZ54hYxHzpZ8VHWfs
puStNcHksonv+nqCdHCZtHxhMREZX6xheJQ4ku5b1UUfSuLdvjcJsU/phIr4UdrjI4dFvBRUgOpD
0s4+2vqWoEahLIEC0TLJbdEwFlrh1Nu3cPbY4JvY524NQMn1uL+dRnzpU8cUf2oXS7wJiVpOaEcv
gT/taWABK4Pkmh7nOdXFkKmCtCxa94OrSLVfkLR+U/2+HSSM3XGDqh+Pi7Sq6dip0CMsNnCvDyRH
ytslWiKcjBwj76ypi242LWkPD8mdHPAAPhLp4n8JoeFwMGz7pdU6RGVgyCiaa+NvB3trYDBLDhN1
Wo0oQYmxt0W+kq/24pVCvcLpYVwcfe+tQxPDIdjK4gZMs76QrOLxQBKb+WxIOE2ysEPZke2iT74H
LEXPth39JcuVXZcizTCrXD17GXc+oRIEuOBlK9GwY1EZvK+jPUW5N7HBMQa0nDUJZeAsSpbLbUWB
7Y0e6/lojZWSKbRfeVAKZhSJbY0QV0/9kStDs9WIdt2pKFN/NF5uBUa/sLnJG72M3gMqi+k8Wqrf
UtSEg5utS9e+IwpA3LdeWz9jvRIP/rbilx+mnV8fzJfbcimaURyVt63OoQgxH3PWGRkURls031rd
6uPcmtr7uhlPfG6lJbmxW/SF+OT1MgTDcGq6rr+xx6QODlEyNphKhKgxCshyeaIFBbd8W0VyvTGz
E7zbo8Wdz4M7dS/TzE3PrtF3eJ5tQrk4Odcc+BimbsWm8ENSPZCgtBW1OLmqUgRPTKJ+QjquhkMh
3PBT65StycBnJNaZfdBUr+PXac8R2K9zbCcdfVmGeFF3IiC3IKNydPVuKoS8n5Fqqs+2Jff3q20w
PqGoTkZeI+ZSfj18kvc4FTd8mUJI/1YI2txlE1cvFa4zxRgvbLI6mTi/M5yRYd6TCdinFlTDPfHD
pYF15RVbPem8gkTZJfL4pbyNaq94UTJ6Zv/GaW0vuv+2mMgmGr9LVMCTtenPgtiDy1J1HL2Lv7Gs
oJ3539Ieuq/sC3N1s9DR/QThMg+IysPxfS1MA1pVecQTKOCV816pfcymepgvVryrQ+XYy3M9WdGh
lsHI/Eg+0YsZ4vZCQpF0srEIys/T0AMiBFbhcEYqZmIoX9Zl8Nob48Xdyxy6EgHZ7oCkWVMECoDR
c8X+FWmNMniiTD2n14T/VizqQBIVhkhquJ360+q3bDCj6UEdqqQDd4ol8qTMHQNnYPkTpcpUF1hf
+LcZ+oOZUcMR7fCKO7O4RdZdLBwdGjGIA6c2/pIhYIvKCSRCWt0Okc9kv+n24Gvpv48dveNeUPxj
vJMeD28yY30rPdkgVf77z5u/MabgipO4RJrdxHF5Kcuu3NKkwa9zQy6KDRktlpHdGtOcNPaQSTCG
/dxqdxUkD5TwkY+SGEW+BY5KeyO3NNzlbZvMS0RQPzZXffSiwdqPkSSkPUXlXOo34Z4AxWzJOrx2
fsBvNaAzWLMlphMmcxri1m6vjQP9e8+ljj7muOu170dn4/aP0xBP56ky7EJW0258wBWmXdxrkrPU
F+KggFtkAZr6P7ANWBU/kjsRRQSEgfkNARi2mbxTUdEfEomU+mwvFtx7GJhmhQ1Tw6sVePwFLtLz
io34iuN4A/PyLaxSoI+LtrkH2Kz4cqEHGc1Euihx0EHphKct2BXw1jJiijobrGZrNmmPv3/iPoGy
DkPXP1ooXNwUUM2RtwqNgn5tIwI4CEsq9v697Zp2fWK5LJuTRmQs7i30HeGp4qAu7uW2+k2Q4Yoy
guI/0NC72QjzwuCvpw9duBbje0fb9I4vfYQNyp7LYjoZCG+VjTEuzHviB/mg49IH7QOiBj4VOiYT
3gD5oUTu5LRlbOm6e2hG/d/MnVlznMq6bf/QZgdN0r0WVEmlXu7lF8JyQ5+QdAn8+juQI861Sj5S
+O1E7Fh7hZdtBCTZfN+cYzKjTPwM82UwZw0SUs+hRBd4TiIibbRy3Odewy3S4+PHR5ygZzZIXXqW
j27DmiHqK8NDBdh1s/iUE6/AKRUJe+1ah1L6a/0B+4j2dv/B2CQprQl31wyJ6++kuSQri13Rt7dC
SwucXNO7D380Ue5+twr/RHaftkWB7NjEGkLgDdFNIg573iUodEq3GeLNLrMddStnB5jLUE84tWmm
QjfD/VUPb/ShnzRvf3YtGbgbY9hzkYjSgTltRLOZBkHP5gndudE+UKmbzChhNPzsON7F9ri6F2Lp
0Y8HkyGxio60CA8LRZYdhjd1X+kaDXE4me6+wAu6k7MJm81R7lelg0HHLj66bKfWlsWeADApObgM
wUfhGdN7X1kZTF1lXUAHtTAleQXGhdef6dZZObm9EEEo/fwAiRB9n+fPdDXs1mL5WHacgXPGdtMd
06xUce+4812nhb52fI3JqknVh9ev/OJtIvYkTNgB+GBiuj+VpSg+tSmXy7qbCpuNZQlklApx9jNz
Ww4QId2m4o13+QK+xbcHuhlt0tZ8szD7Pb/ZTub9ONWUkbq6Sm5WMSHyd43wAjGG2yIzx9RWl8q/
NVwCE2XQhcATZzDT5hj0xoFoDE20XebYb0HvTwVaaJAsSsf09+gMojXZHtUfmjKpUIMpFnQSDe35
LqjrmaSpju1iZxbsDV5/7tsbff7GA+D6yCdQtWwYgZM3HuLwbJreGneYUjlcZVXrwKeZ03+LiqVT
Cd0M2CMYIkbWJjt8flPgkYuCbwqHnNkzI5vUiipQ6tkELrNuWBtev63TgczlbMaR7dANpeYfbi3G
P5/hYuWS+ajZtU8LTz7n9Bmw827TX1Iy6eMk2YpQLAwUkdEI+vHrPwCAyZMnazGmaOBuoH2Brvfp
v//xI+QalC8Z2XRW1kGNxDNUq7EvEEp7dBuN9JY9h5j2Rp+2dAayvnxI1qqB75qqkYKe35kUB03Q
oruBBuJNn2ZYEBPpB+1+sJEZ7JygwESaDI4gDQZdMEW2gfmDBAOdc8ZY7fV8dgoMto2RLQ2lX+nj
ZzMb2zxv09bIIDQPzP2/WzDuhNQtpmew7UGFQzsJV53sqP6LrohqY+6/Btj08kvJRta+oengtbGB
TnQ576rBHO4qPfMSMcRZzUfOFiyodGnoBKpiZtEdJpO/OJCovnY96rf6gDtuW3p1wj+byWjKfQnh
9VL5jn+fhgu/qlxUhZtZHpHGBuezzrS5qeyGImM3YE81PzxRIfnZ4Ay8Sua19Fvazm1yyAsruKi7
nkKwGPzxqgjK8JfpZCyVPOOcPUBCR+FixKeafJZhUrEzybLs09oN671vQJI4GvDjCBetEjpQNpX3
6gqSCgt65U9sQkgNwDmbucsy/oTIzS66CbPReD/jGR2OSzOx3PcjMi/8sJtGo1mDvD40TsDf4+RU
kvb2qmDBipAtVbQAGcviEsBKf6BOk58Zc8GzTGjcrOdJj2XqONQzCzR8zpze3dN+xFVlmF/MjTDm
Q+4MlFJ7LKnm+WBps76cfV17uyFXlK/HcGnVfnr6G8ZccJGRXkwRN71W/m4mgyI8p4/39BB8btqn
5d0xaBp+2JU9fhHpesr6u2EO24d+LQb6NO2cUGnW4SFHxfzZdjpGTWHS11gMrW6SYZD1PmnLhA6+
EXxLyvm6LyRdBU8Wyw2WGw6QVV8sxsXvXdqM2r/hxU5iBwC2jgWVzV9WU9r3RJpYYpdCeHXjpJZr
dcGxSb617J0IDjZ+lccB2w+ZdjEmnTI4Q68sW8eSkDT6nD19Sv/wnntkngpEghrUUtlNAcnLfmOW
Op18EVmBoUPaBT+L7cTpbsLWnA+TQNPbJskCDJ+x+dobTrd3r09G2+T65ySPioCClmURM4LeCnXF
89mQuqqYhqLpdsIx/E9ZaNU/C9Pp1HlWhC74CelzcK1W0wwuk9Vqvgx8FL9e/xFePOIwFJ7HYobq
mEXtaTH+YzZcw8U2ZI0d29TBfNcsbOMpNfn3lm0hgHDc5UedLjyD1696uqvgjjfnHP9EDo7n5eTG
6bll8LypAEkRFJeOxfmGWWtrbVeye5jSHIjF61c8XbxJy2C2FyGR6O4GrjqRzGi+3bkuafmuWR7e
zkuiW7Sezk9Ahkwlr1/rdPgAdGKNgT6DMgc34OmeSSJQCYe5gIAUchTBmd6Wxn2DOU0+vn6hv708
/AgI6kF0IkQ8kdZm8KJFJ/x1E8uVj66b5Jgqs4pfCKcGg2cXYNp7Em+8fl2+/JORa2PGQfrkIlZn
6y2ckxfIoie9Hm4te5+hujVNvOCLMLtmhwdVtntb0HHPCQD5hY3X+uEa+CUiuwj6b33m5MPeCBb1
w24K4OnoUtzLkg7iErcEld/79eR8bKVfX4Uz1U1ilqbiU0jf+Vud2+YQN0kQYDmnusdSOy0UMvO8
1bGdTtO3CiYL8pw8nC9cBh96fh0u32Cm9CoyCkMVV8zOtJiU1zzqITHUGZie+YgOQwb44X2WqyUn
L/lLEwY1yYaZUEFIaoTh186Z/3S+HtkYGBGuWk785rTFDAzUxMafoT0wDfVJsLYXeiMP0E6Tk3GO
uIZZO8M+N+660cgbutJb/SDsWn5dPhWXDIdzxfVGTwruxLTwN6RVm8sbc0BNWvqpRQN31YMJXcWD
grvvg6FFKTTWNWde9Lf8nTJrbBbOcL1Le2dFQhIIhCkr0kHIP9N0raauDg75KpjIwmlc7ji6yffz
UyEoS7sVx2a6/igGuVXY8tC87d164EaQ5FBzXtgkhERanbklTPbIgcHz3pLTr4rkFIkCZUpZ+JeA
UOR+Cza86t2CirVLpkzcdu0ozkkbWahwGm7yOc+k9A8L+uzzeU2dL32b609wEXP2IYbnthdG47iX
skuJ3FqyIsj3Mgx6oAzbzDSgvDunUU3mDRgwlsClEIOIAhI1O9DvK0K0VruXv9cEl+ogobS0KMur
30WhAhkrespMb68qDNgTtGnOfuz376cTFKSXZo6o+SofukAAPPLKLzOCVqhWHsbnYVlDLy6r3ngw
6M98QBNdUj0SZrJ+RQJTXkrLaGoqoIaias4298xdQvegl1APhyqckzoy13FMrgtJAfrQ1UOv9gg+
6vo61/0yRdUMdy92EfMQ3uW4DObfUpe1W/iRpRzS9syrAyrW1cLSSfm7zeAR8Y3gvH16uUWXO2vU
gsIPL5sFF+7Tl/9PYtEPTc3/TvWfz/Ly/lc96f9Blei2ur8iEu1+Vt/kjz9lotsf+K0SNdz/sqz4
Jjl4aIG9INzOqr8T8qg1IRTd3LMY2tFS4/L/H52o6/6XU527WX0svgf2Nv+jE3Wt/9JScPhVTtw+
f979F53o82XWJdqXAkzIN8ESC5tz+xH+PG1ZKWeZfunaSNn2A7LW9UC3x94Xa23QVQJa8MeT+Uvl
5wR1//t6WzwE5jW8RZyxnl+vtAMM0mQwsedFR00axlozVaZ020JbHgZvGs7ChCag77jUScqm+tIF
cCSLQTTHFrPGxaDnd7Pblhd5NVqxMdrlvqh6+dbh+vlm4OnndFmfYcVRAsXRd3KSD8NmXZHSs3T4
3VdFPvhF5qiQdAul3rClvHwDmKtCj6uB+MUIc3Ila+wtc+3RG05hps4AfXlnLIP+fkId+xVGx1to
vuc7gu3OECvjEKBS4QOXfHG4tSsOCXbTRXapbWbHlX4uYp3IycrletScHHPHeMsz8JebZHPO1Szs
CYiDT2oIVUHHGKFChw7QN8ChY6VqadPE3bioc6cxfr0+zE6ySX/fJEMElRfIztA8NUk2oTtZrFSK
APfZhqJhyv5LwWGCtW60jPeUxhEVJPSZ3pMW6P7wzaYKdxrVzkRzqbPkvmoo4u4Xm7wDElwwrMQJ
EKkPtCid75mW5leVu1CHlBO670ElW3gMUuQONQXG5Z92wr/vZYvRxK0YgFI9ZU13ubIqN2sVLAMz
uJJdV57V/bxe1SkRUnK033IGvRz6gYehfStlbb6V0yMVMXAtLSH0l66Zq0sD5M/RJqF+3yn2SK+/
p+d7xO3W8GCScoZ6ntgkus3PZ4PQAnPM5qSN9FIQcAJf8JxuiHzjKta2c///hyguwxRrMWcKG3UC
k+fJ6MPhyPGs4zIo7+d90aJQxPkRPM6TY1G8yDs2Iskcy8xFiVbBrMfytbKTSLw3ErBefHvUTRhl
go+P6hYumuf3m/rexvqFDmZMAKaCCelVK6V7Wc1dS1YDXConJUPj9Ye8TeEnd7+p8VGKOeQkYG95
flFfk/mQE70VIabe9LnseBJl2KgiCB3tbS89m8whQBRKZ/31K//tweO62oCb2wEdu9DzS1PAc1wj
534zzgeAjpIwAr0CfwcR+BWVNCvSlOxvCq+zL8epmeOg8NNdQPH0jXXnbw+eMYbL94kMcmqHsEby
kMuGAn6Ja5O+dnNVbz2mrO9RIaWhcbGaQXf++t2/fO6AQAieYrrF00wR6/nNezIgdkNRdfbdqj0D
lIHNYDDdC1mkYZT4TR8FDRsxnMbyjTf+l+fuEmbAao53d8ufOhnwnFt8pTMPipPnF1FYd+3lMFrZ
mSPT/NOMeTleSoh6g1Fm9JFQiqSjQDnZ2W8xf1/MJRhVoXFswF88eC/ySmfqdzXHiob3DOkKTtsc
uZMiRUdD8nr9cb+YS7gUpQJKBmx76Qyc7GQqrSZ7wOgVlTIoz1VVgZ11/hHWvU0ljCI+J2GFbOhZ
sZ+/1AVikhgRNuAsM7sz+rf5u9lQ3hvD9eVj85ixmKvok7E1PN2VUQkEHrklVrWtHxB/VJdnmSjR
VUzS3r/+2F5+GawpFFmw3SItZkP5/IYShLTZ6HApxB/muNetMDAnBN6+LrwpCld0WAit+/INr9DL
j4MFjeIO3UmXuTA42fXkOBd6aVM67H2jPMDEci5xtsmrydLLVT/YqFdp1+08xOyv3+9vV/iz+dBn
WSNnj90PxnZ2Jc/veHW9AZ19W4JQ8fuLJC2Q2qH3wlCSo7yIS6vPz5oR3yL17jk9ek7lfJm87bBE
wjDvQJAxi44lmNxdsRYgLEQg24noMC+/MIqUnNkcVwRyklAuP51auV/UKIz6yHE1u856GvGo6kgR
OWsRyF+UiEYQui6W/MT3N+hd5gbZfJbR56vQWrvuNfaTpt/7crAvWqdL74sknPxd73sYLkWQBag/
cEMxbYJGfTcjQbtt+8n8poJFaJooANNAm3Y5ubwLWLEBvIG9dwYadnu7QS0cTSZbpN0sBvUpJGe7
2zdtmeodYX3TQbGeZDuvo1q1Wwvq2udibI3vYpT2p8bCybNzgGl/HpOkHUB29cR3Kj/3z31livu1
MHWxn3RqnvdsNNyrfK6rh4YyFxKM3FSPlO/pkHZQVOHRpmGsHWcmWoqqn4i3fLUx1joxv2tH2Q+i
1gaOCFQmfpwt/YxBsykJ0NZy7qmv075vdmm9dSYyrzPdaAoEu73Oci29b1Rhqb3VZqrBhamza1/6
9seubv0FzQycy10TbspJVwJI2y+L7into/u+NuxiXoD5lBm9mAqZ5PnIyd2Pc1iN3V4AXkO00fvj
R4SVnA4yCMUt6oJcPPTaDLD3tCaRYUvfTi5eo6n7WpsWFvoctwHnlzks9qiUm+SwIgYlUcW2WI4Q
z7Q3raRRuattWQiUhlqbu1SuiEp7B6XroRh6JIBh4KfIKVuKALFheXmNbJtRpHM9pSykRVHHXhuO
CbTDxuHfAQd/Dtt2xctACOdDJeEIIl2nZL5xwVeN5Bop1FCP47gLzGL+jKRUhFETYLbaOYupiRLE
hbLrwmL+hugacqaWg7pDmkGNDQ1OS+10DNY0O1DAWm+WDK/j3kRFQx7gOFdn2egpKmZjPa2RyPK5
jcchzY5mQ9vmrnXVptTMe+vOrsIUKxZ173CXJNmS7scs19Q/qvLXtLagNtEeVZ8rz9VIWnBcbYmG
ThAVy2ZUqOhzgSW2A31Y0J2hU1ltfauReXxcTUON+yWw22NWOxDG055ebT3pcDqEHq2MWA++96gl
4uWgC0D0oMnGnJhxPkMj0o19D75P5j/8CTUOTiol8z3FePvO0k0gYAtVXrrfZER4ZVAZVLueoLYj
En8Y4cEyu3KfFzSgCEDNzF88eHZcw9C6oE4Wbf0CswhbpCP+Y9gPY4VhZvVX1Ndu6Xh0dl3LuMyG
wII1KJK0jkm1wQRTI2sOd/Yk+dgzNxdXnluSFzeNcsQLKLy5QgW1leTGlACuuF7QnEaonXS6l0bl
aiD07fJYOFAwkaur/A63Dhlmw9hTUiSFyITbHTTeF9uYSkLrS2CrsWxsDbwQS0uUTyr8MVojPywO
FQNLRbnc15oTxNnUeoB4dFuft6aZvNu+anHmweODFN1P04Mh2vAzijKwp1ZKDXg3ekY6RbKtM7qd
bR3+DIMB7nc3mvpSzRb1wixYbEHnXgH81dqmdgDpuuEAhnsIiWsDiMtZ7P6qrAbohwaZBt5u8Trv
vpd0IPEQyLKPuj5rPtrDWgIJxDz7w4VG/HXgSNyc6al3B4JRiyS2UjNzo8GZOCwM/gJ+uyib8Z0n
c+T36SDn8aAninS7KvAB1mg9mxPSPpXcliInImpqi9CKXD/DzuIB3q6IWdPFWeYnzhBDcnQ+27oL
PrRLYg7UAO3xa7j6qjo6wyZpsrQhvixUbL1dVqKZ2zPVrhIV6aiuh6Xz8QKtffkzo0lyzffYfgU0
23z3CpvAdJdEpJGJ36cwW9n1dAncwFguOYxltyCFq3JveiBNdkzM7o/VNegS50Zrf0UzlUHe6cP2
thiUg64ATZqMLOpY19YYVBMSg7ovD5Pn4g/0FyjXv3idWr7TQ+lacYLSZ4iRKwL8JezD/lEkKey9
jnETz8A2P24Iuq9r5tMezwxrRudbacwEDUWwIaqGDDrXUBf6C0fAEus+bO3bVXbw8SXuHyTSUx6Y
AAUWGgX8KtYUKA7zVVsGuo6sNnG/T0EIDy1Z+BgQEnsYZvPWngIEbjNn9XqqU/8Y1E3nspYZJXBW
tAxHhWQc7ZSa4cwiP3dg7rYGuGc8XvKq8HRv7qmS5fjn/C1UcfLXbN31CnXQGT2M8laVc4JhDIWb
gaE3ST4ulF/6aJaKOMLAdarPLF0D8692231LJSSLCtRmj14p+2zPCF3eo/CDo00XnlV8QVaZHlav
cXBgNKbAhjNUYcd/9Rr4oshaMLkNNWkVUN/zYw18YN35dek/BsD3EeVaukWJLUiWZsR1T94p275q
vMzuiPrZbiF1qu6TEqrJ4rzyS7Kns2RuotBY+ChTVEu7oW/WL4634m1yRGXWEBp851c9JXUf2Rm9
KpTRJLHtMBzIB9OzjSIqqyb4boVpll2t2m+/TtaoanKVFvFOrNwCLW2nuNoIwGgWk8n67ivf/OkZ
ksq5yT5qZ/ZT8iudsIQjfaTAd/C6tbnrOFBnND8dWAe6LpOrPBidHw69jn0l1+ZrPS7ubZLNGLfX
0unusG7Y10YzFx0LXvXgewY6nByscuTCn1a7HKj8HnNKiZy2Y5FBW3Cgf9Ic86aw4bk3BTIMR07D
Lm2M8SfR2+uD62big9EIfWkDjYK+ZPcduZf+2D9Qkq9JVMjqMa4TpFHXwpGiP0eGpD9rAhvaiAdn
XoOWtRcUlgEWu6pdv80j9p4jKtnyQ0JcAfOqzXITaYxVAHyqQV0hoSi+kN5B0YLku/5gq3LiGcoS
d1c6sd3d7JB8WMitxouu9cFzQbK3V6JQ+T0RS+/yK6H9w9bIclorKnCBUNIoJuv92iwJ7N16WT+r
xjOauJ/d5aYgmtvbdeUmkxoZQiE11zns3s2oAJvdlDT+B6XbSe7suffcHPTy5rburbQPD4VMhjmm
SpYAI3a6H73uyw+Qt3BPV9YIo9wkAfJjnW31Hfxz7hcGrf8ha3V7wTqX+rC3/dmIrTmoMQNXnQpj
YeaeTxx5k6vYR2Bn7UxbDdkB72ybbIG4KdKyrMqzC7MKmqPqzRn1RWE46N3JEfhiLD4LolcbLeYY
Y8VbvmCJvsKj5hBVAX35EYpJO5Kz2uXhPg/r4lEFM4aRoIMcGSlkhNR+cXddigVL1L6jz//OHJUX
noveJkqCDm//fkj4g3g5M/3RWt3ifDQnbJi9KOqHBQfBOw4+4Y+2NpcPlk9nKJ7wSs1oLPOSTVjr
rwtnEDN5SKoJ/QQLwSbtrgw7Pc9DLe/7vIFKUPk1JozCzJxblfXCipIgKUyaVqDTY+wE+mMuvbHZ
zRksbpQYI2B8m40Arj5kLHddkbJR85QtjyRgMCU5hlH+ECXN/N0KlOV+sRLb5z3Z0wWduAXD4DgF
JQx1N8cw5pMLF021BqRJhGMQxjJs17vCSLqK3YHf/kA/xXLdWHaSA/bpqX626WQdg9Tzzklx6Akv
COy9YCUpowlu3XlDJYI3M47T3bxk7NExP7UShXIvyti0++XW8PQ0RQtgU+OePEBnxTmZaWyV02r9
xJBLewWBvL+5YzzgMamieD7XaEzoBOuyj4FeZfocECpkLoyn896rKjoO/qjGh67zFwdprskzTZhM
f6og9eNJjJbatUW5yhhSc27sG5Tj3sGbxsyPU5nQqnBLuSBqt5HP7oBENd8mNkMo+5KSE7LVtUER
WXnDt1d1mX9dqL50Dv40z8wDHk68zjfnJUL9OZcUnrdKHFFi5r3IkwV6NVQgJ1oDrPu07YZFxFqp
4dp3lnWM0rBjGS17zDEO6z17c373LulcjarMcKafHjpt8l7R9gI+sGpe4dyt3XmBXWM48PXS/sxx
DVxM3jR/KIJaXwX4O53dzIaf7Pd2KXdT4PhHJSfGW1K14t04zRqygWV9nixTcUzgy3TY4qv5K06l
TXcSmOqwKraDtBBa+9C7iowD8JJ+vW8NMd8nPmFSG0Pf/7DgLZpwOARWQ8lrXJO9RUOlj2CUhF5k
sC1oMPdM8zs4QExsay6sO0D27s8BReudpxLgEZ1T179CZ+i/l1kazDdFj3yeCJaR7aBfpJS2Ehqy
UaOatr4fic34Mnaw/KNAZIIQv5BuQJQjDWc/ZfZ8OGljjnCfWHKzWDqFqeKkb9fP/dCJ+dLuZjpS
fTE7N1ZFMHNkOhTFo8o31PnaLRzpZka9h1nPF8m+Z8uLfjmv64MOEICiwVxJz8H21n0iWSCcYt69
dQtYYCmpfnVTXI09MUitSdwbomR8CnYxZdw4UbJXYZ82oIEaDxAGf13J1sRq5IfSzbwgxldbfleV
FV7PiLKusExoqMqq84hWLdrqQfvdfK/TxPjJspDgO8YvbhydqdT+JgXDItKwcb1e021K0UmhrT3b
pJBWdxmAzOfkGeB08fuH0JdVf24umLjxDM0/wnAhdSNYutGL+8DIU9JMLAoLoeOmj2J0TF5YI2VE
bOvqRDOA8CHCz6XLvQ9W4tJWFuYPUSiyNUSJSxy/X5k6BxZEDDaUD43igJU3OM+EShr2y6L8tvIR
u/FijPUVygOedpZN+Y0tJvHLkJVAH7p5uEKd0m9n88ZpbtZh/sleffejLVPmC6wTSRK1mSxukZwA
BeTNVX0klcyOqA8b2CiFJ34J4pXW2OlbPgli8hoHj7IWxtkiXUFFGn2sQIrfmRdUK8j76Jp07Xaj
VbONnMtiOcJELBG69Z7pHqZCtWgb876ozlhlK1AuupwAcyMjDPaQcAHHCZxkO45GBfMQnIx2ZxBg
srKda78PdlYomvupvimdcv06D8Nw1eeL8VXNtfG1otgcoBhtCKjCECidi1QpACkhq+gQGej/1UVZ
AM84cHpsv3VySJAJdisgqXZAFBiNbZ0GN8KS5nuZF/4Cv063FB7qzvwxzIEgZAZOYBYJaDTvXaPx
6zN30Nie+YznI5wU8XPJQXEptP1pFFYiKzhOpShsmsJyIVAQN0YZRnEEQVSyGJclszC/XGKCBBNR
h2c5YZ3NBjtgUgHyCZmVAl3F6BTLVB61MwVXoSxzHvME0srBfYFdVmQAWgYczI8EeNC+sBvRy6NP
FXiKfYj0Fz2eSWJ8uoZYDtngXsYlPZs+tN3QCg++pvS26wsgkGMVEmY1FluSdleb6oYmWGbQ4cMo
fKaGtf8E/qe7VblDkRoYYZZQCPKkONSKQg0WDbv7kS/sNHcru70CHJc53tdriiYXL275hc4PR9Nc
D6Fz7PicWWRQ7VIFGdtSXWQ4UimniY4D5s7tLVexPaxzTZhDGQy3umjcx9yiXbNrB2LQYlOOxWc7
Q9NHQ150fuzVCR7dNF0MPB7oPPH+U/D7RfcsuFrZ2+NHD/P6kTVuvuqt2tuEuy3VAGlql7BCVSRu
TOfL3afon2UshqYOScewEh8AmUjuVFextUkLG2AHxZTikhPFAqwBNtkYqV5465WRr9qJFgLasChN
bT9EYRvm7O/nKbTK9zP3Jg96NAT0Zx+B/uB4G04jGEWUOlOm995iT48swONwCH07u57LJHWPdVP4
8lhAW2ALRHqAu8+gKpdR4VXpbdUQm/UfrLOWKQeDl0sx8a6d1PpOkyJ18x+ZlAshZVpFopJ2FZus
2oibKZIc3igeUxo+KR0zIBxa6Eg+bdvb6vZ/SCE9hQ1/1Y2iY24IqgWjvDIMZ0RS1IirvIfm5vY2
WSlJF57BUXgzKHpr1Z1eH+AevHEP4al56i/A8KzHhHQ1ckCGCpeuueidLioM2kIVe9OokqNlq/xQ
URyOcznbh64Pl39tTviQvXEe0NQSNA5OA78NN+gbJ3WBEMyjfZGr0Tpb8mB+75nD+ka/9EVPZ7vU
pgF9IijSvX3+vG2io4xOMMMRxxZcQv1ZI7+o3DcadX+9Cth+OhKbBuNUqZgpvyCxxd5MdpV33WJ3
vCw6/f71ofPyIuxGQw4VAtEnFYCToRNgcPcxN1MfFya676HGU00EG9aj16/zonXk0wfbHpjjQ18n
2fP5I5PYvx2dDU0085vOVVN2F00qqBMOS/7GpV60jrZGCnh32pug7Li155daStThidp62KaXXqxr
r0l7rIpLy68psIKf2+OF8N/oKb9oHHFRbE6mRUN5k0af3J9TQ1KxWBAodnOSGyd26URd4apz5aNK
rCXuabdG0MOqNxplT7qHk4+Ph0rHyLFZ9NEsPL9dOGhbbZGPzyHzwNqlFVkkO1qrw5EAns+oXJez
tlv1B8uD79S13XjZ0KSB4LoGbbwC6nrjSfxFS8XngTyaj9DFBnQK23P7mvYNlu3IZCC9K4FMxjZE
j1jP689x0tNVbTjoLVfMuSvy2uMkuuo8FCS0lxknuS3R4NKsO/WIHMc+JqlFH8SR3htz5ouBH/Bd
bV8VQHqa76dKeavSZhIMYxP5ZAB+QOKYgb83y3/9hrkKAmc+LgD8Jl3F5y/HTeaNh1njp6nt4Fo2
/pe5MNr717+tv90KMvztLtBs2adiaoAQ1DTGilOMU4pzbanqblqbN9MEXnzC270gW6LXDGESwcrz
e4Hrbk9pashoNjv3q0MSzwFbSnjltfjOayd14jCvsjOvF9n9aNoF9MKRBEAMGXackdKEy9POL4N+
Nj5aYvbfmJOfGPrPvgN+vHCTyPMhCtP2ty/0j0WQ6LncTjgQRW3t/jLJd3oYW/XO02tzSaBYAQEB
zxI5E1RCICeM10EgJD7tUd+QkYBlSMxUTq1Cf3795byYGJ5+LBQXCKXQ+5gnMpcuHBdBuR1ed2vV
h7QBKddPVhqHtVderGr6SYZgfbCW8Mfr1/3L2xLbkNjkmpQ6g5NpIadyZwcWg6L02H1OCXhEcm7W
HWaet2QB1ov1nxGxoUURJm5kz/Cka06BF2AN0KdIEW61n9rKjGtkvnsoLM5+WAi/whgR3hBD4N+4
4Qr5IFyNN77nl9o6fghUPWSsoCJkBjqZ9sl8YbM90BmYhJ0gsCOwq0Lps/PNvuNouxRHa5nDC3dN
6m8h4uuPpQ29xffq9Eg+a/ur6rt+HwAsuCMjnFaTTcTh+2yhhJU5nKtjka0NEKQiSc7nJjdJWFTm
WzrUvwwWuPG2CyIZLyn+rOdjuEYApZN2lLy0dH5w0zx4l7Bz3ruDK9+tRL5/tuivXBshjdvXh8v2
ik6+Hhdw0dMCwog5leZkAjaJSTUlqi0xPmK9N89M9K/v0OyY7xQy8Dc+i7/MWR4KLDQkOEBYuk4m
E0nL1TYzu44qdITvkLSNt4sUzhtr0V8+Ap/n6bAZCNDGnM4JyDlw7hH2FclMqfemdNSVoEB9G5St
dfv6A/zLDbGUOLw7dIPIqU+Gn4u3OPXmro5WSDXHbF7BXVn55b9ehH6wiWDNetpDCef5+KBalpbj
VNeRMKziTGCYoGdZp298Si/HwmYiQ0fkYgNy0fs8v0pok/TnGDBs02rOP0swGPHUhRr2n2PcNJJK
yOt39fItcT0XjRRqUjTl9skUKYzSRK7F9QRhe4de0Fegsp5suUzmPw8ILuVDi9j+j+F3cms5Jc5K
gW2i6jp2R3cTGJFCMx/dnDrp63f1ckBwjRAHNF8V/mTzZECEJR0qvwINNlV5c3A3flM2WcYbV/nr
uwqxwSGh9Nhan9xQYGUmJBVuKKFhyGtyu0uIPhDo5i1eG4PLGxuav76rP663/fc/Vll/hiMadIq7
6sb1vfKCaYdQvDhkc/2WCvdvl3JYu1g4HdfyN5D1n5fqwj7RhsWtpW23ITEhlPWEql4a4z96yTf5
HPsZJMwcIHHIW972lP+4q9TW7WxNFMmLdhBH8EPJzplr66YxByN+fVhYL98Y8nYOCIFL7MDmlH9+
rRriGGUKNAIgX6xHDF0IXUUR3EFXdKBmNp0HmESMLE+grMq+Ww7bzv3Oy1QSFW4LCUmqhMwT0jnp
dQwtLAWk4W98ki8H7/ZDMqgsNGkwP04mGqhMImxHJk5vJo97tsiQSakZH15/Fi/fMKwNzAyEz7NJ
fpFORxUe7fXkY7BDV3GWJXV1VApDpShd9calXhwKA4wsIAnYIPOuKZI8f+pNPnoVzoLq/1F3JsuV
I2eWfpfeQ4bJMSx6gztynoNkbGBkMOiYZ7g78PT1QbJuU6ZUKave9aY2WabgvcB1/4dzvsO+dW0I
IqnS8IfBxc1iezJNYsNbgWoULR9//Qn/3dP22blx10U+ktf4T/8utvB18UfBkmnRQQrQUI4M7J3p
rJz0ii++feThj5e86uutq3x1tZRhe8qyUR66EM33rsAf/gJk+N4WKnx2er3+h0f9rw9hw49QO9lM
Gpga/+kvJLfWdDbc593gRvOTBSDgZiZDd5dtpf5ffxv/Wt4AVuHywk7CAUyb/MeHYNacVV9blsiM
B4X4ziO9eRofuE2HW9cto0SxljZ7bfv/6Vf3r+9zTHPAOw3GIbQZEv3xXy469i99h+i47f3xhSTo
5TEaVjLa//oDbh/gj1UUVZsHRtGGEIEl+U8fsBOpaKPSbCT10blcTY1CbWaaiYAsgiIzdawHlY40
NACbmPaK3fdf/wH/5nMyZaEE9kMBHcPd/vs/HWQlJJ/YxY+5oz6OD3E7F4cSHtXTX/8r/+aVYc7A
RGdrLqAcb//9n/4VDkvEZeNUMM721COJbg94HOo3wAXl/8PniTGYOHhzuK2DPx2WSy+tXG/0Jhj4
6THtavUZ2nH3/Nef59/0jmjAsSKgxGd644Z/ej3mKnLyOeQDDQjXK4QskdmHS1rs8zKWh2AEvRx6
BAG1HjHpJtC/nHJKj8qe3ANrb+SAxTKho5iK/V//Yf/ufeKN2poqUuRpCv74Ra/zxMiW4FSsAdl4
N6KE2jUliwq6gIqtG6D9xA1SuMtBhZIOv8N/eJ//5XXiK+GF4WQOQo+H8KezgQNySGfCXBPC+MoX
QoDLm3DEC/rXn/Jfv35qZmokJgubHYOi848fs7R0NXIpkxmAOgGmA/SNU6HB4YK4ZVgPTCE64+JF
/OIgOzvU2frhk2F+KlHYHax8JtnLqsKXjLXKPx7A/8g1+t9aQv9gHP3/LmJkQxf89+7R23bQH8s/
m0fpqf+Pe9Rz/gaVAAk7OWfbxb3ZEP9hHvX/RtXA72ezCfBbItLm/3pHQ+dvkP6ZOWw2LsG4gJdp
Y1tl//t/ifBv3M1bFpOLJ3Uzd/1PvKN/spnwsnoEkHL6sY/Y6E9/ngT4oo8zVprpzh6G5qPQTcw1
n5MklmjoNzpRQa6bzdmegrGfehwntrLGjlT1JsXxXmbp1z99dff/uAD+GSz2pyrgH38Rt9hW5TCY
5vf0xxdcCK2yzo3k3plDp9gTPMFO0xK2OzGAaGuGZCmm9on1zgLRfah/ETZIvHe6SNBxlZH1vJuF
3bHPzJpg2cksbD/yYu1q8iG69j+dOn8aKQcx5tttTk/3wmqAB/anU1fNVmDoavJjYxl1MUYECSGl
WTV/kV/231IU1U8l8fInvkUEOTo/Mi+SyAzjl2+p4DuQRfSfaod/fapbD8DrYRMdSgH3Z4suKo3B
YdPNkgvyujo6Tat+EPWNpEH2S/6JqAzOS+1tWsAZTTsClSj3P4Ic2O9+SlmQ/vUzZaD4x0qep0op
EfhUTTQptA7C++NTRRa/+oUXT1y2bbrNvbzA7JEq5Q9RbQiJGhbhDadU2JMg5cWTEQHMhsQLoPUE
nLG6WINj5K3NtxhyhPOD7ytgLZkGDD9IIbs7Pdf9cxw0oA+EvzobPMbtaQeG/jET5QBOraxuJQzN
MLFGmOdMvciVPiPEkhqaM8jXPW4d8RbBReEMV04wHcgdDYed7Kusw5vRTvIXeGHUJkwIy/bIBDt7
inzTvCmPz3xSpAaWt8PCCOxCADvxji2OqQ+TNrCSwAIE2bliaVoTtVyt/dlIgbSPSSuabF90U/ok
pkF055jxyO/YiBzYqzUu42WHXeVF9MEQ76MuNg9hiCR4V4rcw3rSl4zl6ffUFy5M9xfKf4A2CiZH
CNAiSF/SvHPO8xA2W7KwqH1U4T5aVyftw4ZUAPQFJDU0rXUJtlWfUYR6/PDgwiOiCjwdJDbgFGff
wcFFQVrQUZ3YS8bAnu1x8W56C8g5Oe3T/BxWfNCj1Ga5dCOC4g55r+PfmFStIdHKj+TJQJwYzr3j
AtWICx4SrnEb2n7iBWg5Tdv32/6/l9erG88PFtuPe1RbKLVL62Oc6sMUq+gXHhHg6B4Urd676pv1
C9xTk8BwBA8xjPssgIsdCoMfaRlOVmYg7+u5P7sDITmJ1bRHG8jINXJMdYEx+zIMfsWzd8d4G6lt
SicbzPa5IUTr0kQxeszYAKWIo0v4LABGnZ+wVhLNcX90u1+tuxxKXt1sNsuhaDQiXNATl7alt85k
Rg4jqgg8zGjQjkkQ+ISIo5AiwwgWLULBUxAs6nPxy+wDGjVJlfHPsHfrn3WUiirhveIhoKvh3GrL
6BOkqEabUg/vYhzvcr+zri12jz+gRbgEsa3hY2WhgmGX7IlPF26gvIiwv95gUlRfE4z+ae82GC8O
vhqse43+5x6wSnjhiZlAhzZIPXjd8O5bG/C2JH4iQcUcMfsx15Q77rPAd3gAMPredMGHp73LKp/d
e+Qfr03jXKerGk6kueTHdlC+SQITe1cDuUxXpZmhCKfVp4plfRcgFjoQN6d/TE6FcqmYPyzO1Xtc
LxZuWqs7xjKYgn2Wkl2zr/2q/YkfqL0cYJH2FJEU6bdZhn4QBGfh/a4Kp/7pz1a/7IJxgW+Xp4VJ
r3zUG33i1ELZ+5zR7IjArLdiNP9GqYs2sqr4NBIpjK/HyCU+W4vpeqTknUSyXLSzOHdayPjYmmAW
+3iJ/C8n0hkVJH6v9qb3l4y0uGEqmgfIpOG3NMMA2yCnLXZIh0YwH5n+LfKWAbdEW5n62um90JyY
ZMjoas5Qap6DpXfgf8R9VUx3SwRAE/oTnuJDHyHY/KJwt+o3N9eyI/YnoxlCHGThAbLQDmwC/qgM
p1MgcF59Brkco092fxPChSlVwxIdUklz9yon7Q5nVw2duNZiBZJGAF4kzoBYANEtjkOWRtiKBZTl
RMQVqjig4saxErGkUBUAAreec6+cLFavqanH4s3qmAezZOyCJXgBMuDPP0BhB+VpDcMx+5AL708y
eWu0fllQ73sEVjNLr3OLFsUJjmJtItwwjRDjRRrFLd1KsY5CnXocUmY/mdkxPxyuiGAXO62jEYuF
w4BvAP4s8Qpu5r5azACqKwurBeKrzGdc0JINph8HouNJSuk40YsGNcWwFA9MZFx9wyNyJn4ttfE+
RRXDj0tskDx0Yy33+W3TFF5zGFL81b9zWJdNw0nXpOY85bwkNBF1TlwBJiJbJOQbxs2pmPoJYjYI
5DdyacfqOsXs5VwiMJvlbaH7zj971axIwsn5yYfg/NfcfbZ0HFWELmlLXHJOCf81Rp6VXTIXXNqk
MEbaTRLiSmh+tm7p4abvu8WLPhsRFetdVjTwPHrfzXiIxrHxmeNyHe+itZ4kbPO571esOTNS6B7d
TX8kqkSCGk+BsqbokGzdxww9ZSvIiK2wBEAIIQNs6XZmzIkOIkIj0umZOdOU3U51rLrfCOGDjSeB
W+NSe5wht36vF3F0Nslfn4yM8Ek25EfrFd+UNqMc9spb8ukig0Em9ywq6lvlIoA7D6bdIjtLX3VX
UWuRf5zEqQnrF0t1g/sW9F2b3i1u27Uh2WNMgaLN5IeosS0yn+u+89tquomLcYhvCDMJ8VjU4Nnj
JPDIAiohBtdx8EwG1ZZlwLsZcRNVlsYXgQB+7hAwY3g7E/rhu+cW0p9/UbYo5q8DuyV9pwscZAB+
FfH+t5ZXbbFVaYk/uC+F9RytykvvLMKPs68oXJW87WyURQnmC/kUzoHzAzzMje1draE5pICBImEh
KkhZ5MHpG1r9VddI2tH3kuhAjmbY2SSbWJs1Zxd16qDwzPh5ecHu200se9wvYjxILle7Tx8C+Yka
5SD74RCkgjCM/lbxreb+7QT44NSDMcZj4z4KroFdD87TTosLHXiEfq0z0azRHhP5aRxIvlzs+7j2
v92sPlR+Gt3BsmLHa7LzqgDk5gzBoaaR6Zn1zyYNz3E9vnVl9zYhhX1IJ/cRS4hFnge8uD7tvEvw
0evJ5uC79LDA2oV9odf0LezLa68YX4Hu7iICq8Aq4dmiPAbgnu4MGdcBEbFppt+gTibZNMl7rIdk
q0DWd2HFXJDQ9RBOa3yl02U6+qPfXYH3Iti34VB9LHT9Y1GiPqveTb+HNvyqNMFKGaqpJMiXkyz9
sbpBQyCZUuaWOIax7A8F3vm6codT31ISY5ANXgC4p8RiDw1eOUbDPclvPFDemCTV5Rk2o7PXwuuu
6If6Q1Xb3nxc1HiV2sEFkvG9pdpzOToP9jIzX2gvtWuDnBz2JGex8h89nVS1Gi7gY92BE97xa72b
ct0fXV/qn9BY04PEnwE3oHBQLFnWXvTpZapwOoIifM49/6vT4c8Qp5gKv8mP7688fs3HoJ4wF479
DSOG6S716vawlpj+QLh6x3GbxgQFPT9xa5wnkXFPTo+TwIvH+uxqyUWd9k8o883FUjhvZrXS+5SQ
6aM25Zj0jXzxO/9qQX1O2E+cH9TUPARQu3mPNfEyGV/O2ETEUVYoWDPEiINReysfX1vfT5PFir/g
fQdQyoCgMTXs95yhyy6EOJzYAXMH355fcVAS3JfVCPxiW97g1xh2g+O/p2ifr8VQu/vQCCRPQ/Ea
8+nzfN0RtPrSuDh7gtx/mxDFzSSmoOCrEsyvx9F0GWw478dYZJc9ewBeFUT19exW53Eo++s1VeaI
VfUOzUN145KA1DreVnAVl8A68BQNzvRscdncW5N+biE5PFP+IefGv0wGolbeet2n4UHgwHG3nndz
Th5dd76KQn4yVtsvNwJ7MbakLruu5ii6Ikuc7AI0Ti2gdk8SiSDQijIJfcrcns9RVTeTy7eZtdlL
7tbdO3FVW7rcfLFUvGRrWcR7J1qvOj8nbbNwD1Ygv6fMo4ZSrcPuF125nengA7macztH+h7vnzlV
flC/+MpYm3hx/E0Q4UIQBEsZr4+aK0L2qHYJJKuAeu4jTp4EAHqflL6k2I1F+QUXvj9ljPghAzfT
Rw32bDdF8wJUJc8eWPFkR9rhZ9BjfBt98ejAeEtcC3+41af3dlW9ohYV8y5wVXgq6slPvHqWR5uo
x0fmHJB2jEvIYtbdErDhX83sA3dFREKTbsYLCbKljOwLzF3oS5DaJQ16/8PMPOJI1N39OEDf39c2
+gx+4wMUweCYKjd77XuxWQW9ydT7FB8EF7YF3LUP9W0oA+tdYt+7GMTsHXyiLUGkw9d2NfRvXJrk
OY9yvsoM9qNVGFZIWd6fhanVYWzGfNes3Y++jLbcX9c8ZLDx93Uxtxo0bT/cka2DWpgxG31oJx5c
f7Xv8INcI7lWx7y3nJPfmPzJHbHxYQVrGbx5+s4xWc3DKJYTCQbqELt9fB7d1P2RAdV64hFyNzIR
GM8rRVIibaKPi8Jn7LK6t2lnIPBG7RMQRhwciFWn19UZlUlYiOW0qyo7ZaZVv/N2pGfJccKX7TJc
YQeS+zJlkEPeFR7Q7dm0WZbe9GWTPvg0sxdO5x7gz77D2MG5iwP7izjCz5gEnh0Tjf6rq4L+znAP
78I8LY9ugItcpFO6QyBH3mGki2dyxahkSTg62lFRXwPExRA5zvLVbcMf/hiM+LSb9K10p+oR6TE5
n3mOOZakKui3/YIIFrITp/7jQhoIL4/0q+J3xvvVJbVPfUjCo6Vmcyt15pUkL656tWjGGk2p3YBB
Do/wvizcclWK27YfA11RadbE/BFTM9YXjhrsd46X/tyheO12XY/c7qsXrTr7Slzh6iFwoQkL4jN7
8p2JvGtWJIjEG7LFR4ck6IhmdUzN/KpFv+xzg+PTj+f1oOb4GFHXJVUR1A912vJO41B5aE1LGRSH
VwUOrQteRwAqftZwjvatuW1qsZLKRhFHHIM4oFxFMl95CCLxqLvh5B/VqLBDw2FzjgP6TO5LEIyU
5hGm9vzNswA2EsNjJTLge9RF6B+x5oy7qdfDJ0lb7bVp8I47bRvtnIWJEajSZr7BQXGLxPk6w4na
JMROKWxLrT6BUmDvkpEETqQ3Bn2bjizFrgyNAV/WNIZbyp1f5fuNEnZIK7Pe55O8NsuKiNPzlxvi
tK/dJnuJChJdTAPFM5tK/pPC2BA3PuucwcNKEMqoEvg2dHhaiGp9clamK32Myw9LoAevvxluShmz
DwLf5l+SiFPwE7CL90K4H76Viks7CPtP0xCHSyjsl7MhuIflxZQyxSbnKN0ntYjWi44Mm+csnTim
4rYRzgEdpj0TuOiKGY+YaNn/p3MIfI7amWRBHB502HK2DzpgUsCR8zzWDrrbHhIltGh1aopOHshI
QS+bO698I84uiDE2xPFHW0eE/EGzoODm2ZQSiw5i8qphZFWQoj7EnDSDGTJU9oxVMRbsujL/IaLg
02ktjDlrJKjL+Rk31Pj8L2JvQF8EGtUa90MYX9al+vbm+QYWV35t/Pg+Dpc3r+Uvp2946jJGO3K+
z3p9ZsyWQ2rqCGYMiWuK4nRXp+Ja+fIq7+L3wS+fIGT+QoXzLIyeTiuGqAQPyLlmEgD9eUr4wNT3
bUuzX8xHn2BTph8e9CmLWxebZ1uX75ZGxIiQwdb2XThz45UpppgK56NCUpJsybMqmu/XAJOBrL91
VVwvS3kMOWhG1zooct/tJXh2wCGDbyIUd5A7ly5wF7kQWj0pSfWkovEWfZFJ9+wb8po9x06oQM9t
aj7Zm16mZX1P9AiKCsjZs/yubPijsXyYAuvWHc3R5MtZCmuXO+ph1vMdws9fuUQcUbX+RdswXS5/
V9b8LLHaiPlpVvHjQMKbSB1I6VMWJXS7l2Y2N+XQPw2LBEJKjbSHfMoKi0jDngush4011DLfbpTZ
+lZScCJkk+qbh6xYhx6LuU8Inxd0IbbpKFeEJbK5725oMpsrph/276xRldwji/Zel4g2BGDHQCjR
JHqLaDpHKGzfkQSmsI4ptyN5Nth5icS5y5k7VJggUwuURQCt4jIc3eIqdHU1vHoMtK5I86SdzzCA
P9trv5ijgJgbvI2L2+WJWFvP2pfQTng8K/pTo5g6nTybRKKT59fBMxmISLQVnrSFNEvFslR3jmtT
r4bsDOCLk25brWlOwRt1pvhpdfBiOOaj4H2KJ7zseCM3wILKyk96s3HraWcTHqrK+C+ByQxb+pQz
z1gjVIgVao3AblNuY9iF2kH1PpKK0KNNuQuUrS+ZbOdNkuJ26i4ZetpPFRMDtROhGm+qbKofxjWl
VqcNgS7Dq0PqqyY65dZ4vHPwcITdXwesMZBaN4CCAmBM7m00FmF/GbXDIC56p65+xhCymZ9i5tva
VdhN96VUujlrmeMgCod6PEOsT59I4eGgzWWpTt2KdeLo5VWgru0mnm4ZszVvnUxJGTBOX7x7ZUTl
A025LG8KsO/1C1Tn4lXBTepu4GqIb0mTOmFFlDQpREKGzT6PvSzFVZb3GNIgEmNVVaRXEY23rlcr
PiS+dsoGQwVfrw+R8ZlWjaOVN5dBMTnvzB3T+jvKs/ha1B65cHaJKY4gQuxZvJvNuBwbghHkuY90
sBlCcyw/qROm9b617PXD48GqZG39qdwrI1cSG3RERLIUuvytYDayXZlpnpOGof+L3YbWDLnelfPR
SQd5x/BAfjneQlEaEAt4Ftpe22TOI3Yzdur001XcUBBj+i+Vf6Hj0spBH2Q5UnfR0sGl9FFHKSqE
lo5nMEYJE+P9q6wwfIn9wcqPfjV42LgGIhCTUZr2tgFG/BHPk22fqsJHDN9kTQ/OZySrle18VaPz
D6d2H0ZzVidtPVOu1ijp621p3H9M/YDRep289BfzdkIcO1sa3pcyfHNJsn5kgpNiQc1BSC187fSu
k+VDqrFSl9i6cVC/M6KFHyLCxF8kswiVWIB7Ms4wa0sWHU39iUEtJydIOzWoVK0nTMmMiV/ycNOE
KXfyyTwemcIbAM0ywyIZkYqa0pCFxZVZ5/Y19cNsPEVDUX32tokw3gdLp3f4Z4mxGdq12HWw4G+I
esJRCskD2EFOa/HKGSGXnQfi4Z5R+IBbG7dxkjfME/dzXqXObm38+Ai2WUjIwvX0SGq289DbU3y3
Et4cfq84FYKTt87Z55Snku1f7dlvTp7xDIaxxDVcOHlR7XW3rl+5kfxydT2J/LSQZkycZBFwSgEZ
LNKDRRxhe8DbIOedNxLZzEwpo4xgalETeFTx4jSxNXzUNuAJone3yFiqQTgepXbre2k017IqMK8D
7NHOjWT49JAJYD5JNDqFtS84AW+8rG1f69z2MFLFePd38BKkBi1hZy9VVDaPhK7QIzejuPcap3iX
Tdl+hgiW7xFDa3VcOsVcYesSZaLKMJ93dMKQxZdWmtdAAZpJchoywgwlJg22ffzfIt+szrZkUZSU
GSsnctE5XVtTEbc2Wd5O2l4/HCW6m3FfNJl6rSpU5+egkM7PctX9c5d6Y5jk8BinvRe4DNNdv6no
AnjkP8jRcwfgaov/YoMdeVNOt/0VsUvG96rsL/ARuGjH1e1AtTTxO3ni8qYsg8FOLAvjGyiYWE5c
axngiTlveXRjmedvqLFK2hqc9E/Qsbrfa0MOJbtKUL+4QL3wfsRK8ZAZ5fu7RjqMrIKiID2z0+z6
wAW4FSmCDu2dcLqAUYoj3E+nIWAhEZFSBBK6M9N5p8kYTc3wPZ503ULwcezgK57C5TeTfdqqvJgs
uRv7KKXNsZ2wOeUBLcG+rnFCnPCB2wNLlXQN2QFIbz0qz+27Kwur711mjX5/6hzkj7sQ9dJd5BTF
a2Xa+sQ/TU6VSjOvSwToiYdOm3GvR6+tD3jmp9+iJJkAvUrWj6TGEQ62L3ywFYk9uzFG/Cgf3ziw
I3Gifi/vqnQqv1dnIcc37wyeSNK9+mEHtoLYaKOaLfQ2ngXAcM+eT4ssglt+3W3PyLKtC5j9tnzQ
hCZins+s8G5GyN4QnwcmOS0n8VJwNTZXOcATssbrLTVFha76yC1MjUmBLOQBRXv0WxV03/uiGybo
SsqvLQT8W3pVPIfqMQDFr/eZ8cWzGbX904tbGup60RHUVGWi4NjmxJPsnEgKwF5Kpy9rUcnnhWRg
JgIzmZf0GvPYHN2R0c0+YwbMZ3PI2mQz2zUH5buYs7lO+uwYhhnxx0x94vkwwhF976Iuq3dpQRYr
89mgfKpZAtZ7Mvpylm2RvQ8Wvb7VGbNvzOcx9D1RBtU9GpaZ1XkFoy3RRqjgxlqyGlfrQNe3S9mo
KUK2Gf4/gsHOnOtxcDUmhGC0J85K3d52ZUbudeQVRXCqFtPeDX1Z6oOhp/+VrkLp/eqNa3AxuRZT
4hVTN0SDPg/yc+cNQKpwEGs+CCbyD4vn0SWTitsXIFPLTU0ENv/PIUM4xK6QNPYEVGXDCaswpR0Q
sB56wNC19mFs/fzd6uYcGqNdNs8VqYHuDx2E43fM2uhpcnz51PSWle47LaPvuKjLO2hf1RUq8oJt
ZaxBrox90d55gwrfF6azjzmO53nPJiS9L3wK7BWhEbN2h1Vd0td1TjQigRgvUxlxk+HiYWOuY6nf
seyv8X3HZmzvu3ZeHAZILtZ9TRKIJBGPCAGyZ1b3F0FF7XpZLNVEGPri5b/XZXa/9ILgECRXzHCc
QAX/Jy8OtUbRQYo62GHUEVFZi+ITLH2r9iZ1GQ3XLp1PwvY5fy7mMAIvFKTc3IseMk4gPxK3ReYp
0hY1UTTM56heEXXYL1697U8dYCL0K0gS35nYh2IP9aUskk4s4B66SncXHkin96gTObeELQWZR4ve
Rpz2NEIghgJmUDwNhqVGZUIAlN6MBER1qv7QYwjpTc0ztKK5Dl3W1hUGp1Nt/KDEOg1JYbc6qYdE
z9joqIvZeytrNa/MMFrGe1ika9Jf/UKyJQag09yzkdRb1T7W33LyDE1wK4NLaknxwB6IqHIDCAGo
C9kjfA9uuoXIi24Z2NXE/cUitOMc3KoNuoNtmvoGTkDzVE+FpFsFa8jesZsdj/99BR6Ec4A6uI/W
J8LWCxDY/vp3H1a5pR/GtuIbkPkHibD5T4uvmYADFBZeooVorqd1nsmDjm3kFMyKnAphJ79rkrHy
/GWTBo2HoZlZDjHXX26m0QFN0rqp/IpXw/R8deb8l2Nl3uMg/LuJGTlcpj61u4Pjm85L2OtGF5ad
RfOZ9cqgj1a1AMEhQ4LixrabFi+z5OhDbVBsv68KklBihdbKsrTazggP4oB7iEmVh30SttHTRBIy
KqSW5VQCYGiB4TeSzrUrnVI/EKNtv7W2yj+agMC8fey41ZOI2GQhuFHAHUyuAXFoF4tTolEs+0lB
8M5rYzsz711NxvZACBmXXeTRZ2MASB0GE3ltjtYknJchBubcotq0E69Pxc/ZN8I/YQTv7whsLp/z
oc4g1tjEU+zYRLO5C3JbvRS2pfDIFwTOWC02viRnbn2zlOAgdiFpq5RFTeEiFuCsuIw6xjlAIMwU
4u1c+y+Dr/I6Q7pUHqRn5h8+wEPCUE06fjEcFfdDn635Mct0fsdJEt/WiLMoIuK6+hijNbUuPcLB
GUZRhD0oWY+fMzDJGHShm75b1UgJHJaCKEniQJbbVAnQIbVdWI8uYdrtdccMk7sFhMdlbwzTFuX1
3Vu5Zv4NCiXSbNkCQ8kcGecD1cx+EjUUwWKbNzpauOb1k9hWcvu4YiVN1d53v2pC2J3jbOXlHR7O
beOrIFsnoQv99jghSIv3oWVC/6YEYAMNqxgncSaNiYA9BDvLT5afwzNxrZjhmeR4Yt/Hivtxaipy
1pA8Mm2nvj9hY6N3aqH5XhEBvB0r2YZRGgu3/VjCDVIcb8CEPZwM9TQBMpbcI6zwN2KOXR3IByrn
47rUjoMb3/2iJSms3aBEcO/TQAJ2BHzwd0vbCnPBEyuhHWleabJnssZh9NiZL8tfp2lf2ZPqjgIG
DM2v8opH7U+gbztSz4Z9248wk2EjhPJO1p71VFWZ8xqJdvT2UVkU98ZyEe2QRKV4heYse3fdv9M4
q9x+wNjRdZe9qLnbIdfDx8kh8r3mteWmp5zsE2huc0MWDP+KJQ+SqFpKOhrQF4TpgmC4iinZMPTD
lBAf7LUE182kLCu325Am5UzntALrG/kxUy005dQ9s1fNYDPWqav3rNmbZYe7gnRGzivt0z0iFzgN
nJdPlhfLtzxz2ZFGi6wSS3GUJmXES5/wMlU/OD9LZh4Irb4nlqvXqIS5c+nAQLymcqtU1xqdwzbd
M7dOKxluuGYFJolzcF3ZWZejdZNjI2doqEMvPXIosyIivLDbL/ZSvhLa0ps9h0YH68LAxB6rWABn
hUjgHXt76HViZ0T07FNCf8sbVg7WN/UdpxbpXwtZPVZAKIu0TLqn8S/Ere0BHTnbQ9RPyZx51ott
uVwVvYvi5ZyVcX1FCTB8dIskjWjUE5zE1C664DAQDtIcghnLHHzDYJRJPTYQD0MUccs9ci74eu3a
kgYcClpXmsEs/NIUZN+xUawwJUNrMscbNgSe8rhjLMhx1Gwjtz7pScjB4N0Yvrc8MPI5y5flJ5oC
7y0XnXyVmrabSOSNn+UhK7kLonV6LXpRghv0K6EYDqWIzWqRoSxa/YZQ0YL003t/WbMfUxuIZpem
i4f8oAEUkFQ5MfCX9rhFbiMmaXiQ7vRU+0yBCEiicTyyHmM7syBkY7gT+8UbVM9JYZj1V7LtvBb7
cO5MGDMKZ123vUE0XGa1sT7M4JkboJsQ9npgQC98U/kHEQ3zberj/gXHrJb+MEzlAOApHNaPCmgM
OJZ0nd4Vd+XTMs/VLfnBDooFa2JtLJXy5uvA17q9oKHGp+oygHF3ZbnmZ7Rmc7/37LR5A1ESfZdw
aWuk0SuIFwXw+B18usp3MgwBb0UrhfNJzOVIRHDWqu0WKXHeI8Ty79Dy0SOnAl/3tXEVqN4wyouv
Yba8mwHFx5fTrN4bOxt0dZPdmp9Tgx4laZdseJsaSz/WS5ghXrDzF2vUykIkMzHjKzzff2+L2H7o
xOQDMoTpywKGnvMpdeyczslh/AoZroFVhCip/2EB/HtPc64qMlPb/BYUav7oeya+A7Q7VEC/Y35Y
JAHmYGBmjknqVmX9Dm2d3+LyKynNW10vnHsSZNYA3U/h5necX1paGdOQOof2tcQZagWJgj/l7fxE
JsXy3QJcuwu6OPjI2X284yJG1SoGPuA8Vvx5RUloYdQQF5/YYuoa9FM1pVjJRJ5Xu2UDtB9lE93O
YZw1GySNQ8lYJnjz9aDjAxdO8ZK6rU6viUanOehZ2FzmS9AerbCS7R72OTsiwmhtDg5ynjmkPFis
HCj4liF9i+xVeYP3Jg1ouGNXNRQdVgTTyy3j8qtCj8v+zxfeddiYkolsj9FtB1pB/hd357EcuZJm
6XfpNf0atANm3bMIAKEYTGq5gZFMElrDoZ5+vshbYz15a3qu1bJ7U2VVKRgZgXD/xTnfcdBGivV1
VF30YLj18uYQpUnis2U7H1TWdXlIJy6FMs+kE0g0pBOBnhPuMuI0Ei1cmpmPTx9kC19pSsSVB0Pj
qZlUfp3mjtBwPzsKyNhiGd8AjownMJOMQpjxFZqfznN6OyvBjsktpQgmqpd1F7sctrtmcjIEVA3u
06BCgY16KFtZuqs5mh9jT3NSH6n/uUWn9zT9ibEo71o1WezYnaJ+ghOemOFcmsVrM1ej2kS6B/ou
K+0BkbSZxp+jMPTrZHUcUFAW4EjcZfVk+fiOJEuDBRyBzzJ54jtVJ5li7Jtl17lrd3KbU/tUfj17
oKFXqu1boatzdyQaTleddoQd+kABS4Dn6nR8BOV0M7CQSbcOzW+ynwm9vOpRjeGEL3Ovv0xh4mbU
PIt2SlQ6jmFeukb5rDxI3ZusN8xnE6oxp0sxZz9TNF6P+K1pkmdrgc/maE3JQLoyWAZPq5cgBUz7
4jweLsaAefH5SVUV3F+rNBkAmsJD4l6xjxn9rlPEv9E0ZbxBSIcmwFAZ2E+m0cM319H8uaj5HGmN
gfCFJ7BlHQW11sGOPc0PtKpMyAmjS05NUc6cE0jsgorzCR8bmD/YYHbRGX6aSMSgdPzu27jO3YQY
MWaluCpbezU7j3IORWxLPnu35EaALkOuVy2+Ar71OdIwf1SN5m1y9t6nbjq/1JY6/9qCi8sefDGR
SvVKa7aA7IvmEn9OgUDMUgnYUS6AH5VeLD9LZ4ReDH/u3UpF+cyemxpRG5gIbVJUT1hjGLdAPSJa
+dNhGsv6X6wCalSaFx/QmIFhE9iW3YqKUyQctJRVTu2mktGGEZ+ny+46HZRsWyS0Uzu9Qk8YYJ31
cz3sGwmULoTBjaytWRtS+9Dr9L826eAQGWD5Cz1Gw3F3JqKvUTXqV6j71iv6wo5PZ7XsMUQwSdoF
tRviEtTPlgCdPc4vcQEK7mCWs1EfwTISPJug401o3GyF34gubfFpcHkvVDayloKcjY+yRPjztqwC
mlePgWbxMw+Nha83uXUNhqnwfOTK5Ncpaa8vqOw1bZPQDNzFMCa/YHm1L906ohQZrHxtwHPZubft
6oxzy3JUdW/K0eLhXOeBXec04o+VjAPB3NXaU2ZjWfBd1cpnvWNlVcC6ucTit6oNzRQCiAJZThWu
mVWmYU/Myeq3xA0XlxqUNEon0xI44gy5vGZI6X6WjEPf2WQgTjGaWCVXblLGP+VCrwf3Oo6noDLU
YF4WpaorjB589ejISxCeLutCFJj5Yv4svJR0EWQ1fKu7TPDPsIuVCwohJXDypNRBy2amYVx3ibPC
E13m8nUmqvstRR5coQrI9Ol24M12NwSEVbY/JR6Ui1niFfZV2+lffe8m3g8yh/NrdMTpoShsFoam
21E0YihANGeUcI13HgGG7JywKj2ndm+nvjGq+jEeF/amNHr5wIYwlt952xggfAD+v1uN6SZ+0aNk
Rf1XOR6GATEitBXtc94OxQe8NNCWNCzlGXeeT7Q/EbOvjVk3+tXU0IPtV/YKsMo8oJebZhSOsynY
EOs+uVLGh6FqFH8iLrlTXaPyPgtAaR+1KhUf2cC5ct7Nr4w/6bHlUzco7atxrNEJJuYI1zhapgdR
mst4ShgGrJw75RIjKrF7hGBto+d7qnJ2pqndTTl4rIXRiqZcO9vqtUray7VeRRYu/DyWvXWHzH9p
xKvM4/yz4e70eFumdQ5jXAjOdhkmzKhDnEIVTrJhvtIKrXFOtTfm6FfnYukACGlA9HtX1l0422rO
98qwmoXpTVkCf43cgqGccOe8BWUsIxWobnQyf2aTVoQyWflNMZzZu5yO4nHogNT6pTwX20i1C8jX
stBC7p74kKOJSlhFp2xJOEvST8MCTb+BuGPwjsGE0zbG2nFpmdg3yLEZWZ+F7bnlY0NutkSLnKmA
aNJFt/iAHQctAFjXrsdRae7zwltuHSp0sZGPR8e8azm1al/nIJWB0mCl+l3VtvV+WSSaAC3tpkd2
UO2nrWzmDvjXzwLR1svEZh46/ek8t3hn35eqLUrBpAksticwKJMZIXInCavYwC+u3gsUDDJA8V6y
We6KGUFRMor3xgCl7rPn5cwnQ0QeM5MQ5R+tJmS170lmeaumhdEEYTrRxPQly5HPlZp749SG0N4Z
ZNrPVdGhMh+NcWHZYMqM7xwDgwlXuWUmJ1silUCOYKDT94ysAp+O7SLhvqrwJZgIaZIbKyLomuW1
4fYszzr5sTQICANndUZ24wD2BwSqMeohmRtzuU9N/ZwxNBrmB2MMmppa74gaJUiu/4SvimYkqVRF
7UVfGiMhUMkYuOfxy7FdNZSy43kLE8Roav8k2jC3iVqO0UmT2XNEexVBBcd+D7PQIzZOtrFnnrqc
NJItJw1gQo9VI+/xTCIAAiQzLwNtiK2j2WPqQWdgx9ZmnPnP29Ks+vfFggnLy5W8P7HVrB7VkTk+
p5MD63kaTAFT3Ssxv+RDZgP4bucKsLDZxmh89M5ILg1A+h5Pspq5N3s7+pF1encjifWsNpCdvWRb
sByje2M6RoC205aYGVaJ5DDLgJP78wJtMrDHJf5e1rJqWBiQGhcAfx9ZFdAbI0nSC+VcV26hx5e0
BzQQOAri8rBYi/hc5kHX0ZoYjBSjnjsvgFNl4oEpI8lt6q1n1wkbWypXOiq1kbPDsd5yjOf3bdH2
94Py7DTkrtNf626ev/XWzr54b3NWLcYKi5kZXElSAKR3rpHWumJ+UD6xw+y5ODT8QeESxxpDVdq+
PJhErK0hTiZKEWLm5eqrWVhfOh3wsqWc4auBKzHm3opaFy86/38ZMuZL+Q5NKXMnNqsZcnmobZuM
RBb9bgGqShgOurgMGIUGxxN1R4oaeEKMymyXWQJZ4kXMbhRNt3O+2acn5jHMbVwzao2PnI2RfRml
nkU+zGB6+nOGorPcxyAumYwb2kq3PDNAvhvaNiq/SlQ/BJ+UADh9seI83uQcgckVCNPJQEHsJh9T
iYzQn4rCeoAyISVtLqE6bPbyltyVjKR3XgbRn6yYbFOgIMEd41+M6Uw2T5fZ53UtLTsGTicOIGPR
ZF3gDJCLOa8DZSI8FMTLDFyZJjay9S8YQoAhHBrlJ5RKb9xwbuszEV6uRqYjt+Q4O2JzQSniTMwF
WIHCvvxIgPd/KHOynrO4ji8vBOoXQ2/Ody2BHX1QRKRr4mLOetx6S35zITPXE+ixTL+YcoYPnig4
HYTMkMenYE5e6E7SdUumCyPfi2LqtRHxOUf1bAhkWVSlw2ZITeNzZg2IFSbTGzr4dtRXTohR/wXd
MLKwUbO64vLFeTkXCRkzKumYXF30Cheb4BhiOEfmwxlj34FBbpGWctrE3m3J/roIotzqiP2O1US8
hC2WOKjtpmRDW1r6B+W6128XlL3vkRXV7mUBVj4KLoD0Ffz9QxJwwbLwIFJPktxpjzk4envpRdBN
0ru8yBvRCTmiWKYLoEuJMXhyQxe2QCRCd/xw0UXo/+1OkTiEI5up+/IzGVLItwPCiSa8GKfMiiM1
5mHF8BDObcZ6E5D0kqUbBC/woCfQ3f4FYb08wX0UBbgBvLeelDsOeM3KPpQ3dO8JEedXdsvB7V8w
oEnpmaw8TGXMt9+eK/TTtSgQ2IhCzT6960oTnHuhvkTzSfPa+N0dW7jMRqf6t6J35ItD8JW+cSpT
kM9UmSlQ3GlmOZrMc7FFo0t7SuNP5INbk8QS9kkaH6fC9D6Ex2QT6XF53QF4w3tXGeU70nBW40OR
0E4wyq0uE35w6XvQcfu9w4TY9iHpRnsii5Lv3gVDXRoisbYGcszD6M2mxwPU6HrjYhZE3CQWKq9W
tK+4Jbyjltv2Z9a6ttqmKj3PrlBMQKsaW/PhAkVmL2wWSqFZU91ttBHk3tqn6gU0S3LfIA5I6Utj
8UJQjPVSADi8Yb+cP7qtNX5fwKBJMk/1S1hBZkeCja7A3eTl4I7BRVw2fd4upsc8c5mvlijFaKBF
JJb7SjOHQyza4SxHgEqP81ljpJUP/SVQ5Djyc1eiZbbPK7/Yqc8CWzEM2eZi9pAlmDhkt6SIrwEc
8JWxaEQ0FHKjGMtQxPOdm/zkjTU19s8cZVZLlIo5PUyrueiXXGdEiTWkPAF011oZfREeBOQVm7VF
ZPtiwraMVd0dhyEhLilna3datURGtBdIdsH/9fQrMQUZKjWvTm8xpzb61qBa7o7FGDnNVtfE1MB+
b8fXiS2IHQKVn97YU8hPa5jOM0lzQj6pRguR3QVB5KZyyZDe9tWEMpBUo6nzc1PVXxemSQqIjoSJ
ZUK7skhFU+3zIwY+xOXcieEjI7N77kv7XrgeO6c51YbHODL0/E98AMb/+Kv+fxi/f7FG/xMIgkUY
EbjjAHDVHZBd+l/xTDLHgbTE84Jm0iRhhGwVroekFETcKobZ59ZdLyOw+k1xSUeg38UG9lOUsknX
sP12SK4R0FB+aIhoTyTW8J4XrRYn6CLPguc019oXSkD7QQCUu9cnmv/NOBTW3wA/9DNo4vd/h2T7
CV3RsTF+//Lu/9/Ej6YeBqOcGJ4Pnrf+UucZmq9xEX2l2FGajclDS5IIbVO0YczU3SRk9XmMIy3v
bzhr/+wDdyUsCMNwzqBVV5N/hY/geGo4kedgcdAPBl27siFXCdoaVuaWU20WjG5emBAKNuJAy4i/
FU4/OZQ/BRlTTlUicf7/e8H/yTAPU0iXOuwKE+6KyTn2uxMcgr3nTiRfBIyvDIe1bklh0ZRyuuV6
Mb6UtMp74EI2M/UOsvl+VGdjJxWndcUSADVpQeP3d8BO43d6yPnhk+TgEQmpaSYIEeMv/nSAUasp
RjEFhFGN88/Mm4x7oQrzJw+a+iJTjG6RVmxSwdAPGJtixDxggGi+7M0il+6jahYRyMQ92w5Ytm+K
tUfDVsLk4CIlq4P31LLZKhA0cm6XgAjdLMyOJRI1vSDfKFmX5ZobO7tbKI9OJmEabLnWvDvxXcP1
kLp69/Q3H8X5H/WXJ5WHAsKErUnT4r9+/yhKEMbkH8UWSVlutZ7oEFcsK+VMpiORn+XZJpm3KAro
hnI/xjKKza+XCLJaRkTYkk1s30aT/EyIf3j+m9d2xqX89bWxG3E5tLCxgP/6/bVpq0AjwUkcmF1Z
tNu0U8hqnUarb5Nck7QZSw6BXZNFxryO5DRjSw+nLYGt19m3IOHvgdkn+UZ/87LOeJXfXxaJGRSJ
4EJhn/0TZMdkIlq67aqCYp7ZlBis8oAqJLAf/ETXVwalzHbx/JvncMoMqSjVDYI5rpKe8jCDcv7n
K/qXqCv/7XgqFl/6/5qncnofWN//xlM5/4EvXP7/8W+G+wf4EwenEd9ZKEcu4Kzp69evaH/AUwFU
7LgA6sCj8EhVdfcLmuL+obl8bB7GTAdS2PlQ+j88FfuPXyxACK8WWgGEbv8KT8X6RUX8zwcEXhbf
I0JfeQnwkvlJf+XzzJJQL6rDgK9b9V16g/daocJcgzpWO4aT8VdeoQ0n+2l2X0Es5ipE4smUhu++
tdUJZHgiNYs6V+gCAhYI+pjRj9msOxgmC6Y7kG0k8Ka5JNSM1FDc4VZRsOH02vo10h1bhRkYOefo
zQqhe6dGow1LiXwRZETEzlMtWr3VbRkZl+aQO5OfT0n+wLuGV4NSd/6crboTu9K2BgJDGxelSFzr
GmDwaVoK9FUzCmxiCqHV1y1b/hweKoO5mc0W3ociezELl0WAxbwB3uHScjnTlJkUnqMw3ws2R8Qn
zQ7SVpTFnbbHCSeOETph4hSm9Wb0ouq7XxNxzNMaS9fYzneyWLtb9qOIDLBBoetHUVa8l0RSqOdF
VxhqTKV5mOrK5QdYGMJwqOqXp2WZmQHMqkkOnpenJYeIq78u1VlP7zTW6G3bKlpfiMw7Z8Z6VfOO
BahzNkOOiBlLmeYOAQI2NKCMdzo9dLNB/kRsTHO4DgkzyqpJ7SsswHzt27Yg5y2tOvWdwKJ9ii1+
TFhwL+d+RUCu9LMpJmWp0CZxhZ9envVWXfy4NBbjba+c1ucxLRCdVSqxyXkdiesCyBB58HjZoz4N
pHnG+Axqr911o4v9muFQh5bIqafhmPZmRPLmaltaCAElLzdLrmuNH62VPEwLjkw/xmv6U7HpOJqN
KJHY6YgZGd+wee2LJjF2rcE/h4/XtGsqWzbOW3pPhc/XwCsF2iriLUHoTyiEwWyBaxChcFB1cNr2
Y630F3z1RGTOssPsLAyWVLhaJMN6VWqbBbO0F2hY4U5qNHOU7XXFaxgZB0175cjlwxR29YIgvuaZ
ceuZNibC2bK0cNICZeHfDACXzJE/KJZnm25JyahB+FCdOqDuSZCkfXtrMcF9ZuGssZcqMDROUSUI
K02l81gShZwAnsgQ1+GJRWiHnn9Auad7LwOaeizYMbNHf5Hnjx61bkmd5qmuDedaiWdraXNnj/g2
/tbcfFp2FfNKprsmo63rWcs1mkXPqLC8zs2yo0woPZ9MLhNDrtElTxHtMNJgxiTdjsGp5xLMZq5P
xJ7QZaYLcQ/+sPRMsAQlD3bmkpp2K3JLsaWwdNQPAC8IkckKhvXk+uL4cui532bVms/AqrsoMPXV
wlDUdFF/Zbo5MhTdy6Zuy/pxaS7rUlbWgcoGjqvJUi3bpuQHfYBVTvO9K/r+BxCKlIidSYA/maSO
r6nvVz53djIG0uaO6Y/fQaJmMU5TS/JZS3D6TrigIdGbezP+IKNf5+OsJ9GDXGq+zYj9J9IJm3S8
dTu31o+4C8h9mLvZmu7BKOY6XbSR6WGSDhb5r4U+N0Hbrf1Lx8NAJhTBSPOm7MyxZCuZda3vuPqS
uX6DybljgNXzIbFgTezoNp4MZERJJPoxMAYwcCe1MNnclcRIJuTweOn3wIgR62PujR7HT3Guw9Pc
7Hcj8bNPQLI8N5Tx7H0Z8ZqSfoLEyQhouVK1GzvE4ntGYZZiRFhJUDlrZhxItSiSrbtoWny/Eh8Q
BTmZedrecjKVb4sut79rZhOf/Up60KVimS9DRv7Dc0UCzMJD3aGyHRAYIkTqayaJto1CybdqY8hD
MzKc+NZYUCg7JoLbsm/XD9wczJrHiUvEn51JqaBxbQQYJrDhh9WxwGUqVG41ciQpWkYZYwdpptCi
I6ALsr/4sf1zaxX9hznB5MPm2/YSYEhN4nGEi66CGStqBtQ2LuYgmiOlM+13EPApGlRCXAs9Q+kn
5HfTt+w/0ywy0aWPnN0H6EaeGdqTzimFBB6OQ9+fR6KuxdrP9UaTo4VBJMk3BD0yS0ucadh3TE1Q
sPSTvmPapX90WhN1HBmZowWdIcb+mKzRsO7xhHQe2XfN8Nl3LY7YeWjXB4G/6aEnfaTfl677Kkhh
3lilla27IkGIuTKD+bDRZF6qM/aaFTI56MxIR18xN3noLHe4mvCFfiuQ3e5OS6plP4hk4NTkR3w2
8GO/USdoPborTXKFTAW9se6s3F+Y2ZgLt0U8v3FoMySXPJQvCDh0Fj2Z7t6trjM8u0hxap8xorpB
adBNKByi6TlPRZ35qF00jl+ekp2E/w6hJl2Kw8rwXPiLliz1tmud86pIZjNr6XwxjAAqNC2bPow7
hiT2fa2gnQVIrOooRNcDYAN2CP2RoWne60gEL3FdXpS8571aXfZiGWr8NfdqiNGRq1vIYmfT2nAI
kT5U8KxcRnT43m7JRtc6RZVGjNWC638ggKibr5PunOKME3T2fOaIxptuIebjxrPoGeyEIdEhYYvq
/Nku/kvl7f9QqKBNEfpfF8FXdfGzHn+vgs9/4s8q2NT+0BmVQAG3NNB3Hp3dP4pg5w+mJ5Z2hlFK
IIHnSvcfRbDl/kGFC4kQqaK0DP1cOf+jCLbsP2hlDM11IQD8WVT/r3//bXLT/+V//4bws/8yA5Ea
zEIgn5IXcobIGp71e/fWyhZsS2KlAUqJk3DHaAytfhlus7wlR5B1eCt2ZhPfCAPUi5ZJPUzR96OU
dQbCl7Uy29epo/XbDrsYwl83GSAmOdJ8HqAShvyFP01OqQ0ztnar9ehBPXZyAagt+0nTYUrUID86
q45eULXySHtRdrdyFwTcg1cYJb1dkcc9CjcXDWApvo1mmq90YnydvvkZGdZobkn5bHCAe5i0Nnqv
Rh0hQbtaRwat6LgtQz2udRn/QKXXBzI2J+3GZkBZ0UqPDPEyLTLcrdtOYvhkoaglD2rA7badaMb3
absALeqK8gH30FvCPISoQagprN3iCcST10aL3Oqjp+05zbE+VUTo+UZsk1qVrovnd07NKsFon4al
FN3OMJborsEgiBN9tiO2DkJamyqd04MuwL2dM/J6Isjb+Bqh7SOuEuPZjZV1mp0eI9jk6fxizEY6
Ns/iM51kZNRBUAuq8z07je/kwNkw91j7haqt5DXxSlj2JUi7MCc/6LpPyuYD/imiYAuZ4czuez/Y
IrqOKxSwxy7GnADU3TX2QrZYVRh2zg+e0O3bnqRceFG2rX9qREFiDeHD2ViiBRIzEHFQdTkrCGy9
o9woHLzvdimLU8JE+YidGTOj3WICOCsQ4WY142did/kBRIO3wRpbveUR2gWiqPUanZp0/JJh6eU4
5PZlknXiesgbR+E8jMZLORHRjdPUeozOL145Div0vlN0MGzBO0Zsd4t3A5I5ZkFejV6AVyd7M7oe
3QFVWdHnxlU+zgtBoE2bUqt56X7meEdcQYu1MIL2bTGngVWV2PDdmGoSkSpnNVZ4ckY54vvU2w7d
zFhZ1cu2L9XlXLvPsYNaCT+c2tC2oeGt0NdPLKjtzgpi0CMO2g3UR5YT1qinpmayd55gS5FHCL0G
V/qVRLXjZFsivZGc9AbZyMK5jSLjlj2FPPF4MWHhekS8Df94TXXoGxXLOQ3XoV2trzFSdMp1nobz
hGrX0P4GTOa3q+NNvq0bznaMVlKi6T0Cqrr00MTZaRqio5djc6rsA1caViFMCBt2uujYomE4Mtvn
LjGVOP4CoUAOvreRRuzIBmrRUxSUXt48QOIonrjufGtAWmGIRt5DjWRdJnCbEw+ZbyB65WDdcrQ5
cY/PeZHaoTNdss6dYzZYJxknz7Yk5z3qDR9xjo8LxneRTpZ8Sg9t6knYEAPkPPf7PAe7nGCP0qxk
n+x2fTP1Ul/TB/RB/fLceOZ1XnC0GMh/XKt+XYgq2NQt2Yt9OaehNHGVt/FHVuLsXxMmgKi37Esd
TsKhVM7XQnk/Jnwg7AvGIJnEeo1PxTrYhCml5bjwEnXtC1hJu0Ud5ny3tnorPePHPOnrUxxboBhn
u76ngwUmEDeS10Hb0PP9+7a5rBk1OvqAKH+cjX0Za/UUOHlW+ZNdjNump5NGePNjXfnu+3ybI+gz
2WwlzB7G4nFZGyPfGOwZ7I075gPLazMY9PxU1GN0wq5F4cQGIITIsZvNEvqjMm5Xcmxu0Ye5PpC6
LzU19bFI7GkvSN3dFdpZ97gYTrNvYrn80JHNv5uMJy7but0XDfQPQzZuqIxa1VfkUZraBuKK92Q3
zloEGcuy+0EyK4DZOOMPr0CCbrNStqg2LWwzdp7dMjggl3odjFdLW9xDzdMezlOLUqDvWTgj+XOP
ZCA0Tw14KE5OcqPtrc2x6oZlkyGDYCnGU+UmPV0rNV44dd28m0i92DR8WYgXSPRDAYPHHxA48vyz
laSxrOmPh955j+Mk2q5NYYVGUtl7WXss2F3K8ZVCFIScKI0EQ5yuwH2VNds3gqZ3SCy6sAAMxk2I
UhxXqfGjgX1xEiXiS3AZ6108CutEnx6Fnsap14xTfEJH0gVxZ9GR1WBk7xATclvMU2rZwTDK9M1Z
VnndznBINLvMr2I7RxKDQFbxvbyChf0yLYex4JXbTrc3dXZ4tZNeNY5zQ4wnZBqN30uE9XrJ6KO4
didUlHjgus5nDp1DSVgjv3WsEhmIYwRGnDnDtqLQHlhSde2AuyaKxZFY3vqmQNW41bMlYsnHAZee
VfE8TYZiBWM69SltbZ7Vsroux3Mmt0UPp5p2SypSYGLRAyPE/ScgYtlGHC7JaIb03jND8DbbVkrh
LMj61gdneQQ1Ht9FGMaIerzH5/qRuuRCMzkR+1563c6e6W50jH/ETi+Zx1Y0MW48k0dvwYlPzMWN
CWXxaGJUOpxVD/dIO7/7XP8edR1TDIwvjgFVBVJnBg53UmL0BCHGIAD/u3HXQkCO0RKu9xUC9A1C
v+QUV5XYgmAw9kiVS8CZtXZTOWV2dO1ZIXjjjUfj1l7D8mtuRKHx2iGMfOhu64B1iMYtNljOjcy6
YlX04FVL/WrobbJ3yAmD7WI8dQL9ooVqDX1rthD6y05hAyRgj2h93Sgwlret6uL7Ys3ip2Xuv9VZ
emWgi/dnhNU/UjJMt4lngDwr1bQZHOdunJvzX6mSPazqdOcMpRl6po1VPrMrEC5ZFjSz6I7tMBGE
Z/X9VWUnJ0L88D9pDZbyJHlvGSE9gNbpb3FcNpeOTgIvHJf1oDVndBhJYVemrWhm63Y4AqNlZDQi
2kqrBd0IJ5Z7iqwGs5c2H2uEQyeNPR63muMdHDwkh3pZi89+ghBR54tGrzo9NjCFsMrRZ5vTcdSZ
zvW2V93IMYI8O8g6RKglH6fJm64ryuTrpKgedTfFbmgiBbBWElG56O8EO+NQi8G51ZpXX3acK/fY
YebLtcn6kAgGNuwkqdo9omKZvrYoL/Vg4Oth79IlxXvMtPJ+GIQI7SXHRVHi2L5s9LSsg6HLp0u+
SXhVHCCg77mtMcWqO+99Re77ok9aeuUaKwEH7OXHkE36+g5tjO12tvSc/X1s3znIj5n/zfVTyTyW
hRGjIyex+yM2g8dlEPYeYFFxCcWy3WD+wy7UQgFlNJJQcAIpfZ1wDn6PpoNoJ1tIGuvKc0i6J/If
qypJwnbn6bvRq/Fu1Ct5maMy3UXCW8KEX/5ZAqA7AiBPvtfY+cJJEaGEcdS+Y/ZFxEk+nLR4cu4G
0x6YE9iUOT1dfMDcmjFRa0YxC2xh7BdrVNQXQy2uOr4MKJ4KWz5kxfkDzyZOQQ0qAbduRXRSD+6r
Qutth4ON6Y1w9Cw7RLY7X6KjNaGbJD/QbnV7IAhI4xYGuWYNd6MZc/MHrBXjM3cam1dUlw/VsPbf
fEkY80HmSiBySYyTA3EzR6ebn2dGFFjq86/B5nCuC9N5GjAcXPL8NTeTO3xkcowPM0qjUyYxawvD
wSGJt4/xsK0eGw8OseWmr9Jx59DA8b3F6B7EiXtWqm5rSzvYhna0ndFFoiGjHXO0BkG/Cqo1P4Gn
a3kHtf6hUvF9C4jRqZMrLjy6EcO6lXEK4Kw4jXK8jRnmTvbPGa4T9lvWik4Y6dHnilplBwLphhR3
tW/l+g7W9kdKMBuCPaPfNpnQthaFJko8ap7W0ENh9RTdBipsNuVV2e2SZk0PkJCvusxsdi4AndDl
MvGRL/9s+p5BfnuImFY80o7EwI2EfBID3z9ZILPTFuOIDKQKimnVr6Mxjpi0a0WQyCV7rmGlgZE/
a3uAqOxThOdB2iUYu0zAPRInrD1BZXIpbDc9QqRdsuqfWAlIotc9TA52FRJCM6DHkj5+67DV7GWr
UXQgp1Ih0xjI1330rWdY45LYO0Q0F75YzPI+WdvosEw6PlAPHinQpOKI9g2d5xR5R4XneptnKQSj
JCp8eGE4hY0oCgs5pXtbF0cx85SbedTsR1i1pxhYKXRueyRUo/vQExxKegb5jMlhSFwp00Z85KcW
xpXfornfzCVeOsoH1/ERob1rup5dlUKY1xzIzxV8kfsqs6OdMRDhwoweXs9i7de1ngN+E/d6MbTB
SNl8anjPNx3CquMZhORq2Jo6Od+o3vX2ODQeWJXrPNfeHgAwhivls5c6gBJIsLpl81m78jRwqnim
cE4643I6s9HZ2AtvOApTFTZ2YlIqz/0WihrHKGDlAB7Bum+86kO0wM+ZIabQGCv3pBtWdI3F79V1
knKvcUjLCLxAR16heBZJcoUjsN+zgxi2dFEEgc9mvYsgmcBAT0Jb6Ou2szSI57QCzPW8bk+0+aOF
3B0tq5j2Xj9sXS8ByiFy4DvxVeoO+nm1Mbn8pHG8hGSImsKhho9gjfuFF91x1QPosNqTPvEX9yjX
FiPaezEfiY6zcZQibFXNR1o9YlrhpovRyXUtIGJJxaZNiirbY8zL7zP0ksVcvmy73HwqsgzRfDbl
h7id1KVQw0QnalcEaxjcjRQasmOTpvfHWWa4WmQSypW47DhBPVN6xUMVi1BoTYfIMdp3Y89MMiLr
pK8gretxc0ynrA/EBAlYMzAstrD2tkKoZLdmasXMwovn5D8Y+IbNaqjYEjn2BiOJDRCwR4KXdZBS
9epmKRqIyKuSe3B+SJyzPqLUdtZDoVLizBu+mJKKeQ2xXC2HbM7P89p08FOR/ZwT86acWGsNbWhW
gUowW8S2lu3xNCX7vB9euob0NbM031r+iUGh5yw7OCROuftDpp+oFs8TC3viTdcPXqbhnoy4ijEN
O+PsO+VbTorQnqn4HtIFQ54R4k/l/KyH8k1IY+SP0CgbJcFdWNF96OA/knmvw2ZBCfNszu4Hin5c
5kBhwhEVDT5uiCBTh8hf/G/2zmQ5buXc1u/iORxAIoEEBmdShepIFvtG4gRBURT6Hkg0z3Zn98Xu
B9k+oc197lbs+QlPbMkiWCg0metf61usStiAt8vJrrkZRzvRWwF7Y1cUS38BGksfdN4AGSnbL6Yq
SGNrkrkInhWOesg2JfYj7pfFuWgL1w1KVc2nxGSKqma2qX4zPrjQ/nc2XKKIyiN36CbwZcOD2ZIR
sjwo+EaDrDymZ0d7d0sMBzArS1CRYwynE/C0Z1u7xXV2mfTlUVl9v6Jd5DZzscyFrNiEF1tHwDQF
xDIM7BvT1V8id/Xnt1uzFTtW2Sa5Qx9L6gQSr2adin7DF4WfUW/TorvM+2cPg1ygdTfeCoQsHnVL
G0irwj7puNsm9nFjNvNymis8HI0oqkurmPzAiHHHi65lo1ID5dzOzFnuNEPVpJoucOd6OwAgbTAZ
za2Ouxui8jdRPrDr47XpNYy4vILgW6jGiyRsokCN00/t7lKD0yj8wd0lEc9dcO6PuErPgPfkxnXi
ga8ANOIyA2nvY8vbxSbBzIbNd9DO03xvOeEN1Em8SP4xxnv4jYwQQZZmLs8D4s/RMNIflCTT7tWY
Ka5zKip8otgYKvk0NRssosT+jzJbEIPy8p1+evYWKeeKsZJxYRmme1HYnURlMd4t0+KpJCs4RBXT
oLKWuIArURwqayai5ZCdjl2r26U2rp0BJvJNuJBV90cuB3YZ2Zl1+7oFtR845p3nQQWGendWy2Ig
fkR6Fxqkw7BN11s8CI+qDs9jzgu7ct7Dpjs4RO4LtuDHpk/unbFDfDTz+zbu7UuRz6e5iO68Cle/
VRQXpCPx70fPwjW/m0Wf7emntYN2qVqMlSRhJLiEnS2h5oQ5zmU8g0HVvRCqkvtYpA+TW3fB4ha3
jTd/g8324cTMd8KeMus4pjEhrZnoWRbvUKdj9GszuVyuq2K6iix17MzyopHjm1fwCsC7qMHYTHoX
TylQ6xgwYSaXcl/QeEJ8A3OWv1hfbcsoD1IYt13sveazMFg3pxGtBtWmrm8xVk+b1KH/A7IQwtIw
/8AdWuLhB3dBNPBtzsNLV00Ms9qEIgBCdMR1WA+JKVwORQXBxIanf0w8299DM33LbbjFK/ZPyOai
be1DnQrmKVKLe6gJigoYiNEFqB0mtLwOPeOr9vJXbCW3CNASoCIcSw2prMCBP3sgkQTMGiPt74xe
P6M24GhgmrqZSiK40sVEqACZbPAW8PpZsvCQzeVNrx3yTS9zVf1gQIpZQuFvDaHFUUNCplio/JYi
SmNvWzlgXYmIsoBFRw0eNubcHaoaSwL5Z3/Ps4GdA5vJGBBjZLSXZtKfie4mpAuaj0n0z1Hb7adU
vM2QFSjA8dgESQpxnEQdW0QW8ozI5LydKTikKI10lneD0+LVdvxv+D34HIO6z3zIglrVigt0gc0V
6X7lwSKfKnTKsJn1thT9fq54Z3mpcwIrj1fZau+xgDBcNemOIG6fAjntHxi9psAVREUG3B0w/KYa
LbOh6sFCAKZaGudJCOGbrq0nYzRfM5kWm3BiTpnb9TObMT+omftv7Cy9birjoVrkK/yTd5K5QWT5
zHpthr/WjC0xQ2fZEh/ErGmr71gvia31dbGBv7hvRyol5j4PpggwNNJ0Quy8JIo6M1GPBIydrDiE
XM2YMZBCIaVtNYfbgvwn3C2naGfOM1xQxnCswOletil554onVt4ZIddNY3zHl66ooXGw8XmIj8ou
+VgVLnxdopLEon/JhOTVbrPfZssj6uaHNLBJ9DHzyK6g/rMIWbhHpnEckEzZJfK480Ugo96CvQB7
ggG6vY9THBxdSuP2DNIeJdf4oVJ9MhrUxnriNWHdhlN2atXwhk12hMlgPydKgD614xtsnLAM4uMw
9Zd5xy23WCADzX5sthUv9pusqsKj45n8WZmae7A2RaCKeN7HpueDXvGLrZNCandgS2/VlN2jRWyI
DAatrE/4VNzneGgv2Vt9Y9M8HhLzSk/6EPvtbRJJwKuzvNQ6WnXi8AKX+qbL0TuhxtTpRezoLwMp
Kqt5S4T/4hXDq5ah+1yQGwuUWtQFfey7qJLhqW/ilLgo9g2qpLNDZsJ/aRxpB6B7jgCxD1PvPjtC
fut76zlLu/jIIIm8T+MdF+bd1Dd4LJxqXDYYzbNAtPNr33YYL1PxhR0ikadJwBRqmIYiXmVBHxEO
4toPRte+6Nz6veaVF/gimy7otUgOmSWck2xgc7B3cI6uNd6MCHhvGLHaoCnaOwycCPH5I7TzO682
vji2AhlKBm0nzJ6JRI1U6jjL99jsm3OoDb6H4dUjVrD1CLBtTA+Pj4rDDAsEKdTWmN39tHikZAzZ
XqKjX065fylt/4o5ubVN1PKVIOC4ZrF9Qu+8Awu1InwLo/lQy4g3IGzjfes6N1KJFC93djcNPUMY
CQl2iB6rUN4Wg7yd0gjCXTbtdGdC3h+XIyjim55V0abE17XpzFryknGBmI99cfRYSmyMtEs2RETZ
+4zWnR6ShYOvub14xQd2KxiF8pDSJwZU+5jYSbNuJpcOUdPr/PsYGWI7lGN1U5kNM0/Gov87If6H
5WMe/P9PiG8RjUqauD7KPunn0/f/+tc/+LdNUv4TMISJv8yUynZt8d82SYu/EdLE84AJe+2h52/+
Y5OU/wR65Fk8ROGS8He4pP8zIfb/aZqCAksT7c3DLPn3auf+6JFX62xa0GdLahEPp8SU+cf5sMnF
C79LmyS2oEXu7CU1+31qReVa+wrgc5OprgUcXEvvNgzRPNpEONNBQD/0fpM7WE3Ovxo2+VVsZui4
NmnOdmzn06+iucGbzjbN7ZC38y7KVbgb2vaeRYHY/PL18G3MUVX+Ohf/3ZE+VcUp9jozfnyTBBbD
FKaibCSZsN7ggzd3f32oPw3g109l4QvAyCE9bK+frN2iqnMAkJa5ZcY57iELZquVsgr8BCo62Mkh
YPMMEEqwEQt5duwbOxf/ujP/4Av49fOuZ+7zmf31d/h0ZheCKzh5+B3A61W89DjyvDaDlWhmfMHV
/C+vyN87HmWrLhxo3pvWanf/pWrVIaM2hjUXlUfcCAy/TXybniRDgGPwmQ5GBOW7w1+f6PU7+/wZ
kYwd7gnLM4X36TMi/2fSifmMKV9lzObQGHfCAKTSVZ1xTVs7q6E4WY5/fdT1RvzTYUmpYDfGz8zd
9KkkcWb0W2ZDwrJR6OrFs4bhClL7ku46TXXyvrJxoG8R2pFjHY/iOIxAOaPRufU0zAPADEcitWD8
ChPeVlCV5SI36KBeiZ8ojs1z3WZgmAAwVvpWIdWq33xV/9OtgNtaebb0pPXzQffrV5VnNBLCaCJe
LzMxI+uHGBEtfyTFTC7p61+fLaIcfz5dUlomxWzr2fLVp2+J8TsWRc/z6UPswcIByZz8Dbip8k5a
ax4Us0NNsk/CN9+OLNyvlNMIvelr6EqEMEJWqpFRheO2nlaziYVL7MoysNQEowL7QpiytPujJoNe
YmHssWKmoAgfYf9Y1oZzXj3pCcLv05LIJN5Cgi8S+sn7kjrISGp9DENWjaIuXZxxllfelnGRTUQZ
So0oDlphhtBDzxLeAmqGj7SEsXby0kbXiBpJmdy2lZLjkS0d7lEq9Mh7GmyIX0um+/m+SKVwzq03
0IirWNQ/tI6W34aChDtNeiVssw5jr7u1m5H5W1gT6PUZ675bcOWZYzYWftPOa7x7a/L0gQUoI6fe
6mIWCnHTDwHkBqplhRiNLJgGK/vSm41/O5BoJu3CAvLJYbCkznAMqztMKE5xgGTAmpoCIfVEz3O0
2tlzcaParvnKaWI+CAtt+O5Ztpr3g4wSdNwlxIZN1YTzMcoYk8poUdFEMjbv3l05q5eEGfsXsuwg
L3C6uRe10y/vnUiXGfteZX9xsnK5bvFgf7DTH+901SomtU2YvWa2V3lBWy4sC9lF93d9NgHfK6ra
eZ47Hy6PrnAGpW1ZDdt6qcwHoikRUnlY6QfK0DD7KbYCMM4FibMp9ZA9OpGjpBICpiAF6gYgQtMj
qz57Xc/as1UYpQ0cS7T1aa3eoWqG6WGBuPKjh1qNaUoa2ZXEN4FDOcexyo7EVPrGiTpxwYiG7F/B
0+Kel6bKdzR/CDI5lfLl8swOxNQH1wBqeRHToiEvEk8L4kNLMQJ/ISeWPlFiA4jQiyT6Q4nSCZGt
Uu1TRwoHRF/my/ooEa9Y+jLnqfZKd2uqnCQ0cL8kdZjllBUaU7xJZZeI65GKDTRyqyP4KVvHJfxd
NNNdZJql2Ha8ataBEyEkDNG4N4JiqvJ3O86Sabdg9043bWym3JKz7l9rnC0Naqix8N7SypmPc7cA
AEmlSn0806p/smGuzFuq6pBzl14DEFkISWExhYv4ljdhZF01Evcw9UrszvQCcnKrwb5dR0UcOkcR
N7SgtG7kjmewLS0KoKjFeGBEtUx7r6h7F4pjyKUAsM40cbeSQykvHUCa6VPVKGJcvaEHGZT4QDGW
ZZM3n0OFcfpMdneeXyYECo3Pt3GafV2S0/0IO5wWp2iM+Q8iEgO07SzUlH8T3GRyi620uyZ/WgzP
RJ9jfcNsIItvzHZEMWFxVl3KaI47QPrRYN7VjWG/OGYfgu2DTUhj6pgbbPS4OmmEHuqiCEhUhxab
cb/tr7kE/BeGtDW1VQ2JaYLvTDi3BMr85TRNYHPWvDhXMJTHHI5eLB9KWk3lZsAoB3Svbu1bTX4X
WAfpSTwMMHsoWGt8Yzi6EUnsnbZMniA8NCvHenEMO75VdTR+syhB0F+gbSYgISmZCZvXyiXX0m8r
sFileab7Bsc4SnbrFJchwX91xJHgrmV5uqd9A19qI2oLIp6l5E2RGcMMEdVk5I9pAC0f3TkEnqGD
JErcxxyQu6aZYsHDRImrxNwdu2I8iyErisMoay7CQRD8Dah7HUjbWVP/2BAuio9Fiu+cWIZHS8nA
D7M3kg3wywwUIESAqNFVjB472J4hf3SgeCIrzhJGsDjiZ+yqB5AP8DJAxLnP2eDqRyoF/CvDauMz
ryFMT1MGtwCiPeUbVTtM+zhz6R2IbLpxTCiB8aLrp46u9AcZk7sjVa2dgIkaogq9keVbGOfhHlfL
Suwp5/surrunlTp6paGvBUxI9HNoAMPwoigMQsVCWXT9bjQm6hCa6TpN8ze21lhaGpwSu5IwdND1
7YKDJQctRK/jHpQzlbjkfANy3YgrEXm7xw4bhblxcK1fzsAhKUHKdibS5zKmX3F/RIEk5WOSiOyd
Ixj9ZG+0vv8lGwiWAsu40zWIiGNhe1eZ74dns+3VrooNMOwxZoyhtC+mwnwNR9+FgDu2T55ZM7We
25E0QqrfHJ3CW5Ct5o0rNQqv6YGXlLHu9qCoYgii9TFUzUuzrBqLrCfvrSs6b6+qvDgOpF1OdLHn
X32wqsexkvpQ9DyipsnxDn5E4+6WhMO8q+X0XvrVS5aF+bGtYlJWkG8hY2YYTkOmBsqZ0jNFNuAH
ld1dZl1tm0Fqha9ylGQLqhGb4eCp8BsLlxNJ/fCYleLdIxUOiaKwXhs0aYIdoAZVl2YHKizXbqt0
NEHsAPKfRvcl7Jb60eb5hjtw8e6MebF3ha66ja2GH2kMWNLw48uua94nFYJ8bigVwlPnR1V6YBTy
oix1O9JteMgL3sfZeq6yPO93FOGJYGkxDKzMDsD6ealP4AHNPUrDBXDWR0EH5LascKXBSG32TKXU
MZWU64Afw/mZNFhpDB2RUzNL/HtSml/CxIaiRLXDDDRf2NfUVJHiQh2gMgkzFmq2xliis+ZVgo9/
KAUyAaPLvnGCNpxg/KqovoVa7+6ZtIcn1quPOJWt6xHuEQJsU954rnXRJv6xqEWNWbH6Fo/iGibT
hWiR9/vU6ii1BVVdRYoK3Arsx9Bd0bkA11X5xtYp1wcIRa1zGrDIvap1Gf9gTeh9+6nQFz42ptj1
UcHAtl6mi9tRMzqIeWtqEB4sBKOtpBBhAwNvzQZpAa8JjMpMX+JOFtlpWi3CzmjfDKn6MAf+TV/O
4uh0QNor8wdZ/D3Lsf6mNsweeZBKaAFYg7jVe+ilTGhWbae1gdWjvX6ZnM44ySW+y5aGNSVVuIRH
BaNpDIxYlrDB7e1OtcjswIw8AAWqa3aDOzlExIBSj53YwIjfsdwLTwmoE8B4nt5hqbkjVhftY1W8
Rp32HuzSusg8ECkGOHpCAXilQ++8Vgz3qn6TvmaHYnQPhk5PvT9vuyj+QgHG44wLFbEUHaoyRVDH
0VuR8gJDcWA+2oTXRW7s3KRudkwlYywv7H2AJCAaWu9kVfSmGWmdUo1lHuKM9bAd5h5bkQmr7AzU
zO8E/2cdyfAQpam9nvLE/YLM32MsmH9Q3pgEBDKCDuQVjKVvdUHqi5a0MuiAHlY1KLpEza/SjIdd
7A67xfD7Kxt8AC69imYdHmobnuYefolofPKmJHF3/YxXuiRPBK7HBeE4Vo2rWY+0wEKGyO9ZhlJZ
s2Coq9ovjF4Q5GMZz8C/6HAkcjJHd5xrAkg4nXm4DdgfwYZHD3MylS/x6Ipwo5DPOGtFVMAlsGMv
2+hRmB+KudeySd1hZe5zqTWgA10YLBhnewIdNBidQBuPTsACxC1PVtwJD2eZswxffKwdyYHxb+Of
6kX116meQ3KioaxusSTU+PJC3z4WZhdfCF6xlOiEbo6PpBXTCSQL5cYTdgmsDgOD07IrM7WRfmxT
F0wP4dYx8y5h3GW3PziNOdaovjSDLp4pc5w9i9qqcJDjJmuwpGyWSI5AJAjDv/rDJHGflbOjT7Xw
resONYfTaJjhY2oW1M3lsRJM6YnH4Ne10muThFvG3MX23qyxtJYH4nGe4KJ2KNqTlpvBCUscukHq
FmJBYPuo18HihSxtBT1FyzrwsLpA+7X5zL72Aa028rZ0M/OLmWMDCV/QEa2p3qj57wyCfAvvpBH/
qOmlAHfTSTBNdWfU/SGqGmzGLnjqk2Xr6jUC0bsbnVA896RgBZRho3sZfdUyC51LzhLDB4QpGmrg
I9Ve5F4luQ2KbBG65Y9Bs3Kla4XbELcnrCU1J8+Aw7hQLVGqR8ubeHt5cD6YoriRzoMlDNvXru5S
ztUM0y0JjYFKsVkBlZ8bX+6iIYx5JUQZ9W0KX8mrSqnkgolm1Ud45/NAiYFsPkJSb6/FWOo73zVH
lGXZMP6vcUGOVdnYOwWI6KVvQ5Z5eUk9cNZZFXNU8GjTth4RxTaCRgk8ActgfdNx4r9IcDnRJnei
lMdtZkRLQIm1+9TVhstKnQtTb5i8jfdSNdX3TOPjZAdLgxPYqGa+ImyFjiaXFtRoNWBN3Pl+J8uD
UVnVB0Qp+WpSRPaIHa0mtkwvFpRg7dQhzGi/HQI1GNhz4glrA7diOX7HiARyC98DFt3e1da9zFV/
F4VOkVx0HOQ+H1kTbFB9DDJRBJh5S45uzuilG4DR2d7yLSyc6m42orrYYjzNn8NKNO86N5ebzGZi
vt5lmJ7dIWoeGRPQGt7jrxuDBtcBhhhjxIoeQZ9PoR24OHT7ZYmoPQsd+eqWIfO0YYKFZXQm4YLQ
DAswI9rp8NICGfpBAsO+G2yYRBvZq47OkRqUpLcQu+PtokBqd72ey0Mn6vxpYtWOXbUsyu/GMEhq
F6O2udf5xAbUXMqq3ng8aSOas0rzO6R+ucAyN0f85CJy5W5MqmqBaI5jFZbVyJhywexzlRC6HoPa
mYyvufZa5gAL3TtEORFVN9qDMbGfMoPa+CLLPU5yP7NrcsLWYCYxQj3d9jkkbba2vC7iMY2wY4nc
ubeLJfXgfTfiKZ/VOl4gScNWrK9ja+ObdtEfY9csm50h2vqkB3BpcAkja2QT51qnwpmjNTgOnZAc
QZ9S/amFP5+dHNgYhUYihXLsF3C6UhnfKdalINOcsYUjv4wdKdHGa6GqURpBjzQ5D2whbbZ8eHaH
j8bHfc0iHoPpvRfTkLQxO7h4vDxale2duh2fXIMAzVb5fExW0GVzBw46ArYx0h569NAq8GkzQbpr
+8kHEDx1JlnJn5zoPmaotMMhD9tHjR2Pc4z0Dfsx8hCFT/RxxK/xApyZEY+qeENRQx2KYd9ZYfYb
cXUNcv1RAiTiRR5P+Q7K46ry8ve/qJ0wi1yqgqiAzCF530PiTE8Fqg+TPL8ad95U5BfUKWk7YGdM
OQpjOQbnsNpT9o1nskKxtf9rmW0V0f4ghfILUewtHEJm4DHcT5pk4jukEZjWBsKev2oQtazHK1wj
Q0Q6YlnM2799OOkww7CEQKSjcvKPn586mdYdJsa+Po53ysZnK6BlLjniNv/hOb79d4Ve30Zaxknr
C6ksU3xKtElRQkIyHXLoSxx2b4wLm/l5LDK3fROwKhnVuHmxW5ze/Y16+T9IpagtLISRTqSSzqfT
WppFhXTI1GDmub3xeHVsZmwcB6Msx9+MQv70DSpIMESZQODQnug5nwYUMD4xlK2Hmtp52TeFnQV2
OtiB1bvjsSnzaPfXX+H/8NHWDyVM12bg5H7GE6mhy01nFewFpjrAXfF0yb3O09cwpt98fX86lMfd
QkWSRbsneURz/ftf7hbbHlUbU4NIjA5vpjJZyJQOOwF7sZzLn5/qfweS/8B3/csXHLz1b/8ePl6/
FR//9Y/H//t/2iyZP34dSf78J/8aSUqmi5ZyyZ7yCMU2Lvhh/w6trgyWNc0K58rG0+tyYf4ntCr+
aZn8Ax76TPbXG/2/R5K2w8/jtsB4ZUmXOYL8O+SWT9e+kLYLfGw9OqNRDrlOLH+5QBQ7SZgg7Imz
Ov06xOOVZvZegHJlaPSbR7frfhp//jyYxw9bpwucCP/TszsbOkGjBq5iTPHF8lCktVVfdCVdemyg
KoQ2UU/COseOn/5ol5adZBHb4wrAHryj2RXsUePCReZk8hPWd4bXDM4pW9mQt6KBkXwEltfHe2fJ
SuPUdIU7XYom7JujC0LrTEtlU91kcS+uWHz30TUL52QORqDmzWXMu7nZLxKyUaBxM88AFRan22Ok
K9AR0nbZZY1YymBq8/UfOWJCqglhmB6oPOmpBGaujFiWIfKgR8IPY+lZFEc0E5aJtdA3hBn5ST1A
+nTrsoz/6mdr3WyVQeDaQiRoKCxhMYq+PHT2bVpFHp2G2YhDAgHRxxLCD9iOItfR3q8Wk8e+mZoM
awBnG+cRLNNJun41BC3RXWoaFpNmvkPpVlZxpevEIQWcDyZGDfb/YX8SPlQmUPcDSdGxToYM3cEi
PRQvdKRtrNHANNNFfIkoGYjBQGqG6HmklLE8LZUG1mnQsCB1ZHyL0mJnWcZdrR03cAS/aVf08xbZ
yGB5tmqy3dLQ3GSg7rC7wEQelkFtcETtUf8+DjvJxHabW12PJZcacOzG136t7iM3rgMr7J99A1Js
P0EyAcvxJR7Uozun97VIznJ2AUiI7LtDY8sG94w+0ZMQJJAq9lzxp2bGGuMX9NCzMXEoCAQzi6YK
WD9pLhJ3uPBnUgIkcfYM7Blw2f2hKog9Gav6rowbPY1EdpYxAABzzLuyDQj63E1NeonOwlY9NUis
0nHXTdiJE+pUeAp7q0dmMxJkYQn2YY0EebHPzBv8eUdckOIsJudelqsRXkRv7HkviBlQXElgJuvY
mTdLWKztjHvZOLce2yZICDX6m3GtLWp7PGb0VnSdLa1xzC1xQZ8F+bs1TqIYbGRpe3ZlerRNDCpT
SW/JOB8XTHvWwtHrCsOtq28dEX8AjdpGcds+toN+gCO0c+hImomJEaYMn+xeX5oyPBpwJXYDaXDO
XXhaCwJOXo6cxw6MfSDEIdNd1t8JcaIfQZb3YDSi5anw5U2eAe6PFCtRIint1vIMdyMzWk1bbg9W
b/ELeo3BQGi4gXvHwrQ36DUzzQBL/KY0/O90NiIM+xPW6waAv9N9dBNCmxlqhTM6frBhQ0Bu2ocL
9pw66861VTy6WQXCvfEvR7FclUtyC3J73tgWAvtiXk/hyjimg4wDZRKNiahoWFcwkYnOkIy0nkXt
5wFG/IlhIH2j+UB0EF94ZFwJj4/i9+Y7MSKSGXF1uyRrRGh4GEZj3lg+Q8LGvSzz4YtrT8fexlKE
rEZ1jdN9i1sfUtocDnt7KOV2rkL8l619BiR7qZi4BPhBJsyQttzFdCOde2jf0AvTW7ZRFD5hJV2o
Ct6gdn4fAEdt2rVySTfLcTAqD9VffVi2uy8qr7qcs+i+BpUKM9VlKI8Ri2EmRFTcHd62gncnI3aX
haCt3bazH5QolPwk/xuFf1vdG3zWkH6q2TmFvg53IUj7Nq8/qgRhIRIGxasGcVI57FCJjY0ukolJ
rx/kCTGXTokbvdj8SZ9cgv6uD4nh7u2C4e+svJibgg1Dumy9uLiIZ/sUhdmlmbKZznyCFzq8IxGO
ktNwqwoqvdIwbTctIt9WOxihM9t5piAExUPpeNuP0tuai5yRstwHzIq3pGNxzSiSPpSwiF1aqUdp
tbir2copY3ruGvqo+qg5pnG780a66BaOZrdU5YlMMhJCrbrPeE2j+HTngcnlIckYhEfsKQ5jX/6Y
8/K5ctV3eOYHPCYxYivIbxUPNjofMj9Pjfclt4K6ROFh9F5vMSsgSjfwmPmfV2bXOARWUBxLbVww
QuM3jfsOsHGTmc9kh3AyKkLbUb2DYIo8lIZ3QNev3aJ9bxwu9ErnGyjZzs73gJvREbBRXghkc04e
C/zaomOk4Y7UKrVOy5Cpi64pFcWq2qqdW+BA4SVRXnPRVzvLHFvrPOULwKaxM27Yu3aBP8Q0meQp
Vm8GbhsgWfvc7S6QmKddG4Y03fj6smryi6ZG3yWB82MF6sCJyABATJHId9Aae3pRzObklbSqgWq/
dFCuN4nE6ADTgbBlmdxRXPFVCvtcFdZjb2OcZal/aClTpopwUS+l39gfXVoY1/g4fGYv+Vnl1bmM
VyQ+EYYtA7i91zXf/Dp+FAw6PuYip5vbbW6UO8x3oHHXvHay5+X3DZ/2177mEU1nO3kQwzyGIsdj
QNIpHqjoTkvi2C0dSgBlcRcz1ZiniECI80NXfLlEODzmA3F9q4t0vLTc2t5llgebCsniMYJTdoDc
KTFR5TYnii+pNKcn6DXWZtAxei/Wjtyt74Uz24FMrDNtwj+Kcun28JlRV2f7OiFgRkypG7ADlER8
1yrghGEHlvfhZvA7/FgRratBVJQvJWs1cFedx0w/Y73gD88hUcytm4E7KGPH2EBZmi8UGBCk3fZk
snCFEZ5cplwbWMzWMg+VfiVgM5xq06G+qvZ3ZrW8IhTdGTynQrhbG+ie7VkUjghgRckr086WrZgY
amAaM4KC18tCEs2D0etU7RlFhyLCxN5Zc+SuL8Bx58RC3i/+TGVksZZKgsx/8NzlK2lgsZm1pGsl
p4faNpOjERGqs3Qx3DVdnV7ipD/XXe0HGPy+RtwRm8QyqbkiOcNj3VU7fyyM76Odv0Oyr66tiUBB
AsEvVCx5fM+wnh1P7cuR+mVZ43iuFvfrQnphb0pH7dExaOOl/XjTkJqjabQ/dASYN2QTx502w1PW
2zuviE9wTm4s33/DK33mCpdXri4o2wnz/UCpI6KMfz0UM/fJvGJaet4SRYYtdVLAJ7IoiBizWJD1
CDfr7xVgat+2LnPGPRvbz97czL4hC3sDe+yxxpRPn+l5dQOAN8jfMx9Hb4hwGlXQoJLFPC6Jc+sK
+65fcJAI+WVa4bqKJQYLOR6DOFQAlJtvdILBZRicZz4tTPlm+oYG/2SqnpYeNV4WrfXocyGyzW0v
JBPbrZePRkBoOrkpCrBvk08nUIUVhQjlRIA+FNcVv8x0StuIRRk9Gflw8GA3xHeA3wteL56BnqpR
kj6SUajsRJUBpKhszov7yMRNfObBPOLfzWjxI8HhOJc4/03waRaAOgaCbI6hhimzfMsgP76M8EuY
V88uToKtpC/h3A3SZElomxaR1Y4fIlVZdngEQJH/xqP4yc/GzsSXJhtytmg/mbifZI6oFJy+PDa3
MONY86bgeoOKi+6q1DHu9jmZEQWJMHa/QRWvm79f1SMOTE+pD+CDCxB3qf3JvFe3oNAwshJktCqG
v6I2ZALGsW/AYHteZmOto7JpSxzOEtvULfjeSxaPJufZ72h4U9mDYzPqNZqc4tZQwNqRFlkaVfQ4
+rOewJ03U/3NynAB/2LyukbfoATKmEvak8zWMR+HtoroKzD09But6s9nlZ2tiyvRdBhceM6q5f2y
uSSYEKtcK0gSRZs/d46fP2szP4KI4C1szAa8d0bsvzWBsjf+dE59UKkO7E5hedKz1z3vL4fNjKW3
I5PYvptq8i6yrO0nu7EkXKVpIqHb0jOCncNJuJOKYmKXMc2e4azPl3zLNc80/xc94PbPDth1X/uL
RPjz6hLrhl34vnQB6f7xF9KAgDSSMF5bruZLqITe5bR2PKZsQG9pDjPOTUXiE9QoEeG/PvSf9vc/
RQeJqdF2PAfd4I+HtmLDG3y7Jr6jxuibjryax0W5tBGKdsq33qrF/ZvWYpaUq9AoHBQF38Gt+emY
o5hapUK4oFQlXBTqWIbDbqi+/PUHw2P6+bM5KAwu9kUPSwmCi/Pp3sloUwpxk0HHpCzIz6pHsnfQ
IDOa/ejGDB+meGyDNmX021IsvS9oND8yZFk2LK7WtyFtfE3PwwUP2ZprjX+4xnDCb5RnWwqJWbZU
dnbHCD4OrI6sH3bel77mp4HxqQ/SzQMK/bZL5+6pRSBDUj2A37xQiXtLvj9wLZKcRnXdt+LojSNk
yg6Whp2oNTy6DctipSBiQfJtwKEpC7MrmKlUoQhcZ7ocbvt4fF45jBtX9O9x4l6E2osDNg7XtsJG
6TatTePH/+PoPJbjRrYg+kWIgDfbRntPK1IbBElJ8LaAKqC+fk7P5sW8CEkkm0DVNZknp9gfB3QR
HetCMX+yZvxNOtMOjc8lKns39q3ljanPc5Zb56BmKU2MXpeBpVLJ0cVXWDfJdpjMI/EiF1OH+hih
hGQvBOIlYFmVE9hmIFcNbZY5yQRh2pAvICtufQnQInFf0bqsCdTYlImzblV/QrP/pETz7eQuf6Ge
7hz5cDSpv0JsXEWe7mxV/O0n8WZrvDa1BQ1xtl4EvIuVFY6XfhxvUTdvS+KuFiJ6CJ/Svx4VNpVu
dmRfRSU9f9tVuBcSpVZbsYBnmPNsiPyXYjIihTgb4NxZuCbrAWaau0zb1qzrWETecYAAljk2qkg4
PLZ8J435gO4MlzMs0xUi121AYgnyE0YJ1h62Je0BKPZU89IW/RUc5y+V5hfe9D3BiVvFfqZPnMsA
GTjQRN42bNawA5/GIuIicTY+yAp/ng/hZJ/T0XtNluJNiOoVa9dZMS5gK17gy8TWyOfYtttUNzQQ
RfPp53jQ0oK+36c2Ym6bvVDFvalR4HTD9xKTJk0emGdaT/6YnNFt3EaneU2nRWHemvnFJUP107RO
sB1M65wU7U7bzYk49U1rogRkpY6TfWkQYgRHbLR4Qu2CmU2ZzXHPpCAavV3FnhJorP+nWpyT8hFp
TY54MiZnvDazQbk5FlcnFCe60BvgMp74pQ63xGccCx8KXRgdI81rBsa+2IKN4AWQOthNQ+VsDHYK
e7S+C86g7iwRCSXJpBkPFHjzTFXsK5ltGZNTaRHWfnAH4w3EJLKRfjKeGI38K2D2PJrVX2M1/m7Z
MsYaDVHM7xmmTdU9ECb55xiNrwQxwVhdEGAKPgv8F7uu9ni0ltbDBo5quG7PRgP0LClvfK7rpkWE
hBeWzCg94+1bWiQd7QP6OVBsmTYYiH4ZNsTPXAKc51WrbfxvuuBfnF6jjmulh4haew91OqtmwDEG
rF5Qa3FLbbbyOkx71agI+rLG6STm/l9ie0dQyt/ujDKCzNB+1VuaZLjBvURZ9KzE9Ivg1GeVDXEq
Mh2T/FnEgcOQquONX2Fu+nAHsz8a8HL0I8XRybzYrqNLVywbrDCvkP83JOoE6wAX1WN5uvKld8N/
ffXm9BOA22qygCujGbNqb9eh2huFxyqXIZ9ul2s+gbmIvK1t5Oehzb/abjxWA/gAY1oj046Nft52
2LSapbxBn/2uG9C2rbnPKxxX2G6HUJ/EQoyAVVVbM2p3PTDqSX9ZhEFP4GaOEcQyEGgIa7JfYkDG
O6oAX7pDXc7qE4LAZGxaNXQdP3DKN5cjBwqinVX7f31DoYl20UZsKwtwBE5/DTalgVLhT53xhWCC
U2hIVewPRfNSBbn3PKliYBbLBx+F+Tq1u5NlyOYJa3J3NY18hpqoS+ax5btLUwaBaynfCWNR0GXm
GR5Sa+MFLgNklB19eBn+YUt7AArGNj/CdaCMf8YEuiAJYRKufcIz1QHjbLJRw4jKYQhiI3cc8jUZ
URwRkDNnTCrGYHNoXlrIOaRCYHLLEYN7qUQNk2l96XITMTk6ABMIVLKq8+Btyg2A58IVcVUp+94U
FsGNNj/pKRzQa1N1jt+I4fojiZ7LxUhMPMVVCh2rCRZW++F4A2re7PpKHPwoPzXSdNF7olxvQ61j
ndDbLMq/IIfsN0htz6EK7yMkojihOVnjooLaldCSpVNxJDnIxRXXktujKCyzcngfhfNBpjpaKwwV
Ky94YOj8ntyssL+KWT2hej67S2MQ9BWM7Y+9jH9YnqudlfgW6iuDWWyN5shYWXkyfgIEeyQqNpXx
XWVuiGpqZAQpNRiBpe0/TdV1x2YEk7wixoq/M5Suu+0TAXy3l6M6R7R84jqkQYT2Mu+ecyPH7mqm
ww2fStgR3RbpLi5Mf4QNkhh2hzExg1sLzbbcJBEZyeTBlPjFuaUueuh6BlK1ILIQliPPn/B6F1FX
0U9/vYgo630YaQeEvUJ6XwzOCNnWGLucqX2uDin9zW1QA/cdSEgSLpO+1aATZB+soyYkWVkVyRuJ
49VLi/T1uFjQbDYTyO8YqTFqVIheHxNkaWyWbvk6C21DXZyZH/Ps+AOFJI/iIVoCP9u6VvfahGl4
JjrYPzpGK1kBjrN1rZpw37YDaww6onUCfOlEPZHG3TBvvcm4UVUHu9Bo3yXjZKTdxirUuIoJmEY0
xWgwlgvgnMwA55kb6hf0yWdIQG2cKQ7AXCr/qe/rKhYyiD4M0kWZKuWJ+69hvPk6DjhANv3i7pRv
XGvdHmTtX+cmM3dyzoYVH+FpeNDK5NyAU2HEfhAUEOFq8lvxbBju/uFkPTR4dt/gXD7hmG7p0uxo
fCdbiuwRcwxRZJGQtac0ZTTjDcVdKs5sX16E6xRrJNgPnvhMgMUgTgikBqIqh26rAsXVBtYVoayo
63DTWqXzqdjp7e3Bs255vjBbbtDEHjtF5Ks3GnszreUdbcDf0SSpufBg2DmSqUXIgBjYQjFykApu
rrrKeDBZqGwJ+n3vgZi4jPD9ZZegN64c8+R44293qX+PvXedwvFn0N0ulWprW2QqGI1TkFDjpvzZ
IJMHy23cP9LLmjNx8tuCWDfm2Z45HwainHdpVD94HY7U7taxZXWabQ7PxoCYwZp7OLGUIZFXJPyq
CtmuXSX1IQy9p6T0wYPpCpRG4HX3Nlh2IfbWp8YbNkrX1j6Q0abNK6zRbMVWPKLwvZW+yCbBmmBN
wwZGCFlKQ/nFzY8i2VSQ7PpwCyD2a0yJvhujCoqmre4CQkkWWo9ZPBYjNf0lw/PZJ9eIXmE42g0o
TeBtMWPmOxqpn74gkorEuNXCMGQtvREmPypfljrWvuiR4TrMWo2Sh89I1cVssFAWKjoWBtNbXDqX
PgzvaUlqpRblHolcH89y3s1uLjczxpFH/gO3YD7s0wbVsgE98C20kjfUdaBHpoo/0KjXKkHY43gt
921TNWh/yM2NLVp7OJmT/VtRgJHPHbVHRxUaVT9x3Icit9Sm60mHB+vm5fdJseQUGl6C1yl8nl54
R5PkXJCAuTtDeuYH88HxmIgKRS5CIDSG1WbsQ2TiLAQfFoTq4eMyiEEL9OAFBz6FZhW5qC9FE+wh
k+i4mrT5M7D1f6iYo5HMaFHtDOYDt7FxnggDnK8loMsXE+PSqp/D+4Mov/Vqt/ntK3GRM6DNRw46
vHX91Dc9gfRe+Qad7330ctIqEpL7DO3eAhTWcWP1yCSd5ZiSf7CF0f879EeBv26Edj6Hgbi10yLB
lPTdmmDez6KQ5Mc9SKvClB8EjKX7RZf5uU6JgUvMftmTJ9xv+wFkQQIMdqNSNk2CkOr1IyhvWzvQ
gtBZ3h9ndswE6tqaEKVFV89PsKWCtRV0GyEKwFVjeSb84onqmp1v/QA3Gu/kQjy1cuCj7rZpRPOU
gqfJGxESU2FxMQgdN2O1EeY8wm1AzbabjSn8HsltYGSYUNVDWGZUsviHrJJFvva45FAZ8mq+OI6s
XhbXU+++HBveXobe0136Lfmp3dhAShmrZKMbyvhpYTDnYzZnbG2lCdtJ7kYbTqGlis0kox11dbfX
Tv7E0pBEAHHDdnObB0i1Rvf8UMkhrrZ3JgAsOh32F4OI/g2onUFDN+MvVxkyVjMauTrjMJ0TYwuW
gBuu7Yx4WtJqK8i/ijHLkmii7Q3OlXqXjgYiIpYzHCtfkmZ1xeV4Qa14AsZ8ZIzzw97A3bh5Du8m
cHEecT0rJoErP+gA5ypyK7J5uDu2c5oEv/1WFi9k0Z8ddoxEmpMB1yo6cWiBdsfyKkiHaz/aw312
oxOi0xKVo4DijntqSILqIHuFaB6q2KPz6pn7Y2UpAVHUnfkrhyB0GFLnMEsT1X7SWCjx7a++st/A
L3vPrLmpn9xRfQbY3lZBPsx8MGXKb7n+ldQ24eLL+NkaWbhiG+Ae8hys/hK1T1GaUeDj3kYXG8I7
XWiPeXUOnojQbNppt3UKJgEYlno2n7O5fki1rkFLt1Zk2YfZUiJGkhThwCvODolWm8mjrlbTZXEe
iFQPth8CSv9k+7C2bTbQwAXspxRWQGLwsffBvwG5L1nI0VMw++kGbCilD1qymJSPk/CaK3RMe1ch
qwUPDXqwoarU0cnz2/qQu+jzsohGqHBSfay6fNkUMi2OvLf0uMMY/XVyAxaC/pq0N8QYLb8cAZu2
LoZ72dqYYIP3EfcRbQSVEPvfQyWcowXd82g5aciLO7z3C/TZkUXJsxsW95KlzkWmNXnnqULyrKaz
NCZvl5a4LxQzS0LsIh2ceqL3Wlw8x8VHOugund7a9SJiQNzVPsWLsAel98IqwUAzytCb4mObdP6Y
bs3CeMoH7zAZsv6IPApjSVoKJZXDz9vQ5GesDXHQrUZTvow9SBdQdFcMkuGr9ApW0qUme9NCfN9V
D2Ob0nS1rnifxTTvpxBickTXS4z80uxxiHpklyZ7u82/Yf3Mf2DO4VZEMnWcS/1tDnZ4jDAIVFnx
2fcu05+g+6yd4a5N0irG1DcOQY3fm2whAYSvQ1zb/SX5m6xiztdNUztfRBg1qKlHK55ZSItMYeLD
bEPWYB+TqXrMRG+viHu8V3lDfGzJrwnO5tZ3/WuwELdVPooCFwvmPN34hMD5+DXI7WkvJpYrmeef
HDtbYi/py13PUcyU91aQqkNB3UU3pqK/zUUPK+2Gbww5/rHcg2PTtgekf/fMku7eLvMPBNQ+zNfZ
gEeIURpRdxPPJP/tlCK/LQVwlFY63Ef4KlZdztbRMfvvTjCiHpFPr6jsr8J174yF+7jpypuACYJv
ks8f4fG3FxR8icDNDpoMobjvuudSOgCVKy4bwMGnppY7DE8krg0zKBVlNX/Q/9o7HMYH1Hofk83L
mSow3ryql6qbX8qMwXZPiDWK9+5qo9JHs5zP68zu3vrefFui4I4PnhhHEK3YJOZHKCsUTdd+tbwc
FC8vtGFWT+yYf3sjdVDkFafOmZdYOT2ahik/4Z2bHXh41cALA6bOm62b15V/Upc3J/eMdVY6HU8P
O+u6hz00IkKODQIiVkjJ6WpCj0ZASTfmQN4s+kH+AnS4JsAVcXmynMXSvWV99YKZj1iZwngVsvrV
utmeT9FbmR7/sVT3uWs+gFsfCE8FWWM8pogDqGKgqAPPSDRj45xqnJYPc8EInrXvXih+kSuTgGmI
/qnIMee23XAq+vTimMQQFXLYJ1UBhd+cgE5Yp8gOLwSePjcY4FeD8N5dBD0xnJ2aHqn+1Zgek9Xq
VujsLXDZFRF1s3Xhyc1J9eWG81tRmDs/QgGVO/WHP1TFu+mSK6+kuc34YM6M5pFcd9gHfW7sVToW
53lqUFBYGfquwS0OECt++hnUUjYWW2ds7vkU8HXlh0dxiqeM1qImQz0t4br1aJoN22V2xiRp9nbs
qG+Aq+JlEghXSBWn4PmSA6hAkHgrAaBvq6pI8n8fYvzOfJFd9t5n+i8vt3ty26pAT5tUmzTpN6XA
Z5fU4VNZyZeAJzeyWOyqwJJQT8e9NQGxII4UuRCGCMTm2xRqGx4Uan1JH7/NhvzO2hheOaoIqpXw
vrg1kCddtVvWk5t69MuPqMC0A4aiXZNYtSd0HXT/YDgbx6/7zWKEPE5N8VWl4oxSDk9flW87G/FB
DXsPfJm896R1r8iyvTIxeFah99FHCOcqt8RMla5HmFPar7cVKFXSJfiLRcRozgZOPSBm3rcQ8PfK
HYbf3jz8VFnk7eivGASXs4GnIWUMUzlYkPAleeNRcRQjdJ5LynzzHtb4e5wE9x3s/dviVefFlGf2
S6RQM5JyIObSj83hM57mNzXThDnV9FmXZslSytmZfnJEQFcg9OcibC2K+WQKVmYdZlcMolifJ/8r
nKyFq4MvWyddsgkn9WR5HjhauK2Q7/oR4Hd7LCP1brawfgTNatTXZ8S++To3y1d3geLpp82+oj1e
T0UCvIytvcYmS0zttVPhFT35yWwNZ51VeYUCTv6MgiMgm6oXgqwZhLJ00wBt7baXB+XqY18KaqiM
hatMQOxVrWjWOOTfx0eCRhZCKCtsmJNq6WHw2dVaKsb+BkiOddrRxaDpc2IoXJhkk9iMxH42EHYg
uXiyQaJuQIWNF9NpXpZeeY+ErpAQcJoBJ2/gJmrb2yThzDtFKF3gfoWBN36YME24qYD3u849jXAy
L6Ixn4XLTbcqbRLLlzn5IwmNxm+o6++5toxLMHYYWEzimFVyegSXMvjEa2slOID7aMK3G+G96VtY
scKMThmw4F3TEUirhvwmCtLvusRj1phzzizB9CoSg2elmgxEeyT3ElEds0ztbglP68rNwU4uAmTA
KiNYB6+V0b0jSxWvftIKsJ5mcmee3uKDaia45z56BcsqGfzPIpxJogvm9BSOHqatj4ilHVjwggEM
dX0YoPW3m1tRsyEmzjk4G1A1J1pFIgKpvU0L/8cYlnm3hiZNpz0Wz17C/Liv3a+qCJe9xG8FQ5U1
j2t+ACX4EUbrH3rPeyP0CPyTpF+2wupPWad5nA0as6mvPnWJ3EJnbHtCD1BFaryj65aHfmKBm03k
THml/8mAEoxvNJ5kJ8TKbGZv05D7fXaNxMXyZ2HjzZqfscJ8K8fwWSmH4YpfcLObAHz91tlOmb1F
H0TkEEBIvBscedBWWOyMFp4PSUpKIb/ZCB2CEqZg5ue/2lHuI43WRnvtfRxT3nbf0hTsKJs8YX0+
Iiw2QdT+VXXyVxmPvCTdnlQwy3OVZltfO2dsJF+gJz47qVBgZDi4XBOqzNDWAH81s07YbnVczpnP
zOMhqXOXL+WI5x5QcoycYIgl3qfYxV++hUnpnWtqF+6S8tjN+jQt451X+wl7T/ZsKyfapc4i+U0F
kgWsUcnvxk3qtWHZNy/LQY56ZE9xKiCtZJTx7Lbiz0I3zfSv7EULMJE3blfMbQ0L0M8zEfPZALf0
ZF43G74ol4CUFZmknpPlBFXjYSN8tXhQKzGmW4Ketez2+O6vja5hNCd+u9FEsq3+T5kffefed8As
OHYOsgm27M+aK1MevWVg97BzAsnbOvAFO4uZCkRxuQpoC9eTsWzsWvFrlL+k4X/X3cQSERxS3LXR
m40bygqjF4O5eZW+MYG4RVNdXRe0resJutuek75EHunuZ8RmyKAMitnMbaEXAQMdQFBSDGLLJqvb
sDF89vhYO+YZ9aeXRDuG4JiuvQpqvRusqjwgocUYD7VGGBYlMxprtWM/9jqQosYwxeZJle+Rai7S
p7XwaZYYWSxAoRfhBSMKpPQXlIYPqTTNHENPiM/m1tLRG+OwFwVlKOgm0t26x8g22sxNswMEeDBT
8bvOcDpoJlabRAXNekS2V7jhgoGzfUcfshllc1iK5DJJ82d27Gf2geeOIDiGDAJBLf6puHLkFUTb
jvjItXKdzdQNWNja8rmqxbApR4SNfMf/EKtezSITuyqRT6UiQLvxS6SVNXbCwq14Dx12eeGJl6hf
eQU1WlnKL0xdvDcQ9Zy5OSS9w7ptZvTUybuT/a6dPouZzhyNJtqERrXmO/vFlvk1EX/VQttL55QZ
jxXnT1qM3F0R00Mjz+Atux+Kx7sNelZumOe4pE8po1NhiyNtJczC4bcFA6wVetPhXhPQoDVHwNSD
aw/G8VL6JoLK7DYzH+CpOdC47Lwu/x1ojHY28o1DNQf70bMQRhJCZrkHyHT4wLLgRc9IjYTdnsZk
abY94296SI0SIi/+Vkn6r/Pqf0xR7/j5blTlZLMB0+9SMh8M5z01K+ScQUIKY+pSu2sy6uCjWOoc
Bj7C2QcEGZ/xW1EvT1RhD4QoMe3Zcorqau0+gmFMDFD+tlB+yAfDzBeIuL7ZJIpcrP+xALWUn73t
0xZMU//spR0UiJCXcVWqvMTvg3G7G1jLjxbPoNPVa7dg05rNIRtWI5iqTWWM/j9R2ekbsHPI5rrH
hG+PY9xMZq0OkC+xAbbOxmZGbOdER8jaQplWv+thQoqgzAB0aF3IdQN8aQ13pNlJMpbXjx4+D+Fu
Qvv9SVLVv7Scriw+Mx86euUpRk5WMG2k9jZI9flxC1jFfqYP4yDBTxJPkDdkifpzHKSMZSrVyZ3j
mr8ZlQ68jdkelv1yA5jKEdGZwBSa4kdUQXQLne4DWhNBPcTV4ONsMKePAjVYWGxNMEMpabPPeQrH
0Vn8s0ZjgPZhs7DqGd0AfXM3dC957xdIumvePLzLZon02OmMP3aXh3BbQJdHAmXY7HXtNessn4Ik
2iFL3pmzlpvA1g+3uvfDjry74lB/DZLsKQko5Qb9wxjT21htb2y0i0PXz1JGf48myAnSPxMy8rUB
pOiwZPYN7PM7dPdDFXUvBOscVTcB/2wfx6RZfzU1PXMpTvZsVjsyZYjmG5A9de6g11EV/VCh4LkQ
OSMjM/yTVkbyXWhOcZirgGV6B2s5cFLg16FfixXSZZjVoXhyq4VvIR2bkyqzfWWCZGI7dcZvAM8a
GTLRg/2qSPxyn42YOlpaQlZ54QfMnTftdzdzCRRE/JkfaiLmcPBhgrYzgYtegIeP1atbRPDtFZho
z6bP0NETNcJ6NNKJ69F5qSsQp7BB16nR/Eob8dOXNUVbyz4wONfahdXsFbFV8s66430i0gSTcoB5
AM50pS3WET7ifQgjwyr0WHJSjZ6KDmOFky5EHoV1uzHd4QgFk4iKZmuNxH2gW6AC05Hein46LKFT
b/i9A07v+8PQMiIvEuM6yOJouM4vLKP+WhgRIAyR3rUzyYuxFJ9DPr61KlgOowihzUIujrPJI+rL
G5+DstlGVdYS8oUqgLRh3hTT3Q4d2CGPmQmLPrfGdo/aYJL9ybSmD7TdPGr8My105sBYh1Y1xMrF
6t0kRXAqRmPbTY0PXyZNXvAcIm4Z9AdKmgkyQHUvKmurSj9By+POf0wCaEkE4TueCPCxrAlVRsJe
jaYq2/FpkNEWhsXH7Jp/YfKPL65sMBFAQl8Zpa1ZyIMwXmYqfHJYYrOrT15Ba+XUBgTwUt/zLHWe
bfT3gHqEx23D4joe0DYBil6ixzH3pobs7GkAuiQZr5w2fBc1yWgw4uA0RiX7c7IPVj1zDNKjlmnN
0PNQtRlBcE1/9A3tHxZqtvVs1q/0vk9l7deQYCp7JxaUR0HjGVaMsGgqYtAw5KHBMiAGdJIdZnLf
sFz+4OSCY8v4mdITv3sdbfMuQEScIJhsPq2qQ8ymemtZTtIlnhZlEjHGJ7LZmXaZUzmtHeTlD1lH
Pdg3ElEheS9+yxdp9EwxZaSujLt+MvPX2WZAuZlLfB9HNvwRCcZeg0NemjB6295hL17iPcrAF0/L
V2CTdbsZWwtQi+XTNW08MFs8B8uDSRGmbXmTpVH/hS5low3pOLgR9kTBOfeCRWwCSsaHvaXkVRQR
BQZtVFH89fO5aN6bmfcbo0MUmWRx5dP0t64E172FAmzPNlQPvwbGreSqVO8MR/nc02l8/G86onJs
nKVcmD97VExNbxnOfq6jBzC9Mv+4k0MmuFN0OZcucbGJbOv6PGehHI4shcA8WekSfaZDw/c1+5K0
+xRh+XdvjcXyo2wpw58Z0ck7gZ9mTshomfFtgRzd6xS81rNUVuuubU0QlWPJYImtomp3M76G5WJO
EYnOISrqZuer1Ok3yG8xXpCKhEwjpF8qY2vAMvNCUte4s+E/DFs5ZWGx594kK63Tpkq25eAvwZ0U
9ig6ldoMp0/qvbyNBWLKNk4qDs2VikJlfMCt7UxQtJreNSsxzjJsyBjCGULTVAy64qfLkbNv3MSB
ID6EXUJdNjh6ly4V+nm2ltarGyRRvsFNYWniBUiV7ldSTDkBWoFBMuyEFZxZcd7Wf5jJZPMuYzaD
uqjwJ4pbjPQduKeQ3PeEVDpsLYQdq55lK26l+kUYvk9ZxZ54fmrrclqObGJr4ht613aPEFJy+6IC
TGnMRlh4JB0oiFU5OAbw1IVMuM1sKfnDFKtRFFthB1tLBtTzplkWzK3N0jafLX/xPsZ0UMvG6ScE
Co4oooekz6iaa+UXagvVYmAZmgkL9URv2evpIdQ8mpPIBla31ZIsTCS7diLRV9roUmz6C/tmIR+X
zz6pNO5epDm/GfgkvIwT3CwoioSBHTTSV5j1S2XT+s/dItcGcsCQ/VZVGLcc7rxxLu3A598agoX8
nUbbB8/w2+Cq/YrrgwMdJXJktVIReCHQappSMFw1Mgm4AOQ0BwfqwezFLTVjGBNM9VszpBlcQ7vS
7aU3u/BUoOn5Qxb2xI3ppe2exYI6I4+/gI33QBkYBiITacjxqe5qQh3buSHbSnjL+KaN1r3OIQL5
TWGGXb4jGJKwD6sl8JuJsey6bS2aivXnY10Ja4arkMC5cjWTr1Gsw6xpKINAagAzn32r/kYcYn3n
BdfJypH/KzCpqAyQWqPnvneeNIeti6i3u9hE1QArIqJvQBPPJ3OvOcYeI8jun9MI3eyaPOSQVOZc
0vihnHUOofDtX4aHZQBwZYCZIlMzfWoKoKE4oCClaS/sGqyFLEbp7TsysX6mCWLgs+dnr2D5UMHO
sBwXONOJshGU+LX6l/J1yysMEUYLTVbRrZCuCsOpzlhVYYN0X0EcdD3KrBJRg90thsaFkCPNZISZ
/QTzA1/SFDmAoMYKv6BNdPdZRuLukZPHVWYXbOSYXzFfmtPljdBjXuNIlKN9mwu+nZglV3XwChXS
aBcuoaq2jbh7mKfKvkjkfXsX7r1H4gwhAvQC9XikWCjZxgiTg9Oc0/I4ZUOpKNQcBFuUzIaIEaSz
d3Vzm8/XMWeOTQsdFYaC/+XlZCmcm6W2il0oGrjm5fBQj5NEAju3V/0VOSnHI2uVt3EU2EscW/gb
0fZlv88Xi18L+k10f004Gq8e7px0DWfH2T+YDWcYf8EdOaZYA6Grg9hCfNBvx6C2Xu0lmiTfrJnj
BzGqg0jU8jJlrXVfHJthedczqYwHqFzrsMq79NBaDq+lZAII8LBnxLaDm8Kp1tepvKHBaj/Q13J8
MFUiBynSrliwRepsXGuVcjbSPSUdw4rF+YvNw8nIA83B1+do8NZFshjR2knRTU/Qec7Mepph25kE
+Q25DgF8Rkt7qC1ffvgyRC9ueRZ30DAzWG7blsuWNFGO39ZXv4FuFHVMvglZLBH1BRkWwhKXbPHN
byRN1PydQdCW5WbpDU0Nf83lhMBWMj9S8Rqq4gyVqTT/1UiN4yjHwx0nysISGxZ56K5SzTxzw9Ey
D9u8wae1WjAyklcwRdLfdA01yNEMSURxLN6GVZkJ44tYJvmJbChc+6Ga73iKST6nvq/eWRdWUIEs
gcLTNBKuYgUy8wrjj/PbMmeXcAHRhv9M0Y1XCcURwYDsrmMkuDQdUtgI1i3q8FPCYH3Vnj8R6YdJ
eOh5EGKsADxLtV1hE81T4b+IxkfkieAPv5y7hF8JpNgPxHT82QdGTd9DuqxsDZy7ZOuSGNlzNHRE
tXuwTV6TTJzdsYL7RwdOjS5Azzbjkn1EogesBs/ERWFSkrrwJUy7eZoN0/z2KtQGFUEA37lv9ZJw
DvzRRmnRRI2AMTUfW/3M5gRhnWl0zho1EwnjALnlQUyD/y/vOooosiXYDtfK3pr2XL0jR80w/HgZ
QDalkeRAaDSdtbJm72WqemHsXdYsJLUJubFVR1qV6WTqmS73daw8m8PKVaCzRm8pXpchaf5Osvqa
Aia9vivJMtLymWI/vdvcRE8hO8PyVARDfeLQjfBLZxHW14HYnp6tKMqSpNg4QZ/d+6ydzk7bktpb
BQW5WqMxXnVeEWqrMiv7ydMoQS/iivYth8x11hpNT8yar8RyK0PuFEsPT0gkwj/82OmT6yQIi4ii
Ns5eJ8y3YSIUqUVpYjAAJKNvK1kJs+JjIu2iKmunAynWfMYZo6ttljLXRTlo8mgXlct1ZjsPFyz0
cUaJAkvCtaCZGDYa7TNgP4YavFD/uxN0OMlpB60qgrdaW3fb1zyXVHo89xaoKh9BaF3ETlixboBd
mxLRNjbeP5bzaNlSQt5/WA4z+v7/70lig7MY50W/RkmhT6C1ot+E3hDFrPF+rRnKdc9ZNkUDTnRn
YHSC1uhQGiZnRj7XnDBVQ8DlCmFgtnMSB5mNQNfPaqnn8iFfZ0ZrBMNsbT7epyptgMFU8MYPtslm
Xwm8tiukjeitelqYNJkptjMB5ZQ7He3FqmwtDxlKUZTfA2IacMiFdzJ7n1MXUjNJAxnjsGPTG8jc
RpRaP/MiHbEdJ2KA4lo79V+aiuTSYvWFoTwTIJcGJHPDSogpGVgDBppB42o2yxD7izE/2m/qZSCX
blPsyN6VYiVwwTagK53qm8A6PhR2Cv+xd2a7cSNrtn6Xvm4aZAQZJIGz+yLnTA2pWbJvCEmWOc9j
8On7o7y72uXGqep9eYADbGyUq2QplUkyIta/1rcI8GgqZnZWiZ1x61NT+QNjslArCVPtaeRG5lFG
5ctINta1qzWHhGi6b8GSML6TVE6g8Fg1pULmIL5TYM6b1QGVmZ/QULInbmAHFibHkHDlUv2I5BqQ
fipmq2ftZO+sGq9Ai854RzoLSYt/9IIr/OHGxhw9mqh8f7ppzFgnCfUiAGDXvDaC/WleEuDKKc30
HxW40D25bvtelAxNp35yniIl2Vjm7LjMVcI57sW2poIEoe3hWFJddBu1VAThrBK346zo1jO7YnGp
E9OMbxWWWCR8x6ztrU9UoVs1OgLd1FNGf5JdPu/6uqleMuZFTxGNdYAYmsemxJXceHX63ZrrkNUY
1zS6rrqarZLdemy29KYYuhH8bUUmtibBnu3oqmAMkZoDl0uhM+6fOeBcB8SYaeCqnMv+zsp1c8JZ
GF8z4Xy3QGz0azO0KP4NB/AWT6VItdqOAJahJ+Up60jaAFTDJxkZzfbn6g+KGG812UdurRhT+6ay
9XQz91EEmTJo+NAG1JUBOi9XKehZoFlb9zNg5i9LzVXRGq3c5VwpFOwUEeLy5zdA/+aOKInBYjdI
yna6UXXIlkv6y6lN9Q6L1ChK/o09Tdz4aepzXZJUt6DyUBJpdGs8WeZbulwrOOvJEjqmqXedmhNx
pYBAp1ed9iZyK/RDXDjUzquTkw28QWkAjXFNvpIFauz0lB5kk9X+FlQHfYvsGDgVi24c0kMVTXz9
z6dAaFGUevJipw05HKXUyuSNnRKs/HyAES1waRDgEBB7tEvRan3b03SEMJJRarCOsMVihilLfiT4
n3SGgDwPwoJXW/R0ZB7wbuKfx6vAvIQdCnpaepqdlHPEgK2O5mTkLQ2Di5ObvxBBlw1hy8PHfATp
mlYXCAMyv8Gb5ifrrseJuCaIKlKas1zbP/gRoaC9pRYf5MiNup+DgoeXBvVdHM0kS5+MPK4hdIbo
46sWZw9XNf7MD7DlS5kjPg5QHEOn6JPq2EitdE0f2LqIOFOtYxXzSWqzWtoa9WQlhz7jZ69gpxUR
dY5l88w1pJAzy8kJt1M29ehRQYMDRSoEpLWw/fC+a5uAzQzTqVMFyZ04hGpNAs1xSoKjFkIvtmpS
R0Dd0En2EUXayFIYAkX36AwV5ly2RQyL+lrhkiLdz5WTuEP29PMzbJDf213Whml/GIrUpGyery7X
nFX9dyaUg9yj/zAPNmXb3tBylPU8VbwOokBkmhhY+olAUAY6m/mV9EETmwTFbzkvBO5eTbFJGGHM
83epkDZ55mud00ykEVqdsTMfKNix6/sJZ05w4lTP5Wc3E9MXDFHpUyt9LvkY1YXWATcNjqxdIx9v
3gUZZ0RAnnR2y6zdsLtmiAdykirRdrLkN3b53ktaB9vEI300WM79XGTkYGIDHrYfPoWxoLWvzK6H
EZQ1CLFVggQBYzwP78KE6TUAhg6XUvdDNP5XMno8DR2HhRqy8PT8Gc/7l2hQD9TNlvlnpc17CcY4
DqPuP/4PvRb//aer+L0p2/JH95dftf8oF9RS+/sXLa/mj+/V/lGesxCa/vSH7WdVzG3/0ei7j7bP
fr6K8KNcvvJ/+x//yXx60BXMp/eyL7rlu4VYP38FP0F6+iXHuHz/P7Girj+66KNZCmza//G3fuKi
3C9CuEt+1YQBLDzf5PuNH233j3+TX7hBIJWZwiSu4+F1+wMX5cgvzvJf+Ivk2BfI1B+4KMf84jrQ
v1hxAOZJen7/FVyUWCK7v0RZTbLKHM1c3xNUmHjS/A3LRh1VO+m08VctfoUHtDuB57QzIcGwrrQb
F6mJLYzNppzZVbRnuoSKbbgYMGH1SvjsE+RarveTpwL/64zz7blmWMrArTO8bDfzkFEc+v3gwZY9
ycbKpJ5NQxT85V2/+fmCf+1oWV7mb7+Gw5vh+K6nJKCY37BXJocNhgmNxxlqlrtKDh3ldFQDsJnp
gqVMrr4rJ7xXo+GnR3PmkfzXP1/+hsJa3keHViGh8KpIQfr7z7lcDZIlR5da1JMsuWwSk/VrjHkc
dzUmziCgmoNaBpSzKvWMg9unehOFxv3iiD0i0TCCIkok/fnAq2zPM/Tps/Cndj828Pkrr22OcsFw
oXQWeEKxbTzCp8QBDyPqK4Cp2b6yGyuhrtdN5x0PreD0863OmSr/9a9q/ZYCX35VWpc8IV0H9pew
lwj8L3HsInTZfPPYwmGf4vRDgiMDZLI0znPlq11UztP16PmJWlEr4FGYVeG+XqcIk6yDfvTs0wz8
6rJesDZP0ufAmIYASlehw7aBftaEK+5vXvInF+/P14cium4RIfcE96GzRI9/ec0jkfrMwi+/6vo6
u7as6YNCoXnLKIWNnmD/k1Mrf+r86R6v4XzA9GlyMOqcN50P+XlglJxRL1PmG2uK6j0MzqwC9IGp
xmaQ+jhHsfcetpXutuXcxHqtm7x+xHBq0DLojydaHgAFqQKHlS53SVDYez5GKiIwjDFfaeV+itP6
LZ265sryZfOcCql/lNI37tgZ064c08tNuYq4rowWF1dpG1t3mBaJmdkbOVf37OmCgEs/FveuM/jf
y2B+xEA+P5V9XTyXaHdPhpupDasINrIwqy84r/vboK/1TRsVmV7HPBjxFuXTCSiquqZsob0q56I4
N4KReYMm9ywbEVw6FmAj30/v3GFur2HyjummpKEWLTsb76U0EmrTiCzVkwMIaOabrdxBj1euS+pM
2N0R1TG+npL2DJmO9mLORr4N/7Q3vwpO0rAaPK+DkWXgpyoM0ZHN9M1b9q4I0bDWaAtnGwIjyEuu
wigkUMscch34Jfe2YtFa1Q0eIfpMnsEk+LsB7/5N7bbpNjV7fF61BTOA6dvfXF+/P34sk7tByQXe
x4TZ/gTl/XJ5VSqMp5It+br1cGeu1FT5DBw5Gu5FVTU/oOuaB93R0WlAqKN9L20Y3LjPnSGMfNOk
A9kXxiTK2lg2FeNKhgXLfBkfhuXuFy76GoZX6/JvXvVvXAUqq4SSCpQAaqKyTflbrr/waPpxS9hL
OaT3Dcc2eFjjPPFQ1/6BwtJHbEjDhxUM4x4FXG7NUAMVyuLg61+/kN8fKMvroLIMnAEQe0v9/uyc
SLJFs8v0GempfvAJS7L3q8Gx9RonQlOrB7uyur/7zP7nT2WxcEmMmZZtuUIs784vn5lpKfBX/YjW
oUVEK+ww1i+224TvfUp500rlTCL2TjITS0tLn/pN+KxgVfo++DoQd1t1kW9/rfsloA4QclWBzbhQ
9bRJzTya/+YBBgiBV/PrA4waMHYEgBEcKk98c9mV/PpqG0YnHMcaRe5oKNZO75558W+RriTYAOEG
+ERQ/JpaS/y7TrnvBnUxRCIkbZDRN93SlbA2CvFakQK/oaeouU6FBiPViHhvOECu4Bo2b7Q/HDjq
xKdh6Bh2OMWz1IzWbQ7oa2I1wb1SIj9ifTH39I8/NsSzrIVurvdDA2A18jv/vgkiH3ZAaK1aCOmU
YOLsvPZM/rCmRlaQmiMbRX8FkzpmtYaNbg6uQ4MJG/rnVkjah+3Iv2HiR8d7D40aTUV5uxmp91vs
u/rEqdLbU7nTbJGGmKGRTZjXoVc6O0IraJCatDLpacptF2afE1MYQoyTlbmO7K9OhFtzPWd88zmx
1MtUkpAjEo7KYOuUWQqJRCR8MFnNSJgFq1p72xlgf+hvsqAjz+m1SW6ZkhJ7AIYR9RNE/Eq4G1Q0
5LCpllixxG3ZJuO+ErJ6UQRC1yF+gWuHUduNkUhxCoOCTT+bv+OUkCGaFg7YxHlvJdI8OrUM0U9N
pvAGSz+kv5oxEUSDkGlfMEIfWlWuUx4gkdpvba0wXFGXzuinD+XWSUhP7nrJdAdIyogqISUGHHJ4
uC6ZS8ZpHGyKoqlerbCsNp0EOmDOEJfDuL/W8ag2XhxMl0nnHT0Vdzsw5y9YWOQFtqkntdDUOWkA
zB/iK0+zU8Q4j6o4ksbNDKe8tOcWBrYz+285q82+UDj4UfTLz2bbqtzIoedzdkrvqvOax5my5Ku2
7LyzhwFjDdRg+BpYlbNvXfPGbI1vEUfkO01X9FLbGWCOGAZsyzVN1IQdG652sU8sKoDbJHgJU1ne
jliUzjRzcDBiG/RIF7D1xA5aHMnaYQkO06OUs7e3dNSBO0r1A7W2xjrMCCwsQsIF5Wp6Te3WcwEx
nZm9Pd40qtI3A+IFjjHPPoDHDh6y0tsH2UCNWt95iEALrbFCgsbTNHhYlTJIPkkM1jhsJ9qghna8
z4iDBlUWn+hnEDcDFsNLJ2/LEyuc+8Lg3GaaRUmV4oS5yUNcBrKne5YpMP0sPckvf5IInkmRAYis
/XYH/S0AhxPQkFBHHxATli7s3I3BoNO3VA3WQ1BQHhyHc33Vm2xMd40ojduOe+V2hEfwVpThFbFg
QHCEcfHp+Qs3018uHk95J2nn4s6OyBTNXtM/FbW4T6rQPuWipXIgY5K5Fg7X8ByX1DHQVdttcnwm
h4wP4BpGov0KWdt7NhS9qyWPnUcvm6tzhYXthV1qtAU8SUBChrhOGIG6NHolS7h8zEYUnDaOxh1e
jCRcqlIoTE79KHjBIqZ2oBTjj8ZtZL7pory4ituFx1ja4zELhdhzedVvhCnf3bqg34J0D71Qeon3
+GpvpaG+4IjcXSCOz+eWDPCF60zmynPnZxmrHyU3+y5R7Z5V0d+BvMqZ+CdU0xPAgIrub4LMUvue
EPLrEKtDifUDH8rUHNjIpO6T60eUy+M78NmbQcp4cmnckJvJd7KNY2dWvYuNlJx+XYbvmgbdraTA
Aql2RIWai2HeA+8nmeq0wdavOgzMINIwK5fxdRQp+hfbdDSux3oo7qOE8O9KVW28z9g2sLU2w0NA
FhhFhvzeYHUATDw9vek+9C7qqiyujNhJEZ4yL8GfOWXfY4VDuW3m/Nkrwk+HFFV6ge7vI1w6UmvM
na3hvfqDPV4lqm4O3MvWdYq0vh1dn09mcFwDB5JH2d+JZLe9DlOXAXZYONgcY3sit+xS+kYXjLLL
r7rWLA9ajc3J4hGGfwcwHHcAtz1zZ4IbgprvgxmY+TnOUqy8lUO313bAy6C39JKI6TFWDgc7xoXd
ZnJ6aLadNK3vYz+X1hmvCjnfz5+UjIm6CqUM8Wgtt4H2vPAEKhDJqO+tiGA1LWfitsG+Xn7vqZNc
l7zi66FknrkmfkQ4OFTmfMkeHfsr99oWI6e3McnXqRVp13hfMfe4GQtNyJSsSoxReSYy6FVwEhtT
HhOH526PNygnsmlNN4VbCp7BQQPmkaELufS2mWy5G4e4pqcwY3tyUcZobmuvy3l3zTTej0hoexy5
3iVLuP/ED8/qO5OigeQtmIpQ3tiqZspksw9J2QBbtCPGTWACnrQ8MqMl8djv2I5GNjGtdV0lJKE/
X2rqh/axAuYJeA47SAUK+eAUmXWNS645WE1oXTOawxNqsQ5zbqOkVnesUgELzOUCXVAQ8Pjt42n0
t7md6rvG1+RSEPbKx3Jepjho2+x+ZMnUpMOwvTc6Vw13Ez1SREBKhpDsJO3XpC65NJj1uJDoDCew
dglnSeokcIzu22D5RmaRNchkjX/poNluZimxr8P4uLSGFKu4azYQl/umq3GxewAZKeejlSYL0fx8
MAcHvOj2sY97fhGGUQswqEqo5YF4igTfVovVKklKAzMeH1JG4HbbZ/R2bHU0NoemFQ4dz0iucIxJ
xbFm+uVFNuHw37iwiZ9oruKtm4Cw4R8T7Xcb5tSTnonHwzD1MGOisjuvWWCZz4BkW00aZpqqHfDX
4SZBDfkx0xB2ZftEoJ2FglJWPhdoNG08kSP5M0pa92CzbwoqLLcFE7jNSDVmuU1Vl+382Ii27aCX
3vPi1mxmcg+OJa4c3RxHA15LO7fFrV9P0Sk05vE66hc7NJklqMwMyR9oFW+mrZ0472XULXxIDlIn
mWX64GNZOrtYqm4xJNhXM+019DEtNGcmZ6cxs+Lt6PvLIa31aWNlE0FcI3DfrLYGACmrsTzUbQaC
pYNK4gYxSW6XDUct9mlk+kuE1mOTUvX5wbLc4kehSZvSr2k+VAzoUmpNFeXdiN0WsE88+l9nkhTs
UpZaphF32pkZUuys4hxnz2qW4JCbWh4QVIhoCLdqMbGWc3ZgyoPNR/YyBhfOMg2SxDoyo8QSphis
8m5bQc92QlnBwZwKl0o0Y/pg1omNAbLOscFEcbISAC2J3QgSahz6DyXZqSs75c5eZ4N+CoT9zPby
3o3CWyy20GZrQnitxgRM+8cdwJYBeoneofs0b2Epy3XnljCKuOLP1cQeSju5cWuMqMMTBpO9no3b
aDT9tR9xjDQUnYQt41l+Fgt9J5zpHHYDGZ4yKZGW5+mAgOB9k1EhMNMQZjZHKJRJ6BVbu8kt3H5x
TF6pCa/aLA2u1dTDfYjq5HGgeBELjn2QrVdey6J/pYa1fGpwoiuIuZUPRILSqiVfePCD9omSIfW1
n7A1YOdqvmOpABQ9ey3XQYfTalajx57Qs/fCqHazh+PCSrrutiNo1a64M1EHLenucchC0tDyOyTU
Rzz1VzNxAnBfzfbf4zIsx8SzoSnBQeXcEm5J6WZbNqGPZPxJLZhnMx2mVTFxWJNW89aq7s7rnXeR
Ws/wHEGpm9UdDU/3qZE84PYkSBi/ish8/Dym/n8J/G8kcLGoz//3/vb7rBw+ipjygI8/Gtw//8pP
/dtSXxxkEdgsfM5oDYuc+FP/thDAkRCp9WanI2y5YBT/qy5BfSF8oFyPIKlLsd1SqdGWfRf9499s
5wsNWcuJXSrJw1k4/4r+TXnyosz+erIW0hQIt660YEwK1/6NOrhYrQYGlvFasx4+cc95byjJBpww
RH1gHCHHgLUOB+3RSucn1SazZF6undlmoQ/Z5r+j81BV5viEUiPdC2srC1dco0mj2+CFC9/bsIgo
93Fn45pH2aAPJqkNvIlVy5PRk2KxvlsxwB67o0AklyGHwARSBIvX3q78VuyR0eNHME9LoI7IEFRQ
eEqS4HsVvIoqYSM5ANmhbnS23QqUEpbCDXn3CcML2g92S/w6oFwySbA1nfKx3aQSRFofLr6g1pGt
dSATsdDGyJdfmwWnkY3l1DXmNW/OTrJ0mos0lDknq3r0vyEtqnkVkMcvSIZlSwtrOoUgjTxTf2+s
diK/EbTWa0JzzlXCQPWyzoijuXgN8OUMfUMZgS5wd2AYwNrUWJbhbiu2q8aFNBBA9m6/jHrNymnF
dmqK7iUJmeBSDaCG8FDTJrBw9ZPpRcx2fSeLCfsevmeTbLZOKWztOcBsW89vXvLQsaFGhM6TG07j
t7T263Og4qFDyVUjLUONjHCxl0ik63qCgIdyFw89O1Ky5zBJDpXNwaTy4QJ3OMb9sL0oI2JfhsxX
FF3sfMg5dWVAT3nJ8SvY2QUyLVS2EDHEPvAqihr+jh0f26ShL9De6Fjs4mx6xU95C8pvQeRizXlm
NKzAFMwYesCQ+GG9EuTLO5G7W1Pmb0TCHoH3iLWT095s1WfqWrEHkcBxur3K5zO61IMZ+KcIZHLW
fiTVeFOHT5mKP2witUlovsR9cZkPMRYM79yTrckMUr9xcLQGLLiksGAztRxF2QAXyXU9srba9S23
HxQwKrWkD10sxwMtSk4AJ+wWJDHIVhQGZOYRioMXRHs09Us8N81eULmTuPllh39Zx+69iaCQ4D3O
SYeLB2AE8h6zbfmemO1RLvBBXGuE+92MuHUpObwSHNwUtrXFreXep05cYWzviGoScnHs7WBp40XZ
MNAgCP4QqKkKdgXzmeoCrzctlmM7PrTag4aa7vqgP0Xh0Fy75MVt9lrhsETrLlG+Nh5AIgbVu1jO
m9n2n33r1aQ1gUgb6QgL08toPivL3FqBfs5Se4tn4GATvRPBjaa6ABlpJfGibmPR3bPXXhucwXyz
WiV4zLr5G26v22Du7qU77gyGM2z/uVjkxsgn5hw4lp2dR9zcZE/Q0vvJw3JD5H+XdpwVPXVB79du
Gkl+GMkFAg2nRGNXJ86l1yZkfyIcbcWBvDWFG7wWu2oOZUeRr/EYZe+iJwIMZzjULwIIDBHqdzcB
eBhfUFm/45bFi3CMrfA9whRQhRGeD1SuVdwOXyNSICoM4ODfj771UC/Yrsj23wzDf+WquxhgFAhs
UbQyCEKd6e3o2z08xfrBrbOBjcjEWTWHo+9VtxC0d4HC51OrESdb8aK67nJYTgxa+Tgik13eVeLY
qQr24Ly3jQ6Qw1BvBn4zhdIQsfXsE7Em7fTh9Jotg90LsfBDRlLrul6XYXoT2x5RRPTEvKYlku+d
jcE+wJe94SrNdxZH34sp66e7iR/DAfqra2Ad95LhSjPokKCqmerty0H2eJyMPZ0FR2f27vOZ/oQW
OAebtXk+mzHiDe0UJYpRaXMlD212TcHnG8IrSieJv4q9KTY2kE5L/lD7u9pVJ7R9tZtxkpjtixys
b3U+HdwiT+6Lsd7bmk10Lm8JgZzpeXVi8zJMvX01ZA8TvnEX24GDVdcdsCfUzb2b4Bs0xqPtdVTo
3Bi0iqPw3I1quGzqFGTe6zAUeFnbvoGNCMjL+EGN96OWzZ0YT/5IAqFxH7sq3YBXIvKLJxMgEhvH
VVyN00U4X0I4w/jBc9lK4vOc1JdzYl7i1DjY4F/Lsd3p+jaqoKuoz9P71s+uM0FBcnM5Rp67TktI
ti09u/YQwqdM4FETotyWrgkBU3NyIKs6NDRTEiHZSDz0qyIDRTEnxKJF8KOdnGPipQcAJMEFJ67m
NXdUuqHV9uBW9ZllGiCXAc0xHYbHT4dlVDMURlEM022ZLrbDcT8lwAC66rLL7L0TY8ijQLg7x51z
2QbvTWZeWqBr8JPtuiHfkqRZOwkiGBJPHAnK6/u3Gm3O1OrGwsUt5LyzRyB6FLUK5w1Hvz8XZ3c6
ewb6cXtj5gIryYXtDSsQihsLuKxf5hBx0A6jVwm3msQv1Mt1n7bnNIDDTobA1eb4GlftZaONNxKH
P/LYIkPNnFzaS0kIYf8u3hGw4WmLB9jNj6RRtn2oHtgWi2dvtMK1IBVfZLDYq3PeNzCTSpk/9o3z
1ZsbaPjqvSauRZjzjYTkbiTb9objOz45Nl1LAmU+8Lxtq+HJZRhOyc++4BgbN21s3uiZZJmeb3z6
DXtsASa56rHcMKJZV6xgmioUErY8BeNXlPVXQZ8pSafz7AlcV9Oh5mFuWSX1s8oGahZehj5U+nD0
D4yNt+BT6GqNX4gF8iGll0QyrVsDVIahn0yzY7Y5UbqAsTZh8a+dZGt0O6fx16yl06GAuLJvISgM
nPG0fGkD1K1mno6K/MPkNj8cVrgUcXMzgdzpaABxNFmSZVlNsRh4Z6t5tvN8xYPpcZ7ERUhFzOxp
/7YLbrzQfZ6S9Fj7PqI3avz05llxu7LL6YLTxTZxgKSF0Z7k1CnxwwdQvglUnwGDZrLrbZpJcdTB
2CzGLbP/Z9+X7zmw08HUh6Zpr/sOLJnB7VN2x1QTepyls5N+/z3EArR2nPiKXMOJkB/igOPSM5PS
sqmtBxUS1VcReYgRtWidYzX1WucylMFRgo+KnT2PjzWuXtjj/H40DHSpv++twbwJG5Z95lgxMMqE
eTCkFYtNXQhexU5ynrvTaw7FJcMdauv7LAl3yNDrOv0mE4ztXvG1CgVqpr6j1Got9TeJ0zRmOKjm
4dbvuHUYLRXpV4d0/AQKK5ni6xrxe4gus47lAOXE9A7Ksb73KjwIHvLpYF0Spzu1ebiJE5i3RPM8
FFoXfyFNGTtnObaCaqau4Maw9MYdYjx9EagHxdpMtpzQQBJ/navnKGmR+JsYsZDInYscMSqAMQi9
TOogVuiWx0R5Pea9663BSgs+Nrx/UQi2gjP7IRb1MREmADt+UX0Re+5LUzv3VBwHz07FmhwlB3Ym
ByCR8MQQP5RBTFODkHnvSR1Aahl2Vfh9EPZm1ktdOG3P2QL5itYTR/6RFzLN5bYAiG0qxSXasd6Z
8yNnI5Tv0N55ze3IVvw2pgZgM5CnqecKhlnFNqpjgFSl4mmoP3DN73V5HsyLvMKgS8uWnyGRJfYu
q968adqq6NIdXqdyq31vExC74+3Y54rjx0dAoXGan9sqOjldedGaWfhisQ2+1aOcP/qO8lHq1Uvm
RXx6ZBXDMiSbyjEiXfKcxQDfpM1egOyz0wXXk5D/qEX3FI+EUR0TiY1WLgy+QIa0acPJpjXV7eR9
kVO2w86N7Mjodusc5ExUF9GeKcGr2+5RzpAX1sUEX3J0vzPo2mjDfMDdSZ6jIoZURx2LMr25ApgJ
GVUORoR/3mL4zZOQ37t+GG+LPGWRZT2hP5rc6cl2kW70t7o5Sc3OG59fPlwkXnSlLYcES+/cFmDm
zPkiNsRHTjKhLWH3NaiUAbucwuegYKLf4IskJj4fBI20rllvMXNvl62MgN/eUoq1cDvGOnmIJ95/
Jz9G09uYTYcskWD/m71b+fs2c5iDfoRmsXViCAHBexCNgLzHXSjHxSS/wCfXYVlchG62U5iukojw
73DXuoc8v+O1+it2wOs8cp4WrBpF1rfCzzeiJzwviqskh2rpkREK0908/FgKqQahH5pWgWwz4c2P
zrUNLd6RnC3H5sZKsOaD2yNGmmyzSMpNS6+bVtGr1RuIJqPcOI0FMBrbK2ks/IXaN4guBca9nJ1l
zHjpTs43/OiEnxP3MOHhPqYq7Da4tM++27OToZnCSoB/3dHaTlm2SSjaATtA+N90suaVQDeJWu+m
gLSSp4hqDUgq08Xu5EoMmczYT+i8Gy8srmSF+TmCjEfKb8cXUsUFh0jnLMIAuGGBRql5HYRPuuDZ
CLRQZjTT1bhAoGDLKd/Cb2v3w9K7EgsXq2Q/fos8HtWiaA5kwjc5B+DQfE2ZITGxqfNHwT2bc5rQ
DdCA0eKoEsXDKRMc7zirXIqGu6mL40Ps9BDUHYLIjZPd57At6q0yuBWBINpwf5iAU4exs5ZVwPT1
dzdlXltWgE8pru0uhEufVMZ4+AOfQLONLXKCaf1et8FeCloqOIft/VFGW+VFelPX4UUiAdXbtrEM
Iwlnz149XdKNuHUbEM9Dv7MUiLF+khfOTElgTxyk9a56u3kutD7kKSAyj4zCXBNfoY6HqXv7SoZq
79bC2GDxFdsRnqYmYDFSsoeYeExC0o+1xLFFBdsS9gKITxh5UzRqr73Ljln3yqXTRLDbtAtTHePq
tmr3PWR9ZjQlQ6qj0v2POT4uH9lSagdEDixbzF5ENImeV+xeJhzzKIpLFXP7tSHmegvSYAzpf4Mq
uUVPDcRBU6zAIN43m2BHOa8HZI4qV49aXLJaxC5pR1v3MwYydpMlhu3U0va5L3POSJlgfLJJCyvf
+HY8B9eFbZrk4WprwkmuuIsNabYn2tZDsc7Zi77ARqMaKnSmAL5Zqax43dV1dR7yqTI26Mhw9ovF
kNRx1xKbsiwKECew5Dc0zrDdt5MeDpLoO/EtscBDHNtOkjEZWmlHFCKVHHikTKxbNkKcbfU8cJxM
/Tl6oeaC70eqmgpKVfnN5b/PeWkGDEJDtj8TzZSFANKwpVWF//dJ1M0/vS//kpL5v3PqnquP4r5r
Pj66q9fq/wG77qeN5y+0yvHj+8ef/L2ff+GnUinsL5brojeayvI8nyrWP5RK84uP2kjZi+N70vMU
GuY/lUrlfzEdbEuuaVsmvkLkyP9SKh3ni/CgVeE4NF0pbLy3n25pfMpsNzXPeSzOOJ7/+8+/Olyt
391aWMyAkbg0sZjYf5X1m06ZQvcMRJDP3AymAdLB9/MftnZdLnQiIquiT7HXN1VIri+2l64HBRvj
WFlgBdY4ZvTf9bX8rpti2iLrYJGERKQ1ffM3/1RTg3ek2i5Co2GVy+YAOJ0kuAdEGWiPgr0Ek4DC
rhJuj+hCG09ID0WJ4Vd1niwPiIPWLe0rNMgR9wFMUbUbEOkTa1aXKHEcsol81TBZi96Sjm64K9qQ
dSVFvahAm3TlORZNMayzxGrk35hcfzf0mSjBeB747PBEL//wm91qyqFgS8hNcTTTUZ0lcbKNauF/
H5vEsDchfDqxlqrGNRG7FmS0iZn94RcZ/Z9XwF9/4soVCOef1mKMev7yIn9xqDVpnk9tVyJVZn5G
+anoFJbNyuGgW9SN51zLVkBKnIJk+DZbLRkqd67lwwj5Sh4lPv3ub2xoHsL/n7Ry6nkwzFnUW1kC
x+OnC/qXV0Q6qCyDrs83rouf/L42+hIKQNIDzOqqbujWHRROBXIMwODJYHv7WLTSNU9dvDC+Bb0Z
zVUVg1dYd0Zrl1RmRrO8KgpPEWHR2t9mC9ht5eqQLG2jnfuUIX6zCYK8IeFWR2hoYzXi7S6IJlYI
kCQTSft71mM8xuZw8MxO1AB72J88jKYB744jeVFctgwWbcpF4QycyDN1D0M4h69ZP5bDZkwXIn8D
J2jCrlpmrC3KjceNTLWjdiZZKIItUrXhcZRI3dsQch3dfkU5uGdSKFW9cwDx3U+JHRpby+wmqCCO
GvsLJ/cGTpiRoaCCUTggd5lUnbXpvCnL3kdNRO1ZVLMfH8IimPONVE7pMhRv6EEw5zavkCQMumMG
WFubtmpprPP9rAjJekUUyjn2qJ9pT3a9FR5YP1mZgojZynYJN68r08rHTVCU7J+wk6LHg1cMofLi
qit2ENNndcAXyDLG1QMgfKxjWFCyjTn8/81V7Pg8Av901VgKFYYhD/9TmDI+e59+uWpgsmSMHKgd
CnCydc8O7NPh0LbYWtbKnyYULMep4I1auSFQScgEXVbw52ltl/Xo7WQ7G8VTNXhTfyCsyp4l5lrh
hAFHFlxhMvwnd2ey3Lia5fdXUfSmNwU15mHRHXFFUtQspYacNghIYgIg5hmgwxHe+CG89qoX3vkN
7pv4SfwDJWYJTN2cCHfJrYqqKA35EfjG853zH4zlEeKivT5mZsUF6shcE6aBkNfVZEnWG6xXAx7t
AAJCg/BuzQh9zFVX1iYRtnbyjGtiQwjZLamNyEFGGlcuiIvZtFRsUQ3M/zK0UdwCBeBKKIM5aixR
MPdh/H0yNQAoxC6KX1x3pM7NqYt5EEQvQDfuUZP6HlZKBS1fBHbj5nforK9I7XqGOkFxABoZVm0o
KCkxAlwHChgGcmeyLBPJQRZeHbQqichT+I3YNrWExcBuqEWjOtmqkTaDrYlbR9stV8GRrvqQvzHa
dK9TKHvhIRULIwZIYmNaQ5TZLxYz1LSzCD01QNLlSrpfKp1B/+lNXL6T0CPBslWUO+ZqiZsmKMMS
h65pK0ggRGsyUitkSvF4msVugBSW6+rVvRCmpnJfUJzqsN8yY+0K8jAqyGEo1CeNQhZ+FlgR2eoQ
eBdCDB6h1Xnbhb7jCZ2NsIVdR8FMsFq7O4awnK2ArzX4MaqyiGZl3SFadgDgcVWw0g0MNcAv2eZB
2TaMdYLMZHTbtpYk41PA/nC3jFY2l6cO/0uWPVIEEzeXUogsqZWlh6psgfKlZMI1gBM77xXD0hAa
S0odaSrgjIVHumCB0W7VuLxPg9oF7NyQ5Z0Idk0fwO0hTxk2dfhRCleQOiIYY9oJKUiUwrIsZKXB
q0OxBAwx6rdxaYZ3rYve6xTxBXKmdV17160UZ9m1FOfkoXwYX3Bbl5CuIXZHAVoFNYyBDvNub1ql
so3orSnVs4SkFCTl3EpImKhIYh9IKy5dKLhYJQLGaqmE0NyynDoTjAQSI0GFMGEiuQg5SssuFg9V
8Iyo35YV5p2tbgXCmSAYyRdr2aTAnQzP0mai0HjhUYjMP6c4hR7kuxJLv6JiSo1DM4IUHQi0RMSZ
aCP9icAx5i2k9nARkeCCfIYQ0yvvS12CaWwLYZAU43JFtYPEB3MXj2RyBkorY22qy1ZwjZMAku5t
qkoLWYkFJPrNmiRq1bqpjKhskXKgte7yRm2TFrWrwMThK6hh8YutJJ5VKwVIa5mQApquSHThsd7g
tXJYghfAYhxlFHeqi2BZKGhI3Wc8jZH0S+TQ/IiNSozJJnCz+4Aa5zurs3wD0FUZkGlYRo07lTzP
Cqah5bcfOlvEf0GPfHTv8ITqYdSBgVygK+fnUcHOdSgZ3vK2jDR+JYDeRlvHbCVKa1pDjs9W415m
u9BKY6IppXxF8RKlc1fxrWulzGVs5L1Whs7B9EAYAjSsOk3dQlHmy6xZpie6sep0irO5pM2gSAvy
1Sr0cndqty4CiVEpI4QH/BDWBll64FXJCjmILlhaOrIaTchSUDzo7lLXrASUmtGkPVxGKWocoOw/
InjRUnRJgN3z0TFhVA3qPTrRilLQ4StJtkglq2euN1Iky5d6DZ56xW0HQLVomGeBlrl42iFENW+j
IqOYU+KWO81djuejMGj9+AMKS5l0KpuaDovfw+P5oK07VOlATyv1lZjgf3fWWcsCXQ18FHHmQHMT
9UGDQimaXQHOUp1eKBS25fpI7jyB/DRoTvDty4BrMyrZ5b2YNnmLgQj/tE+MCkw1oW7OfTtAVVlV
xBorbAzd8ciTAjS/lpoWoxneUamZlo2+hIzfw+oPkzyLrpdo/z7obq0vKs9WzLlAEfZM9+AsnMqU
HvXjmNs8jHyEOSBBe3QlCr7o8x4oy1h0qV1ZeA0Eig6z1o8RRpokqNh+DnGFFtD0SBI+mIzhbGXY
Ky6gUdWbzHJR/VI3saAeIJnCEY6OkXndYjggUY/q11mETvptJ3ot4wgkElDeslJTIN9p+9hWCf9w
5SPSNdcFN8bsFE1oIKU6fKOpgOwWEiNlS34WaC4IIWDLSyj5Gv03QZnVpoJRVwowYupLy3lbJgI7
oGG5H/IwUrElbWXzWkHqEmCOjUjJQeAvJR+HET1Eqr+ryIdIkOva6VJSqvgT92jXuiP0hLMe1F7y
AL7ZrI49GzIuhgxxSQ4eeXXqQ4jyIOArtMq9IKVmOfcZwyMZtWGn0MVelMGssstVJKaPCHVRTK5t
YPas85JV1tYB5fVAQy8WsaRwJRwLAbIpzK9EvJLhEWNKE1vVp0BIlM8KtMxHVFcMY4KHHJDZPM9W
lOurGoMrJMOCdrJyY8U4iXIF7WfThciIoF1ICcPXe+2+ELMe8i857DoBDjTWZqQXZ3mdYWOBJRvx
dRuW8GcwJbQ7VL5b9jRkbcgkqbUcf8QsLIK212I9JaZ2e1tLNY2qpWRd4NtgSKzhQg/JoOSKe4g+
UH0dItAWs4Gl3h22FqZMyqOxl4emGNegSoqyN/azBUT51Bx4r1fUyHViEKU4CIcQIStGR6k+jbiT
HhSm2CpHXWvosDECX8zOIMBq5SHiEogGmEkVolWtVP5H1PIaDc0ea/mACJUSnPoGxZyZyjF7K0oW
9f5Wr3LhACwCrKQ2Q2CFtBK6LVQmu2Q1R8krr+du1INQSq9tIyaRLz4ItZ6VR/oKBfwUu4aACyqi
wAcJN8TTpM319LBu1fShKPMoOK4iBSsmFwQvigCt9iinRf2QdyJC6L4PnwDKfGW2k0Ty2o+KUuuk
akyy8hMge8v3UbbMSVllKTV7ohhVPSkbF8XMtnLlO/T4QI2hXcSBb6wYdN4DE/hJmCix08Q4NrUK
sp6gIbBUO9eWcoeyliwXHwAzUS+IUlnH9KMVNB0oPFjiSUiQGpD29sCoUggoMjRiV3mH6UVqv1Nz
o/2o8yfdYdehSDsTvTw5FpaSZE5iXfadom5QQo6XOvl+QhSUao0A35FZpJOHOxNUS72MfSwPplEW
gMXr7GXT9FrVvR+GGlIfM+RMO7GBskfM146DSWI1MVOrlIgEop1xCxseXwOhCpfQwlvQQBoufdjd
SJmLf6hmKB8xgqE0gU9cS1VHRu0IxU+sn1OK8/7UkEsIKzaWwsZcq2OCRbRpxbOkQyB5qpaqdAc8
C15ClpQIUdSCQIkTzTdqH4GghN20bEsK5ui84HEUqkgLyHxaNwUO2H4p6hijasrBaTHJfHTLO1QK
ywPYyRzVKyCQdzFB2QWbJwoC6srPndQkaUjGXlcwbYBZdCKlGLdPiJy6W80TjDvETCgqFLWBLiLR
Q8LSA4f+pXGD0psBhkEGC+l0rsaWZ6UI79KrWF3ZNRUYzKOQE1m11ZkJTHq28jz5bFkLGbhEBN2P
ZMlP5ki8lNN6hSIHUgyrY0QzUQu1sLOrtSadotcQX65s6rFcZ2PK3zmRWOmRFQQpftjWZnqZ0OEA
ipZ3ShVYGFMpxW1j4FeW1mJwGa/sIw+Y/2EQ9uL/ZHwRrbE1jwuknx27vYOeXYJaCZTQP5ar4tzq
4ltBTg3KGfF7hBCrKduDfmzGrXocVzhKtIA6NYUMd+xhneb2sjysbmEux106g7nnwvPCXSeJlsY5
s1SYripKZimijXMVEzPENYPsXe273XET55R4MvkjXrXutOjjDr9pSdyDpkhcFrFXVXOEmZApC9J4
nrRGM49koQaYnDzY3OsAoy8z/O4U9yY103OjMVH0c4W5aXqFU7dmq2LGGIJ4ziEleK6FnAKQgEtS
oiFJ7vBQMZkrVuk+yirbMmhZEwRC61FXAdcrgWLCXVBqDjsNb/vG6tMDq2OivUuz7ZA+Q0lr2hBO
f65aMMza0nhnFahHyQk+BoW6OteQHswmlVzJl0kGOiGLy3pSLBX3KomRGrey+FhKfeNYJeZPLIu8
dyiGQCIs/cjMRHHq6TgfIhCPZmkMf6MgMkArEDKJ1HOquuIOGIR5WuXoSLIG9SMPN7AJun7ZBCdX
bwGR5wYF5eVBt0zCozQLT0hK4uBQU+oljVydpYUVnNoe6suVkC8xeMIZRqg0CbCEOpNdQk3SIfg7
iVYAdci0D0jWBHOVaudMRKjiUFmpAcK7wUmNUA6hMgilGanNaNbWhnYopUZO+RokALeXa91cZReR
S03Xh6Uud1V4F4JJmnCNOAtQTpwpLdhEu4U1rNdy+06jjjcrlgJOMmrgladajlts1wTLkyQnysO4
Wn2PdIRyBYbzDoCDO8XIRUUvvqR42oKIJlgrOf40un/SgHSEw2N2c4+jHUCaTgG7stoUCT2vmIWZ
f20ST7xrdS0+Rls8PlHcGuWXmAqfneHGgl0LO1/vJreqiGB4VhwpeiQj2Qh3Klq2zfXTX50HGfIp
uRscEcAc5kLuHeP6ZH+CSYFPhGyxyMx3OrfjU1SlFivFFC5KDf5ObePtK9RXqZmd2F1w15YxngO5
Vc9MFZoWKI2DEKHmqZaZEuwIMTntlsDgAq6iOUcZtDaPyxBarxPPICgU0QBFMMdm+14WGvUNFHEn
pACNWcjYTagwQbaVGsqDrpsf5l4LCkXABzsDUsLO1cUGVjpFa87UVrksbNG9q0ylvYgIeyneuhLX
L0n4FIfWiW26ygQj0Pxw2SFqAusLjU32K+DypwbEqisu2e3M0zV7quN9+75D23iO5s7EoFA8g4qK
UHEuCYc12NmPDfxNmCYedbXU5ILf+nMjqu2ZquJYQE7GOidyjQ7dVuvmKOEeYBL0mCbwWTIBzFMT
ztWiR5poqq59jHXjKKi17ASVTkTrU5Ylm5IyD0wu3Er44JpMEAUuzmRVdhe+ioJU1eE30pQwq1zd
O8rAlxxUOgpoIiGG0WeTMoyfTks9vIspD80M3+jOXavzYDEL1rxG8/swI++HGZxn4FLjNzO5wr8C
rQZxIkZldJ93Es5kGWIyAvs1Nnb1zC1MROP8Eryp2pQIsejEiDrWt2j41x/8RqveV43+vpMNA91v
wh6/zo+FOPAJtSEwnKppo7d4IJnvQwlcXJUhT3mQNt3q2EUDYooslGtNmUfpLCuMmd95t51mnGoG
qYLAYu1AS2S4k+a9nbPmvCA4E3yyRNYS06ROAdBT4zSFqsJEKcJ7wY/8s1KtLoIaKchAz7jsrPol
rAswBj1c+cgQkrVFJjfx2+ocf2oo/zbXQz1celMtzmqkBUnjwJTjNtHIygXovhsdMvAckwVvKjdu
Oy+bTpigPnlpkw8/QP/sk2wrLCZNFFhzKU9oqEcYMyJqGqfNSV6jfY6B1CyywuUHpEDNU9cyEm6k
ESZaxucaI/AjqYnMo3LZIF0cF2pB+bE8XBbyO20VOog+cRFBfAtJts64yWW3vZObUNUgGQSgmLSK
TIaeZ6CC2MGsjD2m7AiJEcpL5iFAtxNhVReX8Iuo4ZPChYYFQwVZWhOqKveaFNDEIZWH5lwOKVTb
viBMuJLIJNwrVIepQICHwIMwgC8hChQIlxVEaCCZ10uyIAcYJ3hHlRrDg5axTPKKCuAf2OoPEaXU
BMFC7TrvimOWCBYRhJMHRFufEb9UZitNgIUU1KR0Oyv4YHOhodqPlV5YqOU0KF15HgFtxc8aVv7M
DcjQFgqpDd+UvRlma7YToeh1QcURWBJavDivI3l+JcOKmspcskCZRu1cbhQeu+zOYx3tPi0nBR/J
+W0OT+0ot2X/ox97fn+lsg89PccdexXniO179dxeukjbpbl4Bk4IgylPa9WZqLrWVbOMj6jWT7S6
ys4Ae9kXOY6pdSgcLgMrnqpdD5pq0ww3u+AD9m/oGEi5fwOW6tR1mWmRzknJ1mygr6Gl6bEspVdc
tagoEI6dej7CMlWwIlQKJOkTyPujlVZB9a0CgAcmuLHKOjVEOOFCTlZwCRoQwbWlfkWLJURevIlb
tBSiEoeHrjROhGZJZtfEJuYgJ4GCiJ1ecsTANbVLNThqqpREsVq5JyQaCBR7UzlDgWAYGtnRysTJ
CPw6Bi6wsOAjCcegf+RbQ0PK76C1tPjaRjsyKNMvwgrU5zQNlKuVaMt9KlQ+zJrCmIqtU/nkd2Du
pkcNrHHFQL228UHBxbp2h2DJu6JAkZv7zklkVJ+DtEKx0XCX15zw5ecoYB0Lgqej6kzUpnftB9H3
2tN0Kd7b5cdErNTPtivcZarBulyiZp8qGakuzy/jW8kTueEAXcoC0Mghp95lRyRL2rxoLq0stM41
oZwKildwIyb571HdPLSjnrsDkRMYNdVtIbLjA9VkY8YsCtJaiI69JDYpqRnjpIO06wj4A0zlOKJU
h8BuBD6yjvh3kBQdQeGq0/iYCHV1tyjbz61NIkwD9JYX76uk+eDLcL2R8WtFhO3SLl6e+9QuyOeK
ZmWB/iX732mHNbp7woXtwZE8SYRK7cBHsbYXqYcx10Xrmo19hHA1KScmBTU7PNv8Pq3fJWTkS4y7
k0BYnVc+HqkYa3punB0aXYWpSVZl2WpOJJ26AogP0AGXFtlFBYk82RNuoKUEAgRzwVtd+polmvep
HCgApswsFuLPAYULkWuVaaHeTEJf425SLRX1g25alnaCNIIZTldN4cq3qmqn8YVpY8B0EJMEF+9y
XamYw5YVq0eFSG3pAj6mLp1kpHfDMzNLvI9CZ+ZkDxKuGPM8liiaHEQB2uCnKTMfpmdgmO2RLtVI
tACKX5nJwiDIi0EoaLpxUbBB1tdlaqUm17tE0LhA1qtGlI4gLWKVlZFAWL6Ty7SOvyhCXa+Qt+tv
ZCDkKXEz6LEBc+565alagLoKaJ2JrS6L8LRgHUgfkHeHnYlnNsxgU0qk5kI0EwTg2oT71HvKMzVZ
OX2pImEAaLdeTiBnqgUzPzKSGXkmTdQPw7BOMgpSdZ1p7G54lD0KbS9v0BlG4TkxAtjB3DCQGXjf
JG2j37kZsi4dKREqCh8byeMUVjzYAlegL2SFHaOwy54jkrcrnCiVUK5Jiejo8KbTIJdFkeetDA2t
PuLEGwwrYo3ALpDyo6oBdPmBYkQOx8ctxUyGzYM+jnmvAxw07itmglHODdtOAF4ZPuzzxK0y4iOo
/gk2UJTXo4+paSyTR/iahEXcbriktL4fljA1MiQvJqUXSvIR92zbOG3zSm/nvlLX0ZkYpJk6j7l3
fUxtFTdcchy4NrQ5iYMWa4IvMVB//Oxx3cb8DYn6c9FsPCyQzM5UHwXIshhNCKrp4YeQVNpRIwIB
OLTJ7magWBHAPyLsDgqykRLQULUvjh1LZY33rSfK5LHESKvFqeI3hJiIOdb2KRAkg3gRznE3AYIT
fSanKS/KOPSbOZz2YnkhZKaXHeocfScxViifwyoT8B13deSMLHiAcYOzAzmATrnCH83xAPnNCtWu
32us69mKTPwlQjfhfcCmndVIM2itpZzGeX9JsG2OGtBCnICxdNb6GW42lXxl2NJJlOoOdKFPZauD
lqJ2f6tjLebJ6GO7VcR1Ugx5cwsEGGBwZZLXOhny3M+MY+xWhEsXYYWrKoKEPWs7T+Jeb5nVY5AU
9rnkeoF7zJNo92QxWNAxouPXwIrkSztI0fpUU+GMtMRlRULyEzKCzWGTBOZ91IrQgDCT9fGfVHAi
L3FAqYHBf3aDLqUGo/qfNL2r76nvhnNEMJdzH2r0de6q7NUYK0KKSFYAfrE+xRhGj+vTFQSyk0hz
F0gqdjM8xUHpdzNZv68tsMm9d1omd58Bqkwyyzxp1KyYg5BwwSwukxPSmeJRismhoUK6aFvpUskf
sDQ80YUlw76Egpsv40M78cmjUxXOjgzsL2arLp+bbAyHPiH+pMh73lrA1SwjP5U1zaMl4SKpoKqC
N8QhMtTmg1iEMy8QHLRYOVTzkHy+bFXvVsrKPeuwY+GHAFIOc11C+XElqqr+qY0Rd510UYhEQSi1
q/yogR7izguBm+QBxU1rEUmGfQfywDuRlx74bc9Ar9VGglKFraCAuOj3gehomeP+we5NEVzvPdlJ
ZWkEGgqw5+bE1VMjOXIVYs6paaQ4NXVFKD1KUS3qU69x/fBQQ/IdfVQbF0G08kvtnZuFSjMXILA3
kwr9dXsKNcX60EtdQjwmoSUh5EhO8SRV0hY3LUTwHQwxDVRqbcyGJh7lhnIWe2WErKgVh+/x+UML
Aj82MJKqAM9mqkXwnzEBWgk60jkFYOqOQPCekjF9r4ETPRFcH/1ysmwubiupR+kns3P1o4ZszRfK
IZScVysqUhNXQDTuUDYE7Zawl8tl5UolElhMgHaqlwaENCnzkXfVkfmB8Syr1YPXLb1oSrFIWh57
uAKrU5/FFCJ1kIFfEI1IBMBRr0T5hGglFY9ICFr21AXI814OOogGognJ7iCSwCYclloEAK/Ctexz
7YUdEg5UrH3U7YzEm3aqXISXhWL67YmUJ0xjOFikVxF7p94l4EE61ZGesadiZOf1xEeT/txIeAW2
b6SjTzG4wYY9bnzpRHKX8PACLOLjD21bC+6R6eVEhhox0kUV2XJ/418RpWS+XFA6I0QqT7DpFMz3
sSZTzKdWSypSa3TpYinqPpQdtILABLRYAE0DS+99WVdVdudzZfZniF15+Swp1fRIE1DAIPFiCw9C
pFD0IOfciccAE6zqPfcfkv061LHoBNqN/kXLqEdPMQDEnZeT2n9vGFrhTZsVgdMHt1xqxhnm5fL7
xugQTjr4m4ktClKyyNInhtRIE8UVUK/AFJg6ib3E6ctS9eajmUXS3d88yqRNg+wKVz0vOQbt364m
KFrbV3IBzhyJ/zb5+DfXMGwZlfZyZqMVdtnglAvLJOhdp5SievxbTOI6XCGKCMZ0pWCdrshIaCeK
fGnAF6UDWTmrw1Xj+enxGv3xS0jD72IIXyp+/ttfYhL7z/tNYdDnR31VGfQr/q7/7VVCEeoWWH7p
l90LbdGf+qMNkO/1hn5OarSHDg6gi+snWj/J9xrgGuyX1SMipqq6r2AerMJh5izgCwBjmACtfvq1
ZOxr6Kup0AhfDuLrj/ytrupf9c8Yrw7ze7c3l/YRJukRiU8v3kPlXr65td//HFgnRjr9Fx3D572Y
Gr/3cj/TSd8bur8T5qWnIXlCg34dkV8ZewbXNERgqGBTX746oFYwhCYIrL6HxB6m+bZeXX56ot9/
dRRxdV5RA5v4NLrDHlD3dXzpzV6d9ekLLOcb64Hdu8Da11ECBxQmP3XB1spX95ENpAsMoMrrrzfX
Bequs0C19lXTkHpNx6dXHM4CRdqH9WEqXJSffv3mtgADycedNkHNRBm61yFFsGr9BXr3xU4ga/sK
GhciyNynHmCPfGPrYOcuUOV9tDZNE8D94N0la1+TzPU2+OZeWtx13FFEsUwNTRT5efEP3x1ag24i
cghl4I2Ou7Jz4CPv6yJ4fTJrg2FnyqvAy7jiPAUYb+nA7xVcd1vu8r6sopSBdvzgpbV9nRWOpq70
fN69uRMf9Z5d3529rA/lTOoE6y/O9JdbncJO+NYW+nPQ+ftxjmISxWoK+WOmzsu3lVj/Rm8u8Hy6
v7mjDa7IjgOuIggF5wQmzvOsHg64uS9jXaBTPX7e4lgSb+tsk3pdqZ3Wu8rxrkK3Uozhuc7Zpmoy
tge69bQW3tx6154ijR1mvsoMZ4R7Q5lXlruicMfRpJ5a8kZ74Hk3+v0eILrtb/WQDF+d/1If25kS
GKG32gP6CFs+rEfdlLjJrL+Gq6DfGyUsHqynZfaGTvpecG6nha+R3LAktnj9+eoyPO8lcV8xRRPQ
/fMF982tfxIQu3YB2z/Gy6qpPydwtuI8tffE4eLTk2bf1r6/js52Gn6V8e2Pva/h+/BuLyhYBakK
OY43G+9Bfd51/JV9S1VQQnxObG5lNgWZPhA1skDPSS7x6QPf0C4g9c5Ku80DYx9WtEEe69UER3/F
FdkhFOv510+f95a6QNt1GqiYafH2nHHP4zw8A2RzH2wDdOk3FwAbT/Ho75//usJlTzfY4p43+a03
JwWALCbQjqez8e1leWE47Dr/2eiwS0NdSP0a5b24BUny/lPws0nzvrmjwNw1EOASRCqDNJY8jABk
LgAmfJSvK//NLX1918HX5H2T4x1/GOW16E8w9nl5QA/ESF8nx9sKBNAP2nUBEOSz/lXVeM7zDYMg
7gCwd8gDPtcR39LOL+0aAOr9DVClfrc19QXJ3JcQYBHBpL/R7CaTdve9T9rXeUNyuK/Hv9K+0Yss
mC+2xjc2+62d73+kOyXEbyhfv7YDEP5IOCCSaXqrG4C8c5q7TwBiIGr1/jPrr+ExoJDtxvtSwSls
vdO8pQ1g5wBIo4QvKQqj+/db7svTH1dUlJahELy1V/9WPf+XYR36vsTmpiK38TS3h7lPSd0nKULX
9ApB66+31gVYVu549CnUt9GltQxtOOX7c59fcCfYXAyfAu03NPWpOu/48sB6GF8yf31663mAX0x9
WeTyS3oZS+BfDn1+op++wp+AzYePa3SUvyhew0f91R9sAELf/v4ZG3P8+K//xDKxvsqjrf+yd6V4
+vAnmEz//b89vPRpXgN4XvyyF1N78e3gb5+8pl/8doP+eflZz93x7YO++gqbHx5hOebkYChna+jY
80v1Btf/+k9/fHGBqvtF6QxU51gPf3+Ub9ynv6YJvtvyapHfO/5y2DA7/84N59G2nQeLatdWD5zY
DZ3HReFt2lqP+ggdcd45ceTkg2bHeGCv2h407m87d0NexQt/007fBb3r6q6tTpzoPnkcWrD0Oddd
273J/b0zJw6cTVP9A/fJvF0bZoXFw0ZHmLhHQB33Tvv/ufnjevOM/RNLvaPsro98HD8m8aIYdrLU
J5xHaHm71RGWxYmTDrcGbg+7P+spllEdbPatpnshwF274SJBqInxyxeDmSEpI3TxTe8d9FrbI0yM
U2flBN63XTLCuj5zkmLTseuJrBDe7trP586Dk3yzRLQRevmctZcg3rZ5xvUj92Dj3R8ZR8p6MewL
fYQt49wJnW57Tffqrrs+8cUidcJNM+t+MEYYuisndx4W4d5xETrx47A7zFHaD74JVUAMbt7jVZ+w
nwpWrogd/TT12UA3jfWdAkN88+3vt33jx66Tsm1smlq3LI0wO249x+87etBwn4DadXbcOthZftPT
sjzCEN46fjPcnEGEjvDEFWqzhIXb2xyaxLs3fre6X7zSHT2Sfdeefu9DTHSiTUPrqTHGVndZlHlS
7x2XVV6le/+yhwBonpTV88p8+XE9XmGEF3n+wNMqdgpY8Hzk5v/6r32ogdLq5il2WFpp7pRh99p+
o0BHHmHxnvuPj+Fib+YU5eZx+zFSje+3zi7yU/vOc6/deH6QELPQa1//79Me+vJDuV0bgEg3P/r9
blufKg4DlPvh//lv/6MInM7Zm+ed8+jwBEfOfRI5m1Eb7IeGCIyrx6ruOu1v/SjJhbNFUQ52xb5w
AIpq9/ZvFlwKgs10L/5l6jtJx33J33tXxY9OsvmEfiz7pA1i2psf/X63IlP3mNCBt07ANdKPBnEG
lR8SZCMM3imKDLkfbB63fwOE3UVk4UcIZK4cIfSFB893hKKoXvmMEcb+hpv2Ky2PsAedOXjsbYU1
T13zw0PgtczKVwLW5C8yS5sEy6///nkBrbd75Kak/4SZpYkTs5+8HOgxtq45Vg/xdszTp2933ZHO
F63/MNgX1jrguzZ740Da3LsiA5cv9gjV9s79rFqQHd088XoKiCMsq7vYLxePezelU24FseoIG8OE
jsidcO+PaJH7D4NhRbSn1+H/y57iBPmps3Di5P79/WIYHIIZgzZhfi/Ef2r/H7eAn2KBwV7QnyG/
mBp++fzP//zlj2Z96naT1x581uY3mx9+Lyd74Hg5E3IzWOuzY4R9F+fhvGIYnqZA3+oYB92cvAXT
OffTly3DG9l8+/sn9XG+Nct6a+e/nMA/OX+Pi9xZDO/UPfNl52ZzJ9u0sh6wnoy5a6MIHT5udYE8
QhecVhhDDgJlSRmh2bPFvRMPt0xpjMPkMtrqA32EnfIdVP18M0LrAbNGmAU3TvXo7/2RO/fD9JUs
jpBHuOnyrVbHSMU+H0j9M+/NIrRwt88leYTe/sAVYo/azSAeBoW3GYDf3yM+LcgnbJrpxxF+4ubb
32/1Itlj0v1zsbcdw2hj7GvzhGb3bqr7RxIhnNODpYgpxRjb8m0V37924e4B4JLRw2h23Zz+uK/2
zqvC2bS0XkRPrY+w9/+X69nN7Pr9bPpf9/rJs8jpsO35D09dVGGyQVmDqgiiTf3hxe21w/o/5gJh
iOQ6wN0AL9I0GfwVs38TDKxvJs/hxHeKz98Uql++zfM/f/mj2TAa+ctfDfUndromQTGAff0z78Wz
xUzBb95p+P7JA5HmD/7mbRTot+Nt49sC5/Mr/2Sg8gdG2/lDuRXGM4e+meS/2O5WoWINmdjaDX6t
xRn2QukgQwSWsifnDreYX2v0qY732kVmfRPfqe0/KvZdZ6vE1F+Qduzap/rgK88MmK5n2+7SH5f9
Shie/2jTmSqwJRXijmGyEX4bwvxan18RFOEnuPUpfUYM0y3+izSKZIg9eGr4JhW3zu564fp4Ef7k
7GbOOFsTsUeeqtgfyaok9yglRIhG+KADJ2QNvXLhfm1D3v29zhdFkpIkjoadyFGFoRmGUDoQY0NB
ZOab5fEbnXjuuF6+uN/0Un8CGwp+evwHmh9QdrC+362N/exofb30710sSm+R92HR4CZpAhyDV6Va
vY4AmgEQzDdP9UoU9vSxr51H/zFn8dP29DOn1ItB+f/hFAq5gQ0n3je7zos3+sml+geQlTwfxHk/
TNQ+UZS+l+RY78HDZ+3VqxbsWGX3ypz5yYc9WISuXw0rdd9baj/bbFLQsevU4NEiXy3cpN6CHvV0
iREe3tlK0QBn3L3ZKnTJ2g1GsAd37/q400WPmBvc6ca4fB3ni+1rV0/82fVpZ3icbi2OXiho12Yn
q8UDhZhNQ+s9eIS+PcTci0120Oz3zt2fnMeHTp4sXrsXfvc8+tnGydc9LF4+cs9V27WD5/49sdpW
tmYMNMm84lZZLLrNI/ZDZ41wdZ0vcpIHw2bH6AdqKsPe7VkKu/buJE8QfhxM3zXFbNd2jyrgNPmg
E9bc5V3bPQa4tLUuYKzv3g/HpRMOn7ZnW+36tCeLfGuCIT4zQrOkj86dbpj4WhP2dn3gM6est2bD
GAjgMx+1/+3QZK3ftOsD34RJ7QTbjzxCH5/57OvlIib3tFWKUUfY3s+qdgHYusrdzWxYp8/GwCqd
J+EjfTJot6fM79rTwDKdrdKrNsISAeVSDh92DMjRX1xTpF4ubdeOIDPROMO9ouel7dosVu7bG9sY
ador8NAVJuSbB1zPszFK8dfAj7biKSR1Nh/z+xF8v6K3mSNr9tuuHQyihV0T4+wBfgDBwxGeOd2q
1671WnZ+4NrhQpcPgkBZHqOLm8Xj8PCQxyhX3jR+CZ1oexqvZdt27Yu7oC+JD4JL8kS7j9xz+esU
9O9jMrw2fpvArf6e5/rJkPg9wdUD827CpXbzsP0KlL+bH/nJxtmROaAWbj6c0GPcam5ghQ0P1TUB
cddRBC252Eu+sAwHNTsJN55xNmboGRATFnBshk//zJ7f9flPkyKpB72NXJiKlOJmbH9/2/vzv/fr
5rWrGYptKA6jUikpKNLKivrjj/vHpdaeYEa7ptZePn/fpaB0Xv5o1ieJdofZLEJ/tbWj7D6OkwRw
+971VtlmDPrKLNy7ccLaIRu3ecx+K+l1HHed1/OKsn8Ei2XTVN/wt4Wm6pf3P8h0j32m/2W7lKA3
3/7+crmgg3PHrQZPLH0X4faTu+oViMghKBh36h898Guz8ztzdsSKa19n3HW5DWuub6KeGrogGAeD
O0KY9kdPLBs0OsLGfZCUBVyZQbPSGO0SBA9OyTF4PQcQTeJHfzOd+2U+BvVm4jmDKHWMyOx6kVb3
IaU74gVqTnuTnhb48sF7KdxdN77pIkoewDzxMT/+vBFmIBTrRZ4MQXI/Rq38uJoySWBqDFme2ggX
ha944i89vCH+2kebju/nzxgoromTLvbeL/LHwXH83ULzT+7m06VPmqUczHj9h9v5jzt85nZp+bIb
xqB74hXpwADzQXDPcZIcMpj1EfaUWe6XW8ToXldk11U0Kz0/SYfb9RhUnVuW/RxRgmHL5gjhwxz2
1GBzNUfI4MzR6BgcAz8O1H880b6dCIDtdx+yyZ//u1zsPf7zcZ34Q84rIkG7N3+6iLtBV/S6LDvP
szP/fjsqwK5ihHYBbZTe4HDhVjdCu/79Vi/0mqK7rrZzCDuuUxD/btrqt2FpjGOEokJSDsl+aAZt
Pub3o/WeytgM9mA0RkdpdqvREVbxOQfpw3aie4TJe+5U7L7+kIGB1ugY3dC3vJ2MlcY45s6TVb//
QobaPOZ6ro1Rj7/wCfEHrY5xZKxbHZ4XiB1vPub3Z/DTNiwc+EXhVJvm1n3xLbDv16/J13/+exWD
nhs2PMJecc3NZEjvk8dQsblZdA/eIgwXg4s93mCbF/j9jn7GUK4Dzk1rfT+jS7z5dofG+3TpsBaC
v80I7fbMQWfvbIG2z6a19UNLI2yeNxRatrGqYzChbqotchGwvc3D/34X3ybDW5qsjHBA3/z5P5O9
2yT689/XEKyr/M//FT/4Q8yxrIzQ19Am/C1YKgnXEXrFiVfbGzQq9Ls3fOd+s8DHKNiTJwgAuO0d
OsUgLMIqavdnRtPO34rp5VESpORhYBX4mydcr8AxDtjP39xB5DGK1J/96N65b4Y7xhjktqc99Nv1
PUb1+wDVkFuCuUFBGez5ptN/f+f4474batoZSNlgx4MQP2L9YMJfwedvH7X/uDzsmpjxnzAR+yoL
BYuIH433P3AkNmT0XUfj5Sv00/r/SRXqj7y6H96Uf9SzP84ZQB3yKY2sz8oDJ7/noN80ut4TN9/s
sFZjt/LDYS59DK2s/mkpcA3CyjGAeH0mCVo9hZ1B02MQaC+c2uFS8Fy53XRt389jSA5OnA6YzWtl
4TGwYpOtuTfGpXyaRJzBQ/GJMU7LTbuvZ6HHkPFDtWRbDGUMBBbF1Ue0RKphuDrGtfEIGv8g2pHG
UGU6YZVsjZ80Bgkc7FUfnW3nEsaoU/RImKK/gg1S8tIYpYn/y9217bQNBNFfySNIfWhMoelLJeIS
EJQoghCkvhljEheTrXwpCn/Uf+gbP9YzXm/x2Etc4ilBeeQie2+enTkz58wIVeKpooQ+d4QliOBa
duYkTNMkt9XD4GfI7ZOE5pt+y9fM57CII2JXUU4XXnvX+fDH6gr0wbIFdCRYMWPEInp9XJxLldiM
IXoWm/eufqnphZqEIDFADYiqcSjvqK1CTXNSAsntEyCYzDqTMJ6GViMPhnv7eV2cL32DQHzeR21w
JY3gSNSluKgdgcysWYLceZFACc897nM5HwVifCiIpp0DUIsRhHKU15FAIPXphIOUzh5/RcHdorwq
uzIoFiZw6uENvDiUeuIKAOt6AvoW6GwNcrLQdnkSO6COvuG4QhPE2wYV8N6fEkC8EcG6mgvY2PBd
AauAQvkbFd1aPGP04HKgF/ZpDx3GP/R6YPQ3nq9yMHZQ1P+9ToWVJu9v4L7HUzqJPGUtocbah3p3
hUUkUd7bj70HDjtJQMskd8IQOInEr6siVS1bkNALPvARS/Dyz71Gi9mMFwwQ+PgzqjmpFDBIAIYD
L7p9trRZwGs7zNC5g+EbEFo110oLZxA5VRSCsqOBxqntH0zq6wBn2PXd7QnA6qMgzszwyFPqNhvV
5qNxEWfVwaKDqHnN6ss7QSbuARKbbOOgH9H05PVdAza1lQ28FLRyKNS2vDvFNkfCw+yDGl0FIwUC
nHMyt8oaQEm0FHEVRZ1bJwEIA/Ppti3+lIgGc8UjEjojkhpMmu09EkROVynjkzGwQYLNeezFgDBs
Hp9AgDUIv4fGPpCBk+iFMQATjjQPjSRvzk4K/bjepGepuu0/VqMWFy2onotaEyAJ7kIfmuaxZfV7
O2bdVrfYxdjz3CKdUsJH/mqUUX+niiKQwI0G5JRR8ur6VtnLGSkBGJXFEuVzOPW/AL2IzO/YJwGh
oPYLd6TuS/6PeV5+Q0vAe8dqBpI6rN9+qiKWle1KNBkhZiRlIM6C4IaNXcL5PoFG/hXgEv5ggcPq
zmJoayLbY/kY8samTzH4an3zRl50t0DJT33RJXS8h8F9x/UiC49Rgtw5DCvlfBI14BNvjuJ17oBK
oGpDlE3yp0oYYlrgbwGqUrnEDniW5iiubihHYeoDDbW6I5C1E3iB9wPJXZqCpThcpr9EVC1yFLCD
cGsS9H2w952SIBtqgPEoiJDGe9fZTwDjJyiq1LkJsgcwY+id4mbzGfNsoTbYflPG6hbRDDupaCIt
8VwI6ZjH5AC4RFp5nEFboDJYgZN5ie2F+0euwSBL0WSIDVwiu3wJD8di0x0J57UW8jgSSszoTQS5
kPpFAU0LCe6CSx3RKEVp7E15yXeBqKPLNwBW8NTfQ8izWahkjQG2RWi0bYBdng1Z9OUlPOX/Nhhz
qUUxG8yL/l5wPujztamcsgcXw1ySJ6gpUZbH3TxLDfowmWczgGWCjYeBQpaSfdESzQLPsqRacCtR
xDB+/I0K1kVQ/hqgYWt+fO52L6+k2eHXyTLYFGLNtuR79d/PhW3u0qffJk+7ebO0qeG+sVk2bHZh
J/0I0fLnPwAAAP//</cx:binary>
              </cx:geoCache>
            </cx:geography>
          </cx:layoutPr>
          <cx:valueColors>
            <cx:minColor>
              <a:srgbClr val="C00000"/>
            </cx:minColor>
            <cx:midColor>
              <a:schemeClr val="bg1">
                <a:lumMod val="95000"/>
              </a:schemeClr>
            </cx:midColor>
            <cx:maxColor>
              <a:srgbClr val="003399"/>
            </cx:maxColor>
          </cx:valueColors>
          <cx:valueColorPositions count="3"/>
        </cx:series>
      </cx:plotAreaRegion>
    </cx:plotArea>
    <cx:legend pos="r" align="min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_xlchart.v5.10</cx:nf>
      </cx:strDim>
      <cx:numDim type="colorVal">
        <cx:f>_xlchart.v5.9</cx:f>
        <cx:nf>_xlchart.v5.12</cx:nf>
      </cx:numDim>
    </cx:data>
  </cx:chartData>
  <cx:chart>
    <cx:plotArea>
      <cx:plotAreaRegion>
        <cx:series layoutId="regionMap" uniqueId="{CD1C72B5-8B5B-4AE5-A544-CB5B84115C38}">
          <cx:tx>
            <cx:txData>
              <cx:f>_xlchart.v5.8</cx:f>
              <cx:v>Relatívna mobilita</cx:v>
            </cx:txData>
          </cx:tx>
          <cx:dataId val="0"/>
          <cx:layoutPr>
            <cx:regionLabelLayout val="none"/>
            <cx:geography viewedRegionType="dataOnly" cultureLanguage="en-US" cultureRegion="SK" attribution="Powered by Bing">
              <cx:geoCache provider="{E9337A44-BEBE-4D9F-B70C-5C5E7DAFC167}">
                <cx:binary>7HzZcty4su2vOPr5Uk3M5I69T8QGyRpUmicPL4yyVCbBmSDB6dvu2/2xk7Il2aLLbXVsnbAj7tFL
t0GhKrkykblyAdA/b4d/3Ga7rX4z5FnR/ON2+NcfcdtW//jzz+Y23uXb5iBXt7psyk/twW2Z/1l+
+qRud3/e6W2viuhPbCP652281e1u+OO//gmfFu3Ko/J226qyODc7PV7sGpO1zV882/vozW1pivZ+
egSf9K8/vGl3G7+52FXmY6Zu/3izK1rVjldjtfvXH89+9Y83f84/8Lsvf5OBfa25g7nUPRCUuDZF
yP78Q/54k5VF9PAYsQNCHGRzxL88Ro9ffbLNYfpns9T2cXCfPZ+t2d7d6V3TvHn47zcTnxn/zbhq
Su8LBF55b6j34fOb/fkc4v/652wA3nU28o0X5sD87NHcCXKXRcrkf/W2fw99Zh9waruMO8L9/COe
oU8POEfYYY7zBXwbnPPF8V/Qf4E9+9F/mjhD/2l8jr4Mfj36/84+bou/jrW/hz5FB/e4Ys6/gO+6
z9BH7sH9OEcO/fLceY7+C+zZj/7TxBn6T+Nz9P999Bugb5pWvyr64oA5whY2fR70iB4gWBOOQ9je
lPPvnxvyA9gfJ85hfxz/DvarXw/7Sanb+M3x9nZ3V7528HMkEMb8IbqfBz9GBwJxhzgO3euFv2HX
fm989wEzr3z3fO6d482v946nS6ikf1n+/mZKgnrLmUOpwA856XlKYgecCYYRZs9z0QsM2e+Gp4kz
+J/G57CvLn497NeFand3bzbAwO7K1yzH5MClxCGYPIAPGf8bMmThA8ZsBhX7ITPZ+LkXXm7XfmfM
5898Mn88d81S/nrXSJNF29etE/iA24K4zqw8Y3ZAHcY5pvy5F15iwn78v86cIf/1wRxzufwNMC8b
KA1vtsXdm9VOT7uo7FTxmkmJHhCbEXrfKHz+eb4sEBRyYElUMDpzxN+26wdu+cHnzJ30g1/7zmX/
/vUuu+xVO+10Bj57xGxf7/Q3iwc/cGwEycve28s5B5jYLqecPWQ34F3fdhMvtGm/j55Nnjnm2bO5
N7zVr/eGN1baNI9o/OeOIPTAdQBswvEX8vS8qSYEGC5DxP5RU/1Tc/b74PE1ZvA/Dn+H/Ptfj/xZ
+bpLgOEDjJgLueqhREOF/qaCQ0uHCKUYfLOX1f7cnP3IP86bIf84PEf+7Dfo55Y7nW+L8fWCnkE3
7SLXEdz+kl9mbZ19QBzbscWjmIEev/qLlvECe/Zj/zRxBv7T+Bx9/zfQMvxdkW91+gjBf55yGDtw
QchwEHtIOc8D3wEpAzmgc8wUpBfYsR/1p4kz1J/Gv0P9N2jXLqutKl4PcwohfV9rOXooqM95kUWg
XaAEJLyHcmzPQv6n5uyH/mHaDPiH0TnsweWvT/JH27Z7zSaZAc+hNqfOD6QLeiAYEZyhGd4/t2M/
4I/zZog/Ds8hP7r59ZAHTfu6chFzAFR8j+rDRsDz/ALNGCHItQV+1FIfl9mX7P4Ce/Zj/zRxBv7T
+Bz94DfI7gtVvC6t4eQA2lwB6D/sBHyHvouh+D76Zp5oXmDPfvSfJs7Qfxqfo79Y//rYX+htcbt7
jL//vLRSfgAig2O7+DmjwQeUOURQ92Hv5l6f+Laf+rkdPwD9wf455g/D30F+8eshX+rd7jUhJ/d8
hRHuuKDtfMPfQZUGggmqtfPQw0LF/Rbyn9uxH/LHeTPIH4fnkC9/A8hXpgCh7RX5OxUHyEECNhv3
7kVC68RsoPbkKdyfQ/8Ce/Zj/zRxBv7T+Bz91fWvD/h1u81eE3ugipiBuPzNbss3YY/wwRep4HEf
eEZsfmrNfuQfps1wfxido77+DTbD1nr3unUV5AIHeKLLHwWB53XVEgcQ7ZS50NPu1QteYNAPoH98
kzn4j+Pfwf8b0JqTXRt/0SxfUSu7V2wo4wSj59UVdrqASyIb/6B5eqEx++F/NnnmgmfP5m44+Q2U
m/XtK68Cfi9XUjjmMCM4FnIOkM2gxRWPHe7znP8CS/bj/zRxhv3T+Bz39W/Qxl5mZbdN/yfOYEFv
BeevoGd9nn6g5FKGHU64uzf7fDHorzvr/fh/nTlzwNcHcw9c/g76zU5//OvX/ZsbJnDUBPa10Gdl
7LOG85xt2iDgINj0wj/A/6fm/AD9h3lz7B+G58hf/Aaxf6Ta2Lzu6StQLMn90ROHii/RTZ6DT0Bw
eJ5uXmTEfsi/mTpD/Zsnc+CPfgPKc9nv7navqFky94Dft6yYPRwwea5ZwuErEJDhxKF43CR87oKf
m7Mf/8d5M/Afh+fIX/4GbOe4zO4g4T++/yvoCOIAQ28FVHLv3hR2DhgXtktnPe0L7NiP+dPEGehP
43PUj/1f31gdl0W7K3aRLl8ReAz8hjsOs59TzPuWFoGuA0cNH7/si1r5MiN+hPrXF/gO+K+PvsP+
N4j4Fxzm/pv19X8Pl38+/f85UuYXA+aHy+HAY799RU0BMr2LCIGd7gfVAESDbzUF+0AQ0NfcWbr5
uRn74/5x3izmH4fn8X5y+utzzRmcrTXRNntc/P95iidQXR2MXMGeZ5p7IQEeQPZ/PFkIz78VLl9i
yn7cv86cIf/1wRz7s9+A11yUcPrgVbk8bIA7cDIWDnfsO36A4S4FiMZw3Hl/K/sCe/bj/zRxBv/T
+Bz9i98g8u/bvN3rws8PECBLGXs4WvOczQOvhKMJkI2gl/3y8zz+X2LQfvy/zpw54OuDuQcu178+
91z9v/+rUzXuHmF4hdwDeyaOCwK92KvfEzguS+BkMyKzruolluyH/uvMGfRfH8yhv/oNdk6uUw3H
QF4RebhDRx2QyMT+nROCDrBADkHs4WDUrOK+wJ79+D9NnMH/ND5H//rfv0HgG53uXpHm3G8V/m/Y
P78V+fle45xf3ufDbfqqJff/H93yx3dKny7X+tt2G3y+lfvNtdK/fvp5WUNfMJv6wAz3loQvpHF9
968/IKd8Xs1fXH//Ec8Y5eUzcfJpwm7btDCXwM1HjgXcqUBQkIGx/vGm390/AcnfQfR+RcEzOG4C
inRxfwUNbgpDhXdtLECiAA0DygzUkaY0nx/BHg5BlLoIjAJtifOnu9BwBHaMyuIJh4d/vylMflaq
om3gK7kDu/zVl1+8N1TAXhAWcO+YU5BLKOw/wJtWt9sLuO9z//v/R6lGuSLStcd10h2qOLWCLivZ
oSWicktKZN5i3WdyTHgs23H4QNzS8mLc6lOnCcMj1Sv6MayryXMT5ayzeIzfxsk0LZiZ6FGbJCqX
MRXiHUrKZlllYRFvmHCLMxe32VFfNupTH1H73MoUW7tTa52wMNUXVtPXJyhJepmq3pzB1fD2eOCm
umkmK/KKPk6Cnhnm40FYQdqqJtAutq6TtqZ+1drRukVjXsle6UZO9lCfO2ykl1RX05JYafKxFI6R
Ilb9mpCpWA1V3p73Yz9thpaz1dDG+GiK0RSUzZQvGI/To7LpjzGzzyKMgmgQFxkKlTdhdBnaxPGg
+yNybAcDMJBw6zqxknaJgiE0oaRqjL2pwndhn4PtkQpUZrwqE4c6F/WSpe0iQVMmCY8PMclOeXTd
j+WFxTK9iiPWn5kxzBe520eutKO+f1vobjwqCicC6027c/qKLlWW5Ss0YSKzvMLSHvvxI0pi+5Ka
vF5bI70qp6J/n4Yu8fKIWsseRX4fk5ME9gyXE9LFeZiX+Hgqneq6L+wxENzwlSit7ipSTS41ryIj
sZ31h3Hdc69NG3PTkoEpr4+zIYho7Z66Jr41dR6gJC9lDmcgZBbmxLMckshCtOGtibt4mdekPSek
cmWRRdayCk3nVxU9ZVZIfVy2Z6Jp31md1cu4Jl4/YubZA10XeeQPtPZ7FpuT2gw3UcVdOQ62F6Xm
oyDqgqVEBUOaHtshrg6dMbG9Np/iBaFJGZRs2rTdsKmt2LNy5mWV/hhjXcjIRGlQ5N11h51YyyYy
8ZFVN1Yl27oCIxqkjY8LXvoiddZOLcyNEUm6QbHTb0IH0JFRP8mG57Wnxpws7K7K/SjRfqKKoK/v
cO3k0rhTLwmOhrWoD0NKweqGNEE9lNZS89532gngjcPwsDRxMBRdeqzd3njKdRKfN87SSQiVVWQ5
t6i36KKsaYhlEwvH7xAyZ2NPJeXRkjuF641iXCp7tCQbs85LGJFIW4FNu0UWT5K0WKJiotLU5bCq
saoPcefutEZra3CMJ5J2g1gyyIGMSEatGI7jbqgCzaJFh3kUdH2y6bBJ/ckwWHAk7oKephtSKXTY
ZXUsB8teMI0aryUFWauKkJOmrE6azqHng5W1MhX1bWPpa9H15Sly2HmBbeVlbZXKscsZYE6nQAhr
O1Q6PWq4Si60nRiZjMT2BS09TAflDRnPuBR8dDybllrCQtDbqaV8o2OHLtPRFrJjlpe2YXTatvBG
VRK/x1luL7sM9TeGE7owZW0uDWbHrWMBVrHlF1VxKJreywryKcnVWtNYHfNooDdpMWG/yk7bxq19
Z1SJ1A6NfdL3t8UYKhnVNrlhQ177Rjtq49bWgqhxkC213rm1sheFTiff1vFVOGmfw5+2WBZjvhII
VpPvlEocKaWqGzqSwktKfZvFyTkrmDlTDZWxS48tgtZqbG9KgXOpogRisq0uw1jdFaPYClOfsC6r
ToSKY8mzLJN5Ga7iTCWHrGophDrXaytLu5vayvNj7BBLxsIqJJ5qsQiHLL0lnauPVJTbsh+y6ZNO
ytQvSNYHZcajTapEszQph3TX2PYokyIJvQpR67CtULZokmGQSZzBeqqr3qO4mJZ6dGwZ9wlbDLEL
2dANY79Xol+prIm8vknjgOflydRTLjnvikUE24h+RLGzGYmeNm5nxRejEPiDKilLfRG36KTjuT5t
QnVIo/Q8xHVVBFnmKpg7HWfp6IWuUxBZIB7fcSvlK9S5ybuIqfFE6Ebv3DRnuwHcdphO7jnqEuo5
Tj98ZInlbMcqraVm4QZeZBJ+FmE/qqO1A6Uo6GqG1tqJsstcqLu2RcKnZU18q0XFTdlO3UWF8+ym
GfNJYj6tY22nMopwcW6VHVLemLi4kcnE31kD62Th5kFbDR9GUVyHOS39Ppks4kEaOOnq9LaP7UQ2
qs292hKZb8dZFMParvG2ilVTecbCzY1yYh7Bq4axLRWJyGJIM6EkLur6opg4t7ymzyxn2YwWXTvW
YL0nXVUcAf1IHT+tCnFFbcthUhWVeS8sC6/ciRVnrWW6teum5REuS8tvaGJFEqscF5JEnT4qjSa9
p/qxuHYtIlZx01t1oHLTfTS20zsyLLpwhdK6urnfBruiqGwrL63iKZJNVnB31Zahta2NMhcdxvrS
Ik5xgau4uQQq4kjcF9zLuGlkk0ehDBGpZWJD0ipdNpzC3e3puKsbcxinWbVk4ZRelxTdlLWCEDN5
uXGrgRyqSQ9bwCOGAszrcjdOVSnrMTafIvil0c9UQ67FOESdTCIMGbKLEgW5kpylxbKEKzje0BTd
BTYsqB2mPbikoPwodC+TpJNNYp/UOrywUgGVuAw90/bJwrjZNR+z8JPSPV+MxFo1zbjM2J3jFL5l
i2VLOz9V00cbL7pQpH4cK5rI1A3HU5WV4ZGTmtbrkn5NUbd1OmvIZQ6JwsPKqj7e08UNKY17lkdN
W8thChvPiYWRoSm3dRda/hiZ6j58j1ltlq6ANdorqF9u2y2tKWLXFJneBxpBju0M0rGdDtGiELGE
a3ZTgGzRnHcJ4tcallMOyX+oLxNBcOAk1D2Lo6LZKm2YpwyUmTDDdWCmlMs8SZx1zHgJIQjsL2or
vWjdnu+4aD6OmZius9r0AE6ul5Vt6B0bWRwA92qggurcMxpIWlOjDSun7JKlqViosNa+HviyLyez
FDH6KBL7xiWt8XXDipPS1XQVJTVk9TIc3mehWtljvcSwLplVHEVOucShgCzpFoOcMLVvFPhYy2LE
0QaKULHrkhFYytRreFxFSztUPZFJlkR3dZNuheXoU5yjIKkGdkRIWlywSqQSLr3FZ3DlEL+vdddt
CqsrryOekdPetM2KZ2PhN3xAXtUPdFlnbXLbFW4YdA1u5ZQSct1HWQlUoKidTyTPCCxVVvMlroDO
lmXkM5p7McpkyrvTMTq0U1P6Rb5kveih6vFVHnIVJFacnUWljg+nEuvV0LSOdJskOrWdzuSBmvIq
ENhYPopCE8DeHFsXWJ2baRRvGYndk36qJ1mzcoyl6lB5LRx+/2eC8sbYksWjW0EaV8QKaJnAsotg
DPtW8qEf0xWx2kCg8NLNjpQz1URGA4dV0U710iROl0hOnHCdZB36lNKmWVV5vBGKtIc6UmRjYvhs
PfJhlcZjvta6MuvJCPy2dlDudUCElbRw6WYeUzy1ZV43jnQmpQIjdDZ60Bs1sstYeBSZJk2A3ieR
G2AVokNNh7YJ6ERJKEUnUlil1AJyhseokZ/jXJVj9UEPygoq1i4jVZTv+jajEB+j6nMfAj/ybbtV
ElgUij1AGfm4KcJNDgutkCbV1IbOIyaBHoqmD3Dfu7mshWtdudoap7UlRJQB+y4cmcCx61XV1G0v
s2aoJK0m87bXdeHVDlG5R7kemRTK2FdFlGIMX6S6Xk5JRpCf9XYIwNnODWqbNIjjsg7CioirkUf2
4LVulF4MCcmXlhOKRVRMpW+PtK7lyC0Cns+x11UO8apR1ZVsynS8ynrReJwk+Snk/2iRREDk4A/R
2MGU5eo0tGq1IBHTW5wMsKCtJC0/YauZtmnJItlGvF8MZX3VNaWOZO/q3psKIBq0BTaHE4Q9HNbk
xIpXbBr5Uc6gJpFU5ydUG32YFFV2haENgMQETR0UEOrlBAzos4h+AHTMuo5T7sddxr2ysfpFVQl2
FDbmfQUX5v3Maa3Uc41iK4a6aW3yEFJeYfPidDQKr4bYtJJUkeu1OgGqQqzuEEFxPqxbPi0zK7d9
R5fWprecyLN6Pi1M49ibECpfkIearIskrlcJo1YQJ3VheZUw+btmrNg6qZzJN07jQgVBo1+JfFzB
EBRUW0PTsmz6FL3lfTelPjSsF3btfswhfiUeC+l2/SjbNo8Cq60zj2Pok/OohrYoHmxIPS0dT2Mn
Il5c9pbkqWVtOu5XzeUUk4te00OnSVjQcnQGDcMH496RIVrjpFl2pnfXKlfAcZGSyu4vSuj4ZEd6
99CNiZBDSNW6Y/RIlPiM2z1+B7a+D7uCeUlbvrV65cq0TtotT+muT+JNVyjuTVkvUT4tXIccD/Vg
ySSsctmI+BNhsCgsu+IeNRh6BrdjgUjyt4NTiaOBmhu3sXCQmiqSbh4eT3HaeWlv8hNNaAFJKHNW
0zg4oQ+tMTsWLaSrMWR+Iiz7usIKui7oKyQHwujbgwj9EQjmUBSVtID4NlNCjqgplqpAxabGmUd0
uhimgl3qKbcWVlhOyxqx910YO+8gF6arXqUfCrvgseeyJKZeopB1YxfjFFS4ZEvwfumHuGGrNkyv
+g6aRMhuChiG20K7AD29xECSLsowtAZJo6JNZY/sbFlWUZgEtd0JL7LL0EchT5YwsQ4md7hUyXQ7
OlHrx1ZLY1kkxk+6KjyrBYOWpxY3RBVuKQULkzV1E/Mx6ZDtMdSyTMLqCUg1LCI3qWSHB+tEiM69
wG4HjZEOneMaeiPHtMcqzbNTBsLNhtSKL+rR8AVvacCYdmQv6sofCDRIpBmPw1Fk0mXAMev2xK3d
28Q4HPhP0ck8a4LBwhuiauynvHb90amvDbMutVVqD9eshirUvG9b3q+gr4SQZeCO2nUzWXe8W9U0
cuANoSb10UmIED3s2DidoiH7MFG78wTpxKrtoAeF/sX2TN4AeVYn2NLReoCWWVTwGdhRSwYkXaJR
Vx7oKzhIonypOPIrNgLnsZEDHAS+vWvQVrXaQG7FHxJWO0HRKy+ZiParzoSeC9JSAN4jQIozKp0u
bwPHqVNZZtM5MsVljep1XUGQWWx0fZIwyMMUVQsU0SMouTK0wssUf7Rw3y3hz9KMi2bQ6uMQgVAE
Stdh1okPouk2LTD2GqFs2Wuox2WKLqFcNKcmM9VhLkpQKgoMbVZPN2GIp7UIixXmYeQxGi463Z7V
hRuMrZZ5744rk3a2DHsuNUKQc6KiWMcg+Xl1y7olhBs715yqZRaG48Ltq9HnSfO2d5k5bdLCloVy
3rkUEktRJss0NJOXpOFxGmq8qsJMe+MUYUny5rrPkwXRyVGZ67sKbqUEdsmgWYX3Wo6Dmg6Lpn5H
UKHP80ZctSHLJctKoLK92y4L6nQnGUgG3sSslaF1s4YuXadSlKMfUh15GY34okx4K+2kHQOT43NX
KwHp1EIfoYP7yIWTAp/P8brKSCNxM/lpHYYyAhWGApMO8rSC9RTFhUc6e5CqZsyLB7f2LKjQsovs
NeLwP2Vsqw3Oo9O0QpK40RhJnYP+p1TkJ5Tbx1WWhz4jyfUQkhO7ieyVow2FlQcqj9tp6Or5OPhT
l8e3yk4LI3XSsm1ElOulcXFZ4WHbEl7LPHe1TIscMIqmVKpqqCVKQMjQrV7XfNCyKkIXRArrAvP6
MKpd6Dg5Tb2SRKsoA1HPTrHykwoI7DjUK16Wo4yY/R5B7TmluXNsA7d2u9FPWlR7qZ1u+qJ4azRK
Vha31YIzrY6Qk0PYmKCHjHKCQ87s+zgpVmSAKI/z0F2OrXMO3MMOuHFHyP7Gy5EYfFjph8NIII2U
0GMaWKASWOCnGHjZzhnjW6JKLrt0zGUfOVpCippkaTvjaV2TVe3A4gRKpZa1KSw/dtsL1mmPT6bx
IGW3F3k7SFdl7whO6vWE89zLYycG045sqzrnBV9qYvFPTghUWYXLtJre6x4Yheqgx5hySrwJNAsJ
bY9eWpy+axmOPrhuF3liCj2Cs6Oqi28F1EVpCOAmgJW9QzkA34FewDPmTajrzssh2eC2WdAq01Kn
zHjtQJYRVV4VD5kfiaK4omkeLwc6bJqocaBwjP1iGsm2TvlhHrZHKPwgOogrMqhdlpfKs+4jkHag
V7ZVgHQFNJ2xot0ww4WvHZJuppifDx24y+11EDYxsKc8X4btNAWxqFJQRZMIus4iwOFC8fxKcXeN
0gxDGoLWL8uSqpJDO0Jbj92RXPOYfGJwq/0oHhGVdczIwoq5PjKmtI6c5oNdd+8s2vpulBCf6fpO
1EW3qJo28wy0gwGektyP+8qNJe2Lj1BnEyD1qdcToldpMbwfJlH5cTsUvq53muIA8eEEdGgp0uzW
NMM7nDAuW+5C8c1jskp0lByrPp6OUI3Z1RRBcrcohWihby2TbEvckZXbHZt8Mqu6im7TMp+CsbaH
o35sBt8kQ7YACRyYSyNd0R0hZW96A8VkaEZvTHUtp4qf5Dk/js0YuHE6AXoVlOkeTwvMuP1ewXaD
M2AWmCpsVmTMvcHaNWXQQPzXwxlcrQh6pJc4/TRON8Z+35XYV1AbpzQr/JzAligrFk6VAYdsi+SM
T03mm9RuJG/zDlSs+G2TZNY6svgE8XgkIJtf2RadZEGs7C42mPt5QexDgfV0Doom8ROrLWVs6wxU
fKs4BEYaHvWwspRVXIokPGkt3i87XKvjTESVVzXDdR8CSWfxJo4iyP3GsnxnsLSEXYN3mOYrMyVN
UE5WvKFpkh0D/MPCMmwVGgqGlnFxpd0BMlXFzTtjvWNut8DjEOhMcGmTvPN4Hib+SJG+pPm9nubg
wwhN6xRW4hIoyS23VBCm0cbW2DOmuyvC8oQiCErokO5c2IrBZd3JLLM3VhktMzcCxKYkyHEFGgcP
rAynMkGlT+14OuQTc7xQZWQxCXtphhBt4oGZoEQVfTsCUZK103cQgXnvNXGjZTnZ03EUls5qCJtq
AR1VBly7as5xl1hrBZsGtaRZAQIub6F0O3TXsMwbQWBBw3BLBJgjKjq8T2GxQw+SeFN/OUZsxRUE
YSnbbGlUukaJClqouCyCHla8r9JWQjlaCMPNYdTH4/EEm0WLqkNBl6eyVcKzRxBVQBnHwH8h3s2Z
EWQxusmlNsnk6yLKPzSt2iShBfJXf2FaVvsk7KEq6+a6ANakRuDNWtedlzMhDocOdi4KR4Pir8Tt
kFHucaASo91Yy0TUbKM5VCrQwfSGjkUQ9WaUvAQNoRawENyabmrQZglUPVWW0hYTt6EyFiX1NCt6
JvmERyNNJ0p0rwBWx8Ok9Sa1uwmkkx6SSgcCnQyj5hg00k9lVWjPCmtIvAiYXzA1qDltO5sHWWxZ
cqRQJuHUULQanVb7QNauhLHIqrXyemVZSEWyQsB74PpS7w9x30quS/e4qTsTS5O4sK4LFkNmTcLM
q1EirsUAdbo3ruuVQKfWnUh47k01j2M/F6Y4DlEJiQlqUBTYdesskxG6Z1Snow9f554lIL9/tOy6
BHbnNJZnl3m1EHUPMv9U2ltamiMr537oFGrtNiR+i1mL/c6FNN8NtVl0/03dmTVJqmNb+g+1yhAC
BC/9ALh7DBlDZsz5IsshEhACCSEE6Nff5XVqyDynb/atfuuysmN1KjIDZ5L2Xutb25NJXsZbISqx
4RA79Q8O+/I7bu508GO+ypLnvimHXkYvRM3R9xa1jSmFUO27ntoODSVEsXxZTBVwIb+lcxJ9aBWP
MHYvZKdsdOur5tv23EN+rpRm+uh6o67aDPr+1FUpFNGOvcVJQm+gCqUnaVFoLlgI70TRPQ3BiQ9b
X4wfW3Q3X300T7Ys0CfUaUFMvS+sfXZSp33ZSx9ux2nob5Rz/ZFu81RJmnY3+7qY14WH4molgzhC
oJpR1SpXs1nEN+NmbT2E8Usz2fukg4XQRpCT5nQil+0s+S0eiOVIC1gKuGGRfkDZZ66XbkjfYr0P
HiV9sz5vhZRXy5BQSE0iudvNohvIkWt0VeiQXKc9DQ+bRD2SKbqh7hjdjq02bu64Qj2sdJOdnMrz
knCbv6zJZr/7dF7qQeT6qEW2H1YbhaMPMikpW7AtrqEemoF+SvpcX8axmV/HON0/FGmkr3UXxHcb
Qz2BDDQ2NIOUaBM81cP4feXQspOOs9qE+ckRGmG5IU34vnR6KElHxQlqKbvW27Oce/KFb06gM8rc
RTxEy8e5SZo6DxtsubFTp62Xssrmwl7PYt6whaG46Of1/PJMe1+pYatmj7oINd4Ui/tO+PUiAhR5
TZuFV/uWjqgQuPpmcAGuoi2lVyEd1MGRRtCShAA/Jwrqk0Wnf/hfCd5mO+RQcYP0vBx8MV6LMKfQ
N0NzYE2T14o0LdaZxN7/TBb9Yvp/02a3XdP+Ywb6v/71f9+Z9/HBYXKAu/li/j61+98/+/Vf/z3U
+4w5/GvC95+wiT8mrf83TMVvf/g/BC6S3wIX/6KufkI0zn/jD+Iiif4Wg7cAO4EQfZQCRf0ncREj
3I25KnmBoGWSJki8/gu5QDYWPzmPD+KIACZxAWr4n8gFZjIi05Cdh7LQgjH8vn+e+S9XH3TJP/79
Z+Qi+ZW3iNI4phTcLEbWwf7OOD7cz7zF0C6TjBe71rKPi6uGy+Sqb7Bl/gSg/E+PknCcD3pmTCuJ
fj0K70w+dCasNREdOvBI9g5Uw7B//f1hgNOZn+ARnAwD+A5pGAOxovPc0F8P49IBzm7W+jrjekH5
GulKDA25KCzvrrADzE9knMM1umSs6b8/NAUD85dj5xijgHEsoO5zfv5sP4Erg5hmFQHEqnUDefur
mjREYjj2Zwuf+BFVqdvRuJ1knKqtBp/TPDtq6dsYD5Oo2wEbfUkWpraqITxuDoON9HgLsrbFgvz7
z/rXe55ECZYvHCTGxLzofCo/fVQ00L7PlggftU9pd6vXcMRizbab3x8Gj+ifrkgaJQh4p7jhHEf5
092Qc5yvkDa32qnezWXL4i29i90wrTe5XjNoJ2bBMvzaFvhOguw/Pcc8ZXmcYZI1/hvjefj1HBe4
63RiMq/5TLI6tDuHPOXs8fen+JebjjG0NM5x1xEkPWNTvx5lYrsUDZ0ohEM5v/ksn+DvM/OcduH1
90f6Exd1XjcwBChhaCfA8v59CvTP9wwakRk45Ke6m+gGKS8TKXQvwVHHb+Ra9XBO/vMrCBQsYnGE
qSv877mGn4/YLQuk1ezc5+1JftFmfkV5jDbw9+f1l4cE62GEWToY55vzBBP3f72CgAkSC82F1Swy
4pPMmv4Itziq5daxyziantFyqz+2oD9wuP/DavR/O+afHsyhG5M9gYZbx/kkyngQoYYv/M0MWfbi
8p6VeYNi+j89T6xIOFcMyuIRlnRA8j9fTd5s1s3Sw1XJibjyMjh4dmG76olOVAkTAt2CV90qDr8/
7l+fmyzC3FfokoDtCsR+fj1uM8JikBPq1Gmb1Cef2vaLCiJD04+SuAS20P8RWvhvL+5fXgksgPgP
xQgfxKcRNv31gLrPxawgmNXU5eaOFgYC8BINMqunHM3W788OAz7PW8dPaz6K2Rz7VxwXmFbPkEH4
04WlejIgEHoPk1MoDyU9SLTEaJHDi3RWtacGJymOzRDi8QTIL1NlLHbgbQoJKbg3dqJfNrUhuVk2
fe/t1WxU3lztlu/kaCw4FKhoO2yHbTMjZCUlE41KKxXZYfR69Ccsa3Qtdz5v7GJZzq2Rt93Kyzhf
OlsNFuDfnZ0HlK6753S8WmGmsBcUfnyqXaOqObDLQrUFPbCBCmxbYxPiC9kWm/uadNMG2DHfVw04
MZuyCx8tBb2SmSDfqB3WqO6gu7zqMebpZYay3UFfbzkvU7SCYyWc1uPZGUhpvXuInKW3hQecZ/dQ
isHARmDKLP2NjAqQDRiQ3sSnhqTyfp0KtNCBx7m/Jz3AvOMUc/NqdphCRxlkatC6T0n+IeEk7kpl
o9xU1EbtXY5vnGEXsAXnZ4EEJq9y2vS2Lflo9uYbVsdkS+B6wAVtKyHmCZfWrHG/zqUNPHlyQOvG
0ug94BJCMEHJ60QcH6I8j5sqLKN73rdhbE6F6mNabloBoWhirux1iOL8It6WBTZxz0VeBpaIj4Vx
a3SKdlp8Fjl3gBH07qfsOlohmVv0/VtOH1ZsF/RjMqVyPg37PsSnMCXOrKic4YEfSNG79WILRYiP
7eY9+bC2WyZLQgYfP3I9bCNEhgZiMraJBoYfbApyYFQqgBCxy/r7mM5juPSTg5sOJR3/W0BLl/Wy
NnwDzDDSFwnYp6/F2qfX84z73pYsEDN/ELIrHpvdabBvUiwgKo2fnnPI6uCYgCUX1cZE0t+mRpr9
CGxCXIoEG2BZtK1SNTCX7MFa0W6lYP2kr7Guo9YYDATrerRzPFSZHdMvdpxRL015DnGiN8zkr5Nz
yTsI2W6vhj14eowIrNkK3ctEyk1u07N3jDzG8bT1R8bIuEJWFNSUe+8pgU4uA0zFpl8llDZCfuDJ
h6iZaeNJiYZRPPeLhxsMkNbCs822zkBhivFadKLprnRI17bavDMfx4U244EsSkw1wUsEZNQWCzvx
UTcvWo0Wv6QnrSybOWZzRZZ9+gpPlxa3ndQAAIY423m15T3oArn4ISlDaGGXrKug3wuyAPhITL5v
eLyQY6pwHPctHeIQVTlX2IzmZMXLsBC763pY2Rmzg7q+X3QtLZLjzEZiQNbkpoA+HoflzrTMrQDD
lEkO8Ie4eRzI2jSfsAnK7rhkvl0q7G/T7S4KqNAURNXb0qwRINNJ3uUYGJJAUdrgwjXoHAH8gXKF
yF2QOH+Kkfu8wqsbvbnV783BGhI/jHMTis99DLPvOLVJCqS0z6ktPrOmHdp7NkcilaUHZInfM0T9
jGbbiHRqT5NPBgfnerUvNBnsfM/4YufrTtHlwcN/by8jbWP4sIsTLfpQGAnRdMx3FYMxihW8f/gW
rfxgFKq8o433Ob6fGlB5n1ZYvclUQdsh/mIAl9GV6dj19rvse7o9wt+X4wXezVEB1pyT/L3JQieO
CqWprOLljI8tO9kAx65rIJXKJQoB1y/LbTz4Vh39tK4jtP7gzyo7+8wttpkKX2cVmksjk/5jRLDp
1mEN4SPbPXvdcsfaQyG9OnRC+K42lri3TnX9tTPD+k6hLPxoZWTTkyNG3i2+D/YedAz5IuAMfi4w
pvGR51tPIT4Cj4Uq3M7vRS7W+yhZPK1hidh32WyxAGaM4VOlYU5OR9Brhb1UOvQniY3G1bkv4JL3
SkM9TV0endKQNKCl4bnctnoJNWly5isnhwaqUtzFCyTzbM3KNdEa/mPkiumKGqlZxfNJP3YUyyea
+F335dapDBhFD+BtGaV+42kAQTZItrQXw4gbUnvgPVOZU0a+zSQCOrUqPrwUu7aPgWVmL0dIBLKe
LYvfIUpAvI4nDVpGQlm9yJt2gQ/SQGothcvVhe47YS/nxWVf1j4nLZDhbXmd6VmwHRIiXW3kvt0u
oE0+qrkjtlrahuMkQLET4MMsCocBpBMFAaxiED/40O+DSuUX1ssdLAEoormeWsPnWqWJWisfYhud
VLSw5qiJzD8yqib7uOKqNBVdGCC1jEbfFOoTFFZuzaKSkbUARpchHXDa0365WXm05ZVTIKIGPzJ3
0HJucBcHbDpy3NvXPcX513ku5/GA3Tdqq3izcKbb/kwZNmLs7wMJAMLc7Pb8wgOxgHMK8xM7Nze7
rF3oyFc7itVUK9EFrX27ttmhB0n72cVcFLc76NalnhLsHY/R7hNSDoVXN+O6UHpox9wcxgjOxQXH
V0C8tyozshoJhyrExtR8y8aimI/9IklxmnFFf8hcWlKLfcejsGVj8txMzPpDmrlGnDYFjB6b7n4n
8jXdTiCEQlYW+96mpR4y9RJvspuPMBFTX6dixYOU92MHAxdISAI+lKbtkaarGSpCVwEhs9Dd/WaB
Wldw7+gXeJuwvWjUwS4FLZetIHiBrio1ilcduTwu+1VDzBfJxp7CSsmOO0sTKKsOnCAhY6ZquO0J
HmAbe0AqHRQ9CL7z9jmPlWiOtujsp0ZygBHoWcxS5X2h19O45nNUGdA5UDHTGNx/j0F7RwK4DZGG
XExX2cyG/WBpqzSQp6X/2mEx/JRjU4Y7kwgbIPau2Xy0Y9/OpUPV5Q4u5FguaavBcHe5hSg/JyFy
l544DjYw75M3lfuZ1f0SxAZCP5bLYRZ7UZQi+Bkbt1miAE8rni+23tnHPce6cilGtZwJTqyaddEF
E92uDeCes1uEu9o7137iqEdJDdUP3t0W2x1BhKUzB2YxAfYYVOq/gmgDhdbornEVySQSB5kDU4Il
KSNjlbShGKp9WDzKKds3txLf87ReOLpIVc+YWc3KkBgw26OJUTuaHqpzK2DMqTYBLNkOQ+sv1oy7
T6JJRneFXECKnWdN2mfjGYqxfEuMABDXsrvJLGNyitasQS6DDdIdmJxQ+HZ07l7WIPwXG68SYATt
cmDJsCR+iEGarJyZAACLPEX8w2NtfMjUUlxFq8lkvc3GPnsW9c8ubuAYgzzG89yGgZ5cAcet0gUX
wEB1lhmgP7t9XqcR+ufGF/N1061+GDvvn2Yka3LU4cYgMeJw0tZ0aVb1aX4GBRBcOZtVRV7D/u2x
FffZ+HHcvJyriZnWldNAp5e59wiupFs0Xml4c4DBFhqdtRzDn0nbG1+yHXb1QdFQgLwbPD4RNhzU
pClkjQhaLjDwQ2IhSOFNK2Be8TFbl7JBohTUABqjss0ouwk9SXUNWcvyMmxwPCrPz8C0RfkmQGtF
IP/z1Jviahe79wcgPtnDyLekP8EfGW/SXIRXi8pOHtg2oDyM5gKFXNxJZDpYmNZL7trxReyCoBLS
w3CL2znFpZe5g53F2/hj5ub9cxtGO9ajV8OD8zJ6iEGMPc1yHVzFVifefbdNrmy6fbkvxBaAGea9
JXjW9vw2F27eqsJuzXMRpm6qmknpokJpvX3zkOhvE0AC6DVwY32Zhm4GfLORFoVvA+MONSKiK2hJ
o/HS5J1D4Z/qWJYG7CAIQr7FLySBZ1suqYUXwILExfdSj5epzPDqCBSqHwNWSItHwgMUKYpOPOwJ
/GHoaaop9z0BGNzRxfyg+L+7Sjfb9DXJYu9LWN72bpUCrcDGiyEvpznAqXGuMA80PjtAGlheqZZA
skO3zQB82saBgeq2bH1rmhSwQjFO6Q1ZsbbXfl71g1wagsXZdAn6i4YA6J0Edvgrwc7sw4al6Mkj
+fE1L0azXQASSe5GH1R7jSVyeJt3NuiTW7f8QQlsYyXZ9PLZWWT2StKs7LTOWzqA89fiOceD0F8m
scYOHnngwk5Iisp/SfkHyAlQIG3uuieKd4fgkQCIVVIiiwWk0oiFfSMJIincTEGWwuOZROGVJD+G
+YwhLNQ2V67NUau0xmpXjfgn3IHZFHhFVsTyShgQwHk9sun6AHeh4NU8DMM58wXkvl6JBQviCZrY
0vNu2MpsPvP6tEuj7gDvlp8ShVUXhGWO9Axsed6ebEO8KMeYskeKDE0o0zVP34aYJ3FNU2nutMBX
rJTWOwfSl8M7QQhsYdeTNxH2q1nIsexWOouPi1EoCNdsWd88K8bHHm2Swtoqx1uQLdl0C0EQ7C+q
CVQfU6DnIheofaiNnrakHBeEEZAw2Kf7syXljg0pYNO2gwMoAB7e2SpSc/wth7L1tnZBP4+9DBFo
qtDF8ISJeW85SDYkTFT4MoQCDVg+5Fi8qSJpKC1ZI1IuIpY/si1tP6G1Wtqj8E3/eUo7/27iZRuR
UemwCVllSXra5k4Cq0mTVMDF7FswgC7KfmQy2vXduLNkhyQY9qLUyaJ4LdCW8lrGezwc0W7L95ZI
31YtYiQnmmrdXomxiQ4zNCJWIfsS+qpLdvnekRVi4jAmDcgjGoe94k3SZxWfUb2X8bqrD8wl+nVZ
FPvQzBEn1RAZtJRtnsVfYjqQD95u7g2cVEdKbrFwlJpJ9wmeawoUzkStRFlLJczlNFVpmZ9zpHDG
jPiKQmAZq45HCCkJkuFzSN3sfRlZPPklvtYwB4bY8weSjuRp4Wr6Avc0YA9nXfO4DOd+RQq9rBWx
InvYUC4B5Ri6SdwMoyrYqfAFfg/KAOgSSKjN3+M5aV9NGpknweMOgr3qhLsA/5xHpZsDNecOaWZH
DGsM7hJtKApJG9se59GjvjiZ1Q2PPW70UMkhTS/6RifTlU+KVleRa9y1DQ3K92gbr+E6pEBk9qhb
QTX1Ya0mzMcjVRMb0LVZP9FD55RPyn1Mp099vw5jqRIWsHqkAxIoTQhNqPlyRuD3qUGpSfrefhwF
zOIKbRnCA8JhxT0QJLdMORCfNqclnc1dghTNW+FcDDrS4KWssQKDPMyXBQKSgUryAeET5P4E5+g+
lqSlwFeSEUzeYHliL0SBhufLCCMrrpcw7FG5rTp58VZrU2bFiozeSqOWlitL5d225CliGAXQ+cNU
uK2tJwBs55hYkQFq2P1Sc7X5Z8clxJjEefplQSVKqnzeA6x9g2fzakQ31lz4otMA9Dzpj8uGBw8A
3l5kVdwPzlwP627xJ1L0oDn8h9d1Mw3oi2707DK1HJ8BBE37ZQrAgMuxx/J2bWfEhS+s3toBuZ0M
D1biFxxh3U2ON2NskbZlIuDSLnsxDiWzheuOcW/mmy6i7XC5wvhHtHIZsJs56RAZBSy0I9I0TXBR
bOd0cUgahKvroWANUmMs+KNMJqKQmcSzgswjdIJXRNWoPA5jy0fQRBvo421IATMzOInIO050PlE5
ZwigTVIKVC8izut4WLcnvMEhPbIZqghaxVReWDRL2XEENQ4SJDXwoG2abe891ewVbcW+Y6lw4VuC
IPFVDNoKS93cZK9pguSFlbH91gxJ0Vc+aUHSRtuavkMfVig8kqazNbQWvh/5Gi+wuzeA9yjJp7di
zOgdmLRmw57S5E/YnwBNJD2e05P3Xn+EixHxm9wm5skxoG3lDA79XvGxf4VyIRCaI61DyTzNcOaB
hbQTEJTzDo+8pwUANyEeWqamG0cgUUiYBmEgusgWPuVsJMhwsekd+RREq83R503ylclIPMz5Yttq
4CJKb0I+ayAigu6fOdsjVVGnoCcRCyj9Aryo6u6RZFtMbUNrdc34zOOLzk2I2SLdudduZWZMa8Qs
JBwsvL/3cYjxRiBsaH6Mel78BcsY6oWtYaqrvG47BDQiwJxPSHTrp32CW1N2wW2PxoK+rhbGUR+4
FO3mheeOIyy1pimvt02aD3qbsZwnqy+wKnh4CFD2DOD1LJ1i1DrQNz8siSIK+3NrBCLHHf4IKdrx
Y77wrUBEDPhQ6ajov7RKxJAN8BLuR9Kl2lebyfKXaCg2ZA3i8+YNosLjwFruqNbnIbvbA74N9kIl
pkDbkLbNS0Eg31TLrpEcgGoHUW3uePIdboJFGASrgSqlRbq1HrWSbx3gFZSSs8zbmm6IHZQ6Dn1+
gaXZv+bDmDXHCBQcKu0I4tKZswWToLYRYfQUYf0XPWn9noiIPsgxdwL4aLviZkKgqpZ4np6wYvrb
2INaR8+uADRLLNA/mJr7r/HONDZ8tZHmtA9ocA7J7umrSJtNgjSz+Vx55M0QPsujpur6YsoOa7+F
5EDAHOP3wZbc8bkSIS6RfF+hZw2aNBfdjmhgtRPWvDJEo+4LhDZsheZffNz7ke1lSzd5X2wyTiDM
jfFFw3pfAFbyw63WbAQI2ubYivdE5E9crjve4plNeTVn5z4TBFqcH3UGZBNBcBpQufBlz4/on8SH
NsIMBWBkjZuv5GD0q4CQiryNiNsfUdHE6jjGBIHarVDmMYGripsGuPmzcKkYgUUnAIMMxL3mwFdF
Zck0BhygxMu/rQXztALKOrxEGdkFWHXaP3VeW2Tk4xGO0Lz5gVeuI/zJb/2EXR/rw3ZEBqj/Bjd5
phU8FDl+SawIqIpnLt44tL8Z627Epq/eJEEA7+cQkbFGFs299mmkLpEnWd9ZurjvdEq2vsQeY5er
zsFxKWeykuKoW0XvEsZ9X/V0naNDuuh+q6epSNHMQJm4sVghkEqZlv2CJwtzHxLszC8RBT1XJShU
Ltm6eIdlwybfFGvyqZomAU2WIDz1IqMOaQ8R7fmdzEz6aYea8y0CbwbNaOPkaztrdENJyrv8lBUp
mOKUcvNjGrOBYIvcyc2GrYKV6cwQSG06Za7iKcuvm32ZZojpBnWogyz7XhSBYGVayPCBEMNFNcwq
1WjSQ/+1Wa0ExtNpwPLtomHWIB+acrDjXc/LVTIssHu6c1+tDgwTJkLE4KFtjqjqhWYZvyKZmr7L
NGo7rKDwBbBeYuDFYchxf47J3iNEMEIOn1DUCtpdA+lCWNgH3r3RfMJjgq5s1dWA+L4quZjdHaZQ
7583TOJAO8dQ5ZYoQrtQQqGfpxOBEUsg6uz2sTVx8o70dOdBkc/brZoY9WUk2IpsRqdZUU49oZ9Y
u6CuEEmY+5rsLRhq1uCxqBiWDH/wsCr3ckczLS/hoKV3K3N+RjsKyh4jC6AeHjKbQwVgkGXiA6oG
kyJ6gh0TH6VdmypaQvG4DsjfIt0FUR757GXMrk1mu7TGQIOGXro5T29XbaJ7en6qUVxhq60nZ6hH
1cEgKjcwfFfYPib9gEQ5yG89poHcMTLESICyDLm6td/xLiurY/CBJMf7yiwR+akFz5Yei0UILEzj
1q8HMyvI3oWG7lLqXFt5EhK6xYcMLysKyBgb400P7ZPU4MM7gGYIlL8NeUYQryiQlaoFGsqPqESI
PqDQRN3Fd68QTkVHcJA7ho+gac54d6B4U/RpDoGr+xVo73qAApJBvAWpHUpkZou4NBP4mIPaJjHU
AcC/rLBlI4k3cgRfKXoytNSi7yjGTcDEKpcVqhYys0Pxoyj2LD85jh+UVlt+Kdi5GfdoP2+o7hAG
FKCHsGwB+JqrIfZMnUa4Gxb4o/DX6JSy5RJTSsgd5JEBolmby6ayERO6wpyB9j0JdpjrDm6fOuYW
rfMRYG6GMQntZmlFtZTAaK3dH/HaIkKB+SrYjZeAReFoeCSQRGbJbQTi8avvchKqDbIMR1jjnLyw
AonqUgXUQBVVEnMxUrxy0OAn2E3HQhiyY3HbxadUicKeCiT7zss35POSNwy9aYQG9gJl8MaP6IQh
1Pg8xgQB1L+cnkbfRe1jBM3aIaSBOuxo2N7i8QZQSCDh4Kj9HVDXzJ5Q5cMx1BA2h2tE5WFspvh2
oR7NrNIYlbGjHzsyNBDX+2SSF2yWLr5gZsJGi7BbNB9h1Ct5wbRa7miWwuigFKGfT22PSrdEoAXS
WdNw/wq3H0JxgMO1oPlVOd1LJvuurRW25+TYpQPPD0Ev4KO7GcnfLFIDno6RuE/gkbrPs+46KK8K
imw5TfP6ASI+ytQlLYaHwRXFDWiWvblJmsSYcx3bkuMM4b89DnTM+oogM7SUyJGgOWdpwNgNYNPG
VTOYXIG1KE5QjyjvtwuGVEh23FgYzkkTcs4tgmGBgu+zN4uYlII50EVIlyNfa6pIDoiz4MjqrfAk
uvbTDLnB9JH8AXeif3XxEiU1hhDt/qNXjejlBQI4afKmsU4NEypWGDqfc+itw49eYWV6CSohTZ2p
jRoMwtF2v4LwpZeDzRa4goKPChR+AUyg5JvB0sAULMLSsi73P6ahbbGqzRaqKrLWjXiEz9A6tFGr
/bIm58gIafnUIGyKqM1pbZsIOp8vclJNhQiY5wJS4KIhS0MhExddfogsiKQD0i3Jw5gj31lCUlou
t4KPc5lGUj0HLJjTQcJ6N9fKZVjSi0DB9QJBZuFhB/q/nVBVYN+VU4S5HSRX0Q5BPjPtFUbMNk0N
nrhpIcxm4KItwR869mph5NKsaXGfo74bDpzMNBsge0mRXkBy8VNTxQ2qqi9F4ZbwbBra2UudtQZJ
I/TxuFATjw06dpEPd90kl6GMON6Kswatmq4srICc6sMAmcvOI4vxxi7agffKsJ+koybhSLt1aSuo
GNl6ta7LBnRi6IujMNjFYAIlrsH+kaFPwKijua0UKbSOYfyF5RL/wOyOMlcbR2oqhQ6CC7eD3MWs
mUSf12cfwlWetkYiztA4NDGgiqGHj3ACSmOy+bvD/vRAwirQBhJYgRVtN5NUak/Sy0Ssjh8Qh10g
Ho5iG2oKIddCpY3iFC41dXvZg4GHxqE3GKPpaDFlh6QeKxviaBjgRJdOFlcUzvVN2DHJhkuu6HGc
MKGqyvphKk6xHKK4SqYF8beuVbtD6yihrS827k4cXzuPX570OjyZpu/wUOuMtfVCpwIZxAbP5XY5
9Sr7prkuvtHJYbbPChBhLSCqEZ3doF04hxAAJIDhNxEfnlII+O1902/K/MjHxJ4AEsvhdlXQ9y89
xFBVdhsE/4NLeHsHVWl2B0gnwMcpgRTXlKBklvF5R8eqoYCHmV8CB+6ijwLVa3qpqHcJslIhyo6d
BRNw2GgORd8tKezapMMssQ+0YajeAySt6MRgF7Z3iC8mxQHDtybzGmM3HO8ZwUCaKt3Ac1RQKyDw
sS6b/h9445vum9Wz/uF+hYv/js3+mzz+/41Kpr+nkn/6eoN/c8l//zv/mASH79JkacILjj41BkQF
kuuPSXBx9Lci5fjuCwDIMaDlFD/5xyg4fAEnBhokFCgvAgQcf+tfXHLK/oaxYmBK8WVW5x+k/wmW
HJ/nvP0Xd2e2JDeSZNkvQg1gWAx4GZFxB3yLfV9eIBFB0rDvgAH4+jmelVVDsquzpUT6oWXeKqVI
hoc73Ez16r1Hf7J1mVbgOo7toUhgmvawr/1qI3NityhU4zahlNTwYVMhBm/MyhEfROaHPKwZd78U
TTI9dvP8Xph9vDXXVOZceWthEb5IGBjn7lBeTD09FOGTUjZ0QoZvRGJSQxWNaTsFt5XKlv5inplI
gvHw5ue/NqjRw//2ixC28PAjs8tFeoKdLr/9In7v23JFdQg97C/BYVVtMu79NXHWU6s7W52Tb+m3
VHTBhcRY8z1tINozP9FMetMmhd6AednmJHPXNmF436inoezSWy92IJlxyxcXM2I5E+dZDfemGlJ3
A+bPS4+zu/j5rrWpa0kQ+oU6GNIj/clsdGk3GulRwWIh5oqaWBevMWLgSZeY1wgYE8Gn5s20uEUv
LZ+dJZ0lQA+GvNuEsXfL4T+QNfATImxnB1MRcq7F8Vab3BwbdLCJ7PosACysyoMZwJy25NDBg4Y+
AzQKnyz3GxVcbnAep51qbs+emWIbNHlF+l5OfrPrVaxbvEjJdDlLoqWeXxAKqnrSE1FOhAUvQN33
xWYoPas/EFqD0zD6urusxnbxT0Ql42Zv9eg2G08WzTc/BXXWroF7kXVkWQlcVPgySJO+UfB0zgYe
C3lZw2jJxfiJRYEJ1Hs9tN2o3txVD7dTMtjjrpgFbVDpk0P2VzlaG3OEABgK4zwhsojrEFwqmZBt
DNA3SDixld2U6WT7G2IW67eYOnfYlIm2f7R5F6BP1IV+tIpxwuRiJ+K7Em2GGJl3xMkWI7u2kiET
N/VciUtAd2DVyqLmGwCPYVPaqmP8DYiGWtPU62MOcEnfSw/6yVnZWaAv0ffdmGWK7GPpFa5ObU8C
uy2NJ4lO10IOiOlcQr9EPt9ZneM+V7Xwv7CiLsTHEvJNGAvVShNOjL4K+TfEuyyrOeBjSzAgBVU3
36wVAa3QwLHQhkRKfIfmF780xoNs6i7aLlt/6AYOwCagkXBwEZH52/EImhTu/bj66LA6+cBfkMgI
zHTwthCU4f9zVixksOfqOFJWo0EEZq7zIIhJkQDwqo2RLzQncqao2DDdIUK5mslSIzfFXC1puhRH
HrwFhZdI7p4pokmUJjXqbIvKqV98x+l0RBJmvA0QXeutwVjphRGaf0+xtepHG1HrNfvDqZP6s353
2qmYN8TXGthtpJnE1q2gOhwxKhGUDOqm+WG0o/U1om+S4kqq5YCA4/t7tfrFj8pdhqtS5vUjo0fS
PWOMtsfhwcCMb++FGXf6s0zI77ilk617kEFMwnz/bWC1en/AxB4/LkPLp5wYPHZ0ucNX0ZhNcAzG
pV/5YhtTf6JWI7bXY6fuINZV1ucygnXY09CTzid7ORwSsuzUbQ2mJ7QrRifbHoRkBNiFPjyLk1pu
LUwgCnRBLO0IM5+9HAEi2GftuJ05nSxD/uhHtKUjk24cGYlHpzUacrCi3h19PzS7jtmNwaFdbRNT
UHn1ddsz4A5UH0edU/Sfws37F7dScNHswoxPaqrafF8yTqLAs52BNqxQqt9yFYlHcCt8ixfm5wwP
hAK6OUiQkkyj5PKZx6KuImhxABeEo+5q24JRY/HzSB73NZiIxh2WIpqwmjNQMnhowtXvhpecM/U8
OkkdytWYcdvWwDxLWZQySr2gkiqjPp2JxfDfMdP6OH9JF20sO28uJoAgcwsasBkLdU8sPSMFm1Ct
bjEfjOoUmMt5wu8ykN2AogTGN+M6czET26PAP4jgi3xhpdYtAS1H7RKmVNXGtKyy3nl5Q/6zGidH
kvCzSrpYd1DXKW7k4UCLF/MOSS39yzLIU4gaXaE/hOiSR9/u8ZdWeOi+iTFw5sicaMQuAZjp8puX
Jiszjlp4iOoxlSombodarxPBejKMFMNpT2ISgKKolgulhV8S5DXnj9zPrat0HnDdcCI7X5gcsfzy
VA9AUwLOqjr1etx6wSAegtQbLnRbLE/JYhcFD3lf3VGb+TcyycWdiOf+R+fX4lNPxAV3eW679oZv
bz5s474HD9LH5pogfgZYIIq8FnY0EE6tuakSdZOVKJrbWruVs/F4ukApkL+49Juh/1jSNZdRNQZ9
vfHthRgr9g+ygfgJhqfUkVmwmfsVPGiPkLwcYsPApFGjDZ/tjNPwTlyIVNACYJAwfJKncxRrN/9K
XNedsUX4I41QzXg59NvCeUzjhT9dlMPknxgIIyM6fD9umQjMAKsIcxOq1Ri3UdwHZENKGYyeikcs
lFr3w7YY056xJbPc/FKQa73V3TA8zqWZDCE5z/gWgRLpNreTQmytlq7j78GAP3HFf6Yg/g7f/WeJ
+9t//u//P+tiIhD/6x+JuHNQ8Bc48v8pPn/ePnGGDvPn/6yIrb+ZrrQt02IKJ/mqERz5e0XMviDh
UcgRCRBk5SyPSNU/4Mjib5SogW8KYGe/wpHPO0GoliEqk4aQFpu1/p2S+LdghSBhRIbQcQNHOMIT
4rdgRUvCt60Ah27jLJnu8moo2jOLwgAh0GA//+lN+RcRGWH/FhwBDG1KanDTIWnI6xfnENlPIbHz
yNlh8k5X19XO68oc9NOULaoF93V95XOVDjtNFJp0fSn0Jy47ABmwKafrJYOWhNm0iKlBGFHezDGa
TqSSfgzCYGyyO2ckCXT2tKbmNraD8qJ3hhJdumr0cRrNCgdAQM4XH6Ppv+ax4hp0YH3gIvHwxHEI
IRhuJG31s5t0cJWtLrPvcuLhtwEFLK+lRRqnl0ZIhwcG39Bw/PS1ixt11BSCFYYynBhbGJL00nHa
IDObXSWgdXGVvAe2IdvtssjkuQ/If21Nq2A2Olfl7G9c1zDM7Wow1gwtTxrEG7CCXauuqF/6OS4v
at1k96qSXXbI7AV4R2EBstwMuoUKZNLkGsT82vZ2ms4pP+QFa/qeSSYt0WCtw7sCJ3mTxMkKCGDu
3Fe/H/FKTl3BqR0UAtCxgR7ybGprTg+zaBAWEzOIL2U+VGUIS7Cpt35jtKTAg/glDeYCEpvrFyRC
KpxkmIfXdtnahB/eHTPtLY46y39BUpsBRhMK+ixL0HO72lkwdDDaoAvpiV4wRFSBdacNVdoHZ3CJ
CsvVGu8ybXsGJx0D8a09Is1uBulM5l5j6h+BS3f+BU9tY278bgkeiXAk6O2lj/1FQbXFfUVL8o5y
4QjGRcL5MEq4XdRmma0iD7t+B6EWA86iB5yPnQaeg8w/jIis4+yimvT0GY7piyfHdLt1m6+zjzG8
XZP9oPRyPt/18kSOg0Eyd0bGbNcBYwiXq2CKP5Vwxil33NA1ArmDqGzNe6wtHU0Y4cvIEbj4c0qM
4tLvEh1sBdOJbyozMmuzFMuZkwcjDwxq18EcaabePOAQ7CNoidP46nB7eBtSLjjZ7CEdRFTkUr+r
hLJhE88eYRGkdtRP1UraGsyMCE6xA8DvWC69Uxw9pyAiU0wl3ELhLbBmBkGxhONJPLtxWj4V5uq9
ZW3NgLpCQJUbM4kxXOf+0lOcWOdgDJOF9kGlPmMkGLpjvRv5CXkkcsaGmClSeuJu8r0fLR5yyW2u
sCcVMxL2Zlptbt0gtRKGXk6+IncOA9xtf3XtH0M8MilQTVAwUnb+wCk1w1yHlBi9jITFzGZTGwsT
VG0ugcH8B47pcajNZginKvbgRdh+fiXduqFDLPPuxM+3yqhszpa11Z5gRzEEsim1rZySvWkM/4E+
ePhglC2xipmqlhGmweJdLwM0FAGcpQtjfiEFcFHZ37XtlsMVgRjZ7+am6+s9APXUPQUwRx+TQjdY
NmcMjzs3bamik9UbtiRDTPtqWPq83dYztmBqo7Pd3WbsgpEPtvP76hkd73CeVsu2KabqXoGM6bew
WKZbNyhcK1pbX7Qh5G9Zhn+cyf/Wjf2XGhUZvX9e9f/53X7+ef/8Y/8z8vVsWv3pevoPd/bv+yvO
l/Yff+XPa1uwPtGVZOUJYLAzQPCP/XltnyUumzwi6XraBAzl/+/a5m62iLwHlvhjgYHLX/pHwF6y
H43L30eeYA+1Y/57Ow0srvlftSwuV5gxlHK2wyYqXuOvV2nfwxkqCG1t4w4t5u3cYIF9xa9pRgaA
UR5v0VnYIhBtQOvZbvHNJ1a8WUcrlNiTzvDABXpaEAMwh4Tj79fYzt6XKa2OMbPAt1pzIqalFbwq
dIfnMuupfc310cVJtSndBYvN3JSPqFDuHofJvF1smX9n9Ak13cmTVy2n9T7rsrACT3JZ4rg5mG0+
R1j3qi+B9hNq3NEYwHu8eq1r3MXNYFw2GVycjS/7dudKXR4YtGKYaL3u5AzVZ2c+T/wOuXovEti5
mfOlUXyD/DZxnps4Lu/qdWojF3bQcaXJw6TpfCMNUj44dFw32gTDHDJ/Ha4lJudPtUzinmzleiez
xHutFmhpoeeLci8U3Loy095dVijvGEweSRW+jlzU/nBq2IUg3UBvqpmb2gQHe4hrQgaMIb1dp0DR
BODWD1q78WvApPk6dlrym03YlzMIJcc3dyXU/g3BQoAoa4blsDGYureqmCKP4eWl3Tb6ggJo3dVT
PoSjo5JLPHcx1CMAm737ZYECw0xkzbeVdOeryS6ry5jkIlEIo9jUTnrr240VDrY57+jZszudB8/g
Y4m+kam8gFPIr1CMxcZTfX+q424OG6s/eQzH6bKdb8ihHiA4d9r4XvVouIZ7FWDXxeMzzHvpetUl
VUKzhUKnMOVXxUaTUtq2Xu89Zan71prKvTUGpDujlfZlrZJmzzE6bzTuFcYuVe/sl6r9ijPKJr1w
+9M0GyfBZI9Ugl1/jOUzzjZuJzfr7so2y0NirICBsMoz3keiC4YfTSCgPhA0tW7KBfcXNy37M3iB
EWJJH3rVal6ss3vGm1Cv3fvqbBWaJkD0uar20zp2WLgVH8wwD8+WlkBi8I9uQcaZLxzOTzhMpnO7
rsCG9u2poXPeCdcAK13U3B0Ug2XL3NHX7VlH7WgKxSz0iZyL2DFrcd4bW7fEaAAxJl1jggtt54g7
e91PdStwFHnxTVb77RXabMb0ps1K2NnZDLxhXg4u2t1NXUly3NMyk/QZlheTv7Jd51SpY2kPMEtt
0znEyyAPRWqpLdh2eQNSy6spOQOcww4u27xD0Kh80ioolklIjkyexsCg4mtWlh2kafxUNhSam6xf
LsQk2l1uBN3X4ODV1sTeeOMH68lRdneMY+yKG+n61akriHtQltg7leVvWg5wGonVbsuiNSOu5fs5
AGHLZF8H33iMPoLMyCGczpDMdY0vrvdhkS8Vdxzps23frNU+cWb+l1krmKdciWRbRmKOBiBJbaCG
ioxJMUXYRSlVcKQKoiGWLSnDdfVY0eBIjiIyDxuobv1NpZvuoUzT6WQSowU8m2fAk+FYu5ZTXsTC
yZCqreDRYyx6gdoJPATdmLfJWFB1Y2EcR01JLepGHIhOOR9JhXyAAQtX/qw6qm+AX2Ci2gtfNOLB
wMsQqcK5FGtNcsJL34Tn38MjfjPSfoyaOhcwhI3mMknA3xi5eliXdYkaz7th0p9iNGUISbiPELmm
Yp41ZlZsaKivrT+E3QJLyyDqyeup+QRrnV/iA8HmoBz5SWJ0eZr7OQUi7Ugym32OC9xUkDljN8pG
rYlU2N5lVwYO34lBwUNcOIbJy5rHxWPXi5V9Ahd2gEhHixQQ2px36CYepLzQO8s6NpjyuSHZQAtZ
75CYL0HL54cEkhP7TowUPOSQrze2v7CLprGPuaEjBkFNFEzQOM52ZUjwUxMlnQUdtNHdkb4DWbPX
L0buZpGJnz4la1QRJ3VxXPhb8HxoHs7ZLGWEtsinC4WP7Dh6LkbeAVtcsPYPNF83C+m7LegtEfV2
Xl6PuTHd6jFVLya4vWgUxnvf4oealevfjsQVd51XRekUv1auPLZCD4duAVCjneDgOf4JFMzwINds
ZyX5uMesSMil3Q0K24AM+F90nEsTmeoMAme6sVPaOM128MPOsltX5HlEzCqm4VEfGOqaiFCbdQ02
tzk5XtqGsiSU0nX++sUcA8Gn53uK/YKQMv2v8pBsjNwcyDqS8kSDZ3zfLs2PTuRvSQP5y8FK9GhU
sN/MwmbZx6y/p44iRiWt5DA5cXFYheG+pV7qX/YNirfhyQWR0LkAhO1HdTy1Bb0X8Yx0ck81d/ox
82W7w6HfonWNV/OClUGWAcWCdceXbAeyVucYsXJi9uu15eekV4uc6r9FkT0zEo/Lqqszms3CZjL5
4KYmtPAdzgE8qkWd/AimeHpyLbvBBar1Xq62CRimeK9JVO8V9pej12v76CXdD8K3mHgSptM4EGv/
IW9iZ1uxgxkXdKouDB/aXD/I3sEnoAi0G7F73+JKvFY0/7e+40kQutWyJxRX3rtDTrdYBt5pBE92
xVQFhHA7Nsd1KeqLBHDc0UiRomfdMzTpMuPJnBJUdxq73bJkXHvELYBtm6mzPuHLw0fk+03/3fEX
OokAF27YIcRtJfcEQjFmOwkL+RTQMLFPxRies3Ucb7MJ6386LPpb1diEH1fDUReZWairMsv9yDPo
0vR0KQXMQaf0DhCEzR20wvZoDgsRIRK6TpY8uLTj33JNANHj7j4Wpl1eTnjcorFHi43NCrMSb74E
dOh5kWkb8c2MyevQUm3BaBYESWFPvPfGSs3nH4UfMNtbLjw5b3LH2HmtuTNtubUbRus5knmewikn
Rd0F2cXoC7FtVw5vbdjJLgHj6LLyJFWLfarxnGwMJOfQLuwwzcfisvZLZ9f21T4f59OKSepumTx5
N8ZeuZtLjQatli/DNI4xk461R5mel9tluEixauAI29tNFspMvc2AgyJ3riHIVtekuZC/jeVicI1s
Sz4JHodLsDxnN4asNk6NXO7RIW8WbINrh+RbDh8BI5ytkU/GXtBewvPYSrM4lCwHKZa1Cn1phlCe
vxLWj4VJxkPMd2SXlhSARjcGe8ys0Zjrz9Z4h7bHnisEjfnK5yoLiU6wJypY7pfFvYeXgGzPOzn3
lr3Dm3OZjflTHrAlJgmmMvIlpZeqL4i2N4C9bwLEhy0Mgn2vFvIWoIoJF6GJDIuJzqKmb50ldEgy
DuOSwYjBRo6DAQDolUJ8E7v50Vf+F0TEZ9c7LWK8Kqm/NxVMiMgwy3viKbz+6QKpajMNvMdxQZ7J
lBwyieRuxMqyIV2LbQsz0RZW4t5R1mNuyMM5RRKuNBU3cTJ8S/R8MScDKzyWEmczmtWABzo3x3e7
qh8Y0n6bOvUjzttIm1hLKlbJNFO3x4sBV4Q0cmi76V0c6xGWaIll1fSanT1RAY/TeLkQ2Qgtszw5
Cu7F6J2RsGMa9Zoiu+CDBxHv+g8BnzVtwbRtPDvfqeklsRui3ZbVPq8LG5qS9Fq5istSpFtZM9yu
7eKpqlvAlE37rKQ4IWBMOH/wvrL3bFZZGFusTCPocrJYp3FDy65fxPnYZCFS0Hwivj1Oa2Wwys1K
L0lXsywH5kvPxzSPB3CYj42bgpYd/Ao/q7ud2aFxXeHcORlW5R6WRDnZlqcueG0Q1jc94e0fSE7u
ezHHAEXYJ7eUJ8r+s19giFrFQAGnAmnG5jrnMaTJINPiFg5EQIZ1Cae/7L4TMWPPyAj9um55yuHW
7OxWoguZAKW7tDKudQfgAnj+J7/dqTCMq3IavFB6/XRjTrn/NPgeZmjmB+wEcmOKotWPWsPrtjn/
bNj5nbvJy7F/IRmitzKYbkprtHbJWtT7aWgNTEnMgmEzlldtoLwnkmaQVXCJwlaVdTQ094tNSLoI
OOj80LU6DHv4kUQME2P4mDBOFSRiNR8hvp7l0tfM7JZhizR3XbPYqEkhmqHapaceSPoyZW9LN9Q3
GbjkTZ1PJ0zxnEwM+He5VtGg/esUiRlld2p3CbOMK2oScAdaAyC1551X1FeLHN+Bh3o7Z16v+iDm
wkOYP05ZMRzOIczj2Pq3XAECCkt8MeihjgqieS9ObNFXtPp7Bd6XtkeZpIiAKmk82CWxOjDSBDvL
tpv3dWJfsZoI32OR7WgnPb7OQDm0TF8hqHN3lD1ATq+LbyZz8F77Bb2TJA1nm+Eg5BnDZ5ESN4GL
c7bS2XIXkGXo5/rRKcrnysS1DUboB6SRB1Hn99yGYZWmjKUMeSQwVhMV88yn4jwJHEvMtqiGkLl1
yaWLPLtZNa+zCTomYMN6V2qN/bcqPoTKz8nnxQjzzKOAIMEZmekqvrCXsJ+LdjLNiq2u3L1Zxacq
r4vQIHcQKb9R+Lia8oVJRiRtEJo9ICaABw23MH54rGnPwlIsNgvcU17727YILhOhqdUCez42Foqh
XDlU18S4nxYviVbXvSoAtHOAxWEPCxrh08WXEMu3mKePu8YrrroaquaUiq9BjM8URjcjRIdbCXeD
wAyOOedNZCxCLCqqn5IIme/HMVVJZu0Ty3wB1eMz6K+oy30RR20H1SPv6uc6WEeysol5ZXvooxS8
xZ6Ss/nup+VyQuPXvIkAbBu3KGny3fHbyNyep3hucLD1QeEfl8rIXs9zyitX9uNetgyUETbxtpyF
wQ+gfGLfeQ6gpLLIixMDhfjVWCf7ZV36ZeN6qXGRsvRxqxIXQKLCZQdQfd0vCXE2NN/mCUcqpP6y
x43oe3OuOMApMAmgJFxVCzzhoHRfSqPQrHUL0tckG1AHVk7pjTQFLkxyjsu119oL1XZVPXktWzXm
vjyySK08tbVwWVBFlmxaKI1Z7NNtfQUESSSyvjRShxWE4yBDOdTyTpgx/qi8No+ceulj5XrZjg7P
uA7WhVtXnvNGbuz014Mtqmzjm8YHlIHhbhyCajug6P8wSnq+fF2sqyAL5kdSYtXBVMQzheuu1YbY
xnlembUv6TSbh8Fc8yNfxumGL5TA0eHFlHWrDwOIEXT8gIHAsME4Acr2mqq9112dvY+9Z9J5dWxN
QRXnKeuN+zpo1wufVoD8ED19R+gKEBYrcLw89nfKjE02DfZGOOA23UkLvvWmadbkLgA+s9cdfuRg
tuqLwiCA3tu994lPQV5YY8/YPqvxwEPDgovQT/zQteeLONl2EY3tyjU+V06ZRpB/Yntj+M3MZyzm
HSGZbsd2KP8iz2ff3JaTJv5EGGLdJHAG4Gjn1o2fNEB9pQ/IuIrP3Fn4Am/eUppXnRqG7TK5RQiW
rIWmGRhhV1r9UVR4qMo0j3e+I7Inz1EfLSLe3SyXD9dABqwdaezbIOmObqzskLwq++gSjiv8p875
I2SpRmBS+SG0EyrF2XVVUqGEQDciGa/HM+trGlYATbT37JTJAXMPbvLo+Jh//DwJm3m0vrmj9E8U
+UFoAIc5pEbrH1wIGvukGk02rLn2W9USEK/AKptV2ZM5Z0fpBlHNuK36ZAi2zlwmJ8Ps00NnOMFX
bdbNIRg747MZl3Q31GLce13SJNHALPMpz0rvwepxusEq4biS07ypKmXfryaS0oQ8s9Vzp25Ztgl+
KpvZEVX63aGV83Q7W7q9c0QjXzheipdgctNHlcTy2jTnZF+L3r6PR8UhUFgGEiaQuOOaWsVz1XrX
OEEIlAxzdeb76lg/5AWhI2hkjhFQX6H+k1nCFWvNjf1iuwmilY/pmzkJKyxY4QWww6la6wbXkpaE
Opf8Mq/HTm4zsDZ7KZf6Vplzfe8g2aAJuMX4RiiWtUBp6qpXzb3FUIcz4SHBAJdvXd8wLTQmEjkR
0OvhorCzP6GX/30Tgv+B2r9kyP6fj+t3Kfdd9Y0J/R/7lf/YEcxf+Lvwb1t/Q6KRTMWlZwUe7dA/
hH8crC6DawCEgXR813YZlv85r5fm30zWHpuB55tI9dLHefqn8O8Gf5MQBs9Ljm0hLcd3/p15/R+r
in+2sCIKu07AGIHZQ+BBX/xV9h8dsHl8XQz4ztJ9ZsMxmHavd+hjM21p6HRztz4tS8ryXROtH2de
aoEHN1ezflEwWMz/Yqb/r14Qe5VtD7A+KEhh/+Yg0EqcsTcINVY7ESVdE8+4V8om6wZnUH9wx88s
HB18B7p+46Mqeq5dv8TkdT9KcyCH+tMn+S88Bv/q9cBF9iSrqGHoY2v99Q0iR7bAdqDMMQ13+LSM
Qc0hTivQOw1LRNj3UrTru2ygdCL6GR7CpTFbaMyO16CtCZZk/vULOn8gv3xg5M/A43EcYjtG6/jN
qssBV3HuMtpG6mO1VluvDe2kp0l8e6M3EVmt5vnszjqPU/EmWVEXxGrY//WrOP+UX1+FcH0cKJZk
r+gZivrru9J3nGo+u9LCYZjaF+a0WESrvCNjv0h6FkpFrR48jGrprqi0zA//7o8H+eGeCaUe3w/v
/PX42fcxQA1bAme1w6qfyXcvraudrUNmS4Tm6Ak27645o2O37uG1F+WUh3/9888O8l9+f+HB7/A9
UES+j3fmj2naT8YTog12PbN7IMp5kz78DDkWXXSEghF0g37108lfCUzhdNhKz11sNk3Khn5Qs34S
JCkY3tQELPVfvKrf/ei8KvdswXFt3h0gjhxCP78t7qxkrAPY6Rob2ytXMIssdENIB7HQJNet2qX9
nAH/pbghzs/HKIriqge80sOVGend/voFCVOcf+TPDwojA//8wErJKccE9LfzZe08Tw5948NUMEju
puSLTNaLmdq8HE3tT3ecA4SPNM3L3WwuZLvYTU3qHE6UjUekUJ+2Ltl+WvC1YF7WTBQZKMWutZ3J
jb0nC5m2TVq3hvXA6eQM0TQKtZ6QQ7BfeuNgPQNsUHGYZSM5Ft37iSZrJQ2ShaMAwl0K0hy8SZ5A
hanT+hmLIfWYbv2yPyacvt5mdRusxwbNFHZHNF1xrswJA24NfH4vXqmCKsyCNjO2xNGH6WqBM4cx
BLXB4vgkEM8i39UE54hzpcHePvOsCHupkSLhGxjsP7Y1KIZ0lA+WlXGuTaJrWVnC6lxWuOpO3Hol
y0AjXL8xEpAbf8uCOLiDQzoQXS0SNnWa9dgYL5YhJLADdjj8MAtEspAxJXOcWvlswxkcIGu7fFLL
bdHE9cM423Ub1h6+cF696IewrCcWsFRpPQlWcgdYYwncIb6VY1Ymu3EQQ8wS2tRaSV6vxKM1u9Zz
XLmYAtlpjfHhEKSz+TEb4xTs2w5I3jbg8Mi3cT6N+UW8OGgU8OXqPpwA8pMHZG5zO7cC03NC5Ens
YLzDzerH6QwT9Gxi8cxWyOfqOMiJQq0WlkZE0DRcbNbzhHMJRIRuPT6T68p8bCNFWOk2ZuEdy3+9
2fnummZAA7sO266z2c/ozeXXOgvnZLeAPb6ZRnfC6JEat+sUg54jOjKFZH8GNvo5zdxStbNw5ajK
KhDbYVVdc1sAFmFJVbzS8DsNXpfNkolzzL125q3DcjyKdAfvaFhPgz6OY2Mtlypdv1b+8Tc8e10b
MSXsDXbzptMGCgzrz+3lPhYzPhLPO3uJZ+Z+w0PhmMVuqLxr1iiet95kb6voqUqZNnZ49NGUx270
zPsEzzQ0sFqOLOVKY772AGz4ppjqe+6xVrVjU5cZLu18M/vDgh8MAiKUQgvSwEbZNogF+omcDSvw
NQIAj9OKPx3O7mPDJlqe9ELGUUrobGvGzaPI5561EW3bzmg6GS5rQt07Pcy2fcTRPrExjJv0UBPs
5h7KgJ+uDXcPkT5548i8ORF9M644LoFEmQmLON3pibwXW8H8ojkiiJ2nkMFk+VsaQHWtLQzASqNZ
OL31QjR4dU+uQb26n62q0phbxIGvwd7UcPimCm8wqSBcq+azshKUm3L94JQr73Rr9B9mKiGriqos
70mONGtYELy8n2bHXvauQtE3B+MVGtNysN14hNOgMRx3aLX8iasaJXeAx1LKc01EGAl+lAkcM+wB
EEaxp4waM1PGv1TU58OVFRvkK4YRT3+qjrJdXuNgMOpdLlZ2lPY6Yficv7GCt4qYG+1YAU7qoCgP
rWDk0DNIwjV2iJPmYgL7NMXHNh5NRgEJawXZFc/sFBs9B/zc3yKNYV+b87wkx8gOVex7SEYmsq9O
y9K4ykHl9qzhzNInRtt0Fb3s5mg12vLhD3QBXLKNQeyWlHM5Xcdnnyimtv4OxaM/KJS3Szq+6T0L
SvtDKuE9TWM5H4vWuw1GBya0PKbBesvpcGkSnhmU85jneRUt5Dpe2sI9E4E4K+AmfHAz7SEMMhx1
EzzvbGxTcZKFKmFUUc5YlQj1rKW87o3yC4rsnhkKIbwkW6+hRa86wkjg8OvCOZvmJ5RMHPNz7A9b
3+zHWxmMTDBjX+2NoAnTBc6u46YnjY3jsMSWjykB2zYr1NnQtBzpNbeJNuONneI5IIhFkvOyx9UY
vxB+dwFpKNorbwRLdYELcynuzKl+qbFlPHisTlsfraaR1zOOvS9bGx9EMhV74DgM3AzX+f+l7jx2
ZVeyJPtDzQK1mAbJ0OJoNSGOpJN0as2vr8WsQiErgSqggZ70MDOR790bwXBut2227AKffex/pBLR
vAnD1BNXR52k/iYNY3SCWC95B7pDlYHkV3TloapEBTWoj02iiqI1qOq0J93wYSWkya5V7eyXz7mn
eq1XK5IO2XSttUEfts1EZUBQoqu9eg5a9c7hAydbOgLsAIWMW3DKFl6Ag6Bs2ROnoazyPqgSBVVc
s8duZ4iI9m0LCFwbpOa47I1OqHsEayxmI+6Nvzzq7TxIVYNWjMruajSKufpUizElyhCPaB9JzFo4
JwhVgQiKjnZcqSTh2Bo+1C7WM0sx1hX0LBJaDkRugTTsyz+7BzOIYCrmZ6XrB+7wYhhhWvD43Qmw
mvYW4jdbv7wZqqvWYIT0UbmZa2oJwGhoK5BMs1bFMOrVBRzfQuPXokE4X2pWnv7gjOkp6SNAMXGL
9gsNk7JpHw9PezJMbr6f0xwj5aM7jA9gpZclqAHjX3ovE4fSFRCuW7zE3tbtcMbvR1XHwclLsyZX
3vaTwpBPZNYFUtxV5ZUkR/S2RC4bv6keYloCOya8wOpW+Vp0hby2KbnhYGY+hKVhAhduTINu06Z/
LdfiNqfLjPvGpLRNEAzcmKlWN6dO06l54kchtR0vQVbEGWvKeW3eI0GUhiX4kwnKTUZNbw23Vblr
s2aG6NKqaryrFAyUdWOnv2mqs+4SdR+oxkLxldIvxXbuLF6B434ZbWYsmCCemW9zyaKY3Bg7WgUn
roFMUcUzTz5UI7XVSvbs+V3srC9lnN9QyhaHpW5VZPtKE91ZKgg3fqok1eDQYTRU073lwJwWGLLX
IybzgiFNlC2rE/tK+vms1x+yh3eftiJ/xhisn2AzhGZmQsJKFMRXezilZkusHyCvIp2nYog/vT4r
eJw8H316q9v23tDKm9QIT0p2n/htw9Er1p7b5cFeRBwkAl9CJScjiONef8iwXQaNm+0oAfyk13lo
AsW2FXniB6ZfdQBNr3YMhSawGUPzA/QIcB1qm0EItFpVHOuO4DTc2AwuJWakxVkmPyXNwYQ6uuQx
4ksCsaB8EBjtxju1AGj041kFjJkwItDt/WkMbOpNSk0dXrWI+qIwJeRVg9Aba4oMbeRed0vGc0T+
I6rXhMbsKvqm7WJVdbb8pef6TY0ZadapUrAHUVpl6KdrYQL32hHZRpWHiSDT36WgE22T9xh6Hpp5
TKmglQDoN06S4MKoJFlocOTyITKdN15vLRB4z3whKQOtfJoymNi2PBOqU7d9rbc3a8zSp6p1mKoj
+ueQu9lqJFG2natVEpN2fWvHqfqJRkjquVd/1Z2e/0yV5NitbG7vplsc7MHx7k2uChdS6aiFQ0Wf
Hl1xG2Oq40CWM8+9iKYwBbZ4RJjrf+e+xCZN0UZIo2I/8ZOdulcTJimDgls+etUEEH3RYagD5FdQ
KFYwncXvM273o76SLLFixY/qOOkvFanvPdSmIZwsZ9pxZ5QnKm/Hm4QuG4IGYEtWTMkj4pq2G1mf
smRSz4a5qMDSK+veYqrASG1lRNSU+tb3NkJykkdwU2hBvbctjEWp17x0RQtBfiJ12rZ2tVf5Iwca
VqSDA1brRJ6zDXpSuLdmxF2oFsYetG6y44hS3htnvHIcQDZUofz7ajLRsD6nGbceuD3ildP1RKWB
7RNGg+NvVgkF7Hn31U+aF7SIJCkVnqEGKW4rdK/eFDVxKvoQPquieq6odl87U6813RJMauq4wVjn
PqRuEW+V9Quxq9LZpZTB935LbyC1eHcwMdIQtiREzFI8GDYyIx7wJ95HAkuBHt9XEx270iHGVhhm
+ynVYg0liXrn4c/8AUNcHIXQufb2a3naEqkcA8vqSqoAXbjFScpOCfgHEXpr3eYXnyh7WdHnzw0a
/q73+rusxPjitsL+RCcl8DeU2g2NUn4xd/31qR5iUOR4c5eTMbEdJPbWnkTbHyyZODs2EOV7XAp8
I+Dwkj69yBg4l9a15mPuahGXR/Khs0coGO8l5raMaCBVjZU4m8uApAza8ULoiiI2vT8tyzBudY87
p1lpICDtcBiM5SzT7EtLzaBUC3+E8/HUFP1TA/b8znPL7klMBv89dniIgcanbo5BDwL9YojkhrQ8
bYEg12fOQrlnzsHxA+AQio5ymA31JQOI4AtsOjQLSBhO6frNBFZC3CUG1TB7xrOAgW3p5cWmQO+1
kObeg79FzbBVnmvNfK8nKKCAt+NLEYPccGgv3sZV+8rvpwttUzU2mHdm7OEzxY0FLt2hpbcnKZ2f
wjQhghnVKyuUQIKO80DM41AkCLHEfJppwk0Jjv/ajy7v49ZIwknL58CozJOteE9lAZXIm025BfkQ
3dkaY7A9Toe8iOpHiNkvutfme2soYgjWk76Lerh6cx3J0O3hKOqDom+HjmHFAzYbDk3W3QoVS1ze
qb6+kEd0VLM+Lc2fwd++HJ0P4nY/mZc/9T2Jww4LlixpEY0pwyU0u9KqB8Bf+jAPHzQrJKGl4edd
Kr/wousUk7P23GXcNK7Jcm9aIfQqA2txXNhmuvVyHw3l3iiyoJfWIXHrE+s8IHZxY3DxNPrqRCup
FnhjtjeLni1p3ZJU7ZWBb01psBWPrgcAu7CfmxJrDCD5ZjdEWP48eCot71JrW+aQg+Ma++RlGeSu
MeHnWTGJVCUCWo89Mfqb3SnfSwODJdYPdltDdTKbtttSSe6d3GTdZnLOArGHswcrrMO9dqfbnt93
GES0bOZHQQGEQTSySzJcB6q8qIBZl366OXF3XyMe4E1KmuOUy2WHV8s4GjMuiELwPOq1+tB603Jv
l8vHUtovY+TsKQ1+msVws9WOQ6oA8Nlo3d5oao/l5OLeIFKGVqv96ct8l1Vz2CrdIcVAgx2535Ew
2dDcSKAqP1MqxaChJuLeZcdGaOaY2eRnTEu/l81LE8trB4e4ls9zOV1E3YT0oWwr89eYlU9FL7nz
tczWyqXmHtJUOXXv2aGZ8F8oAGVGUI00y8AtIm9TUGkLZT8q1IS7RPezCPc9z1SfDBFXSC64gzWG
i3FSUjxBFRoSBxWNhmxDdfxxyxBf48SLxY/HGja6NXVmKU+IJ1nhV4ohWdlI0i2+lgIq58TJXLac
JaCDc+XSlnkA5gqeDZk2mfZ8MF1FmU0EZA7ageYU2yhKsYJsJhyW9hO9QTZ97AuWirU720AhAE09
V96lNkvZXQA0g4relBhj9Y3uLLRgQfMjnfxmzRbQQqeuyugWj1Wjv0XRBHZFjTNS0xtlXbifBgqE
YSjr8OT3ILtz3G8U2Kw7QdEdIBZgW6CiUi8qLhGxkvwmEVe+DkcE2F09UOr2xWSlzVPgrzP0tIzP
Q6J0VLgA94Lba3xO3krrsvIxPyDKEA2gZzcGxZROnyy3j6o6VjtEkp5E99CHOUHkPxTXNohyCGdm
m4IragVVG3ne3Hf2bG/nSB8ZmCO07aQLIrwBF9MQ441ftr7PJlveYDFRf06zjQqi8BOLUvHk4XGm
uT7NmgBBLA6AMDybimt+6Iw+qfq1JGI6WfP0aqAd4UKgA0FmNT87ON8fNvbjtAJs6fPO+9Cq9ti0
nrGlyureLGzr2R0pt9EdUubIjIpT7LsE0B/1pJ/V2Dq0drr6dobJtQGldhcRWJIUmFd/MCQuI6Ph
gwFWCU6r2epPDcXXfYFFpyhxBAHGAPE9LvW+dIwOtSsJExacm9QkuR3LbAy8zsz2ibv67imSr2vA
mch/uUVAvsMhNHXOUXa9ctScmREr/gbFi/JocmVO7buEbojVR7KAl1K5CtdK751S231T++wwWz1J
JXPcp5r2jh0384CqN9OKNc9Oid3klEYXdy0r2QP/QLZAFG9QTND2p04poKxq7p2lG8mjXZAfmJT8
Ne6ZdQg8txvwlgVHqLIdiu6uUmR0NYe+PmfUNgzYBDnWvbvYon4J3IBcd6+NevZSdDGPSyJipFIf
YrsZNuPAkhoaLuipSE/e6qVR97rbPZkN7r+Ggo8DAcj5oo30PKFQ7bQqo17DUZsAjce5A7CPANfA
ysBo4jXXWRHKpyD7FzYGRbM4c7GUl4MRSphIjMqppUEoQkiNPF7yXmbNm3pOXtMhH0iLES7xwWwY
od7pH6VDYt20uC3Xc3tYHOthXaNycbOUwAMS/mQwnWBWULjCY4x/lq4n9vy0OJOX4UER0C9bfLe+
EPBO6aWA2lGi8cp+PlWMXNQyQObTJH6+TJTjpYxaa4v9waUD+92Ic/c8ERrYI3i2Pi4k8Y+6h5sF
gO5I+RZ8vlll045VYtNYS32N0CR3GQUyZ55DGk5GaVp+rcfTM07xx87D49d69gqJX+Rn0ur3ndds
c1aEAdx9oqPqmLv73hE9rVbmB5aO31E1St8kbnQikpq+ttTzhvWQXCOis0cFtAFUM0Cu1Edg5cuV
dy0y5JbA87sE9AQbhB7i/iaQ4/y+ssadZZsnOA5rONAsd5WeP1qjblyrHOhZ7/CpaWYxb7qCuX5O
cbSzCyg20axEwTTLd1I/1nHoZ2jsXin9yELCGWxIImiHycJ1JrX5pafkgPaW114Xtfit9W7aOrxp
N4kN1cvg6Uiy/MtNTXGIEs4fruJn27RM/hNPKGw7QM1RSUMPAr0/V/YnbYRIwpZzwmh1nct0X3s4
1vWWTodN5hkZAomnnpes2S4sQpAnY7jkBcbipdkOAHZBJXMQwcEczvPivdZzcxsb78WoRhv2axMl
J8hhFOMOS7zD7UgrAAuYXZGan7xy6mcKm17niTUtDhpyxM54BxE6QaGc4euYCqBc2kqGMFccSqpU
+3sogI+ofSS/1Eaofu+pdmBTqhaShwXvXNHh41aRFva0Ki0g7XZm2wiKxZ35kkO7DFubl/Is7ZNR
5eZOFsOhs1MHRDEB1mGccVSNnRdG1fhMxcG7cJ0nvTQN9icEbZN0wdXbwL0ojB0/WAagVht3qj3W
x9x2CBLY1luVKekdNXEU9YxyV/fLR1nmHknM7McuLDy787ybTC3fKjTOXEwKOpDIwbFYldihpanX
2vHggaNiBA1d4m9aoylb1uIOVUyOFmLG8eGIOTt7UbwXj7tVoC8Ef4zCVO+yIjqhKdwmZVm5soON
10Zttp4b8+FJ7yg05T2NNQqicizeCo1hxKFG2jwiNX4GLHtrkZbCuk/GnWZE9bPbNOmxFhO7Qui5
0CX4xW1rS467bOBotty1jUQhFtxHjRHiDezuOwoJfNMbfpvB0fwiJYHXG9hl6or5KC1k/ZRismKY
0P/IaKeB3gGEcyhucxoD9FFXqCdoTM+Eg44DkQbQoOeqHA3WKK5yxRTwW8dmc6pM51kXy0HNmyPf
ARU7VXfIR0D2rez+DC3ZV1xRuaz0ZtBWFjs1z7UYFsDmwfZcPhRUwE0BSX5jsffGXWyB1O9mcdHj
gXyrG+VHYl3FwR1654rXxc/q5GGmnirsem+qUAOSfWTXDJdsjjQWUhjwwTEt064qMEo5Omtk6uBA
j3d8CiNlUdWm7to5cMqBw8xIKzCKuvGsxJ1xxxhsvpg9/JIJ4eLIjIwPmqnmhDu/qQOTMHVI0GO6
Z8VTn3S8Peg4yKa5Jc4ZkQBfm3tJ+IwadxkzwLqclJU7PmiTTneKYjTUrVN8M3VaE4Kq1LuwB7u/
Ryo6cjPBnjphGTX4QkPbULNdorvRpp+WdU/hYvupuCqNRhS2k6r6Vj+LoFOadKtLpiWvUbOTxDQH
IJ4Xo9rwTVGec5zSUu41EzUOUeYxcrT4d2gGakxg6GN3kkycelz8uC7VLc7cPruwe6GWSvRycAK0
cKEdqhRHws8rrxlacsBEhoBGI/CNn038YJBogWnp7Gf+lcdRyXaUsMV3tgmemywy6G+eFd8ZANQG
qjIBXVXr44SUyixm3fcLqEypmPck6RllGDx9BoVjlxd+2aWfnTbfNGdic4GlcLIaJniu0tOQ/LD+
tHzALidTnVHnxsLgDsZ+YmcZ3rfTASGixGFLOqnj7po5vp7Cu4pjrzs4jZuGqU2GzikLNihZuzSf
Mrai3WDYF9qkLrFd2nsuOOVzXlt472z5LQEQhQu1AtzUx+wCQh/bPa/0YpT3RZyLU8J9mgJFRcc+
GQcr4j9A238bCsKnXKfmQ4lB/R6BurmW3tzu5j4rN1LBImLWnXPhIOO3o0A67VOTpeKK3yRJxA3U
iFc3wNRfXW5JV4IJe4c/9WGIUvtQ4ecKgAj/RRjJfChD0Yaua8G0jftWkd24E4TAD0tkicBQXO07
xVdBeiudybEt0b4cVAivJqa6Whrtk94zsYkhfWYyMfxxcKsbxHMErY5dZVo20ke1gyS04tajntOt
pzcr4OCHiJ151Zm8/HJoOIU24F1JjC5OsSssYeyTQSFxX7SGdgZZp9GNU/bnAZSyvnXsvGUrXZJN
aojssiyLxqQMPFsiFZStNf6WCDmcDnoynbOW6zFNjEb/iG2mX5FOVAFSptkX2jFXZ1MJMXZ7d0tq
x8WW3ia2Wkhow2Pn5MljOqSVZG5cFU6rsXMEEUXaT2ChuH2lRt9SdoCNVvWBFqF3RbmOn7gd2J2t
b/PyDTpc8r3krviAy48bwu15PfqxW7A5Zd3tRj67TBcNRAEyoOoiLohCD9QmNJqxvLQAw1BAlNzQ
L1TPrVFE7HZqgDjXyB8gI+V4y9CJf2oaHCtG+LoQ25GWRpzmDRb0jQIqFXDejJCFQBSxSzTUqLh3
8I7QPJTruEBnmLPburA8BKk2SVwAVVH2jpIzoPko1kSMYFbGU043qcAFM4I4cYq5eVGMquOWIzLm
dJlqlMHWbFLKUBejdhsMZ/rw8gaTrDYV1bB6rObUT3SFtIkyoq+f7GnO3g1GynKf17X7VUgb46C6
xOVrPxByxQEgxE+V9ep3XGIhDosOMDc/EDv1fA+iyLEh98V31y4/JksvnhXwor/Uaxn3LM3kBy0f
ruELAuTaNoNukR6MZulnHxsqxDdmveo77noOrTxuXCSapFmdGaObUZMeE1ODpFFOCTuuLP0byNTJ
I/mxQSV31rl7lcuB2WrXysof3XI2d5Se5Icpbtdjtcq6Oy9laKVp25CflMbIhDU8deYbvhaLHEKM
EBwuBTrqSTrZhCPZnpe3hDKaYtNXreIesrah5ESvLON5FCOpbhYVEcOiiHDzaB3Fdb5lOXC5ScCR
JuEzrR+t2uzInpkFq9x2duv+4BVyAMIgsQ5VIiX4jOY5uui0zswlHzViCju7wNWcN/gqAjOb9GcS
pSj2jjPEv2O7zmZwISBxgwHE9KRzG2AjnyzE7bQ4rbhhWKYd6P0KZZ6dhNejPXJub6D0EUxFb0ix
OGA/OU8jLCEIGlaSb1J7hFTdxSVCSqVnDCiKBhs8aFINULZuxywICe4klT+rdnMdvMV0D4qOymvg
nSe01GNqD/hZVHAZcwHMTIjMfvB0E+I07aDt1Z0t2rhoPkrfs7EhhAMbdqsOFr5bQSyOA1rQZYb2
obGpqkwhqNDjHXo01VjLyKIJHAYRSLc4ABIoiBc0lvdS1TUN9QlXGP4eZR1vlzor/6oqMSjqA2j5
Dg2Uhh178Yx7JeEMYj1OH9+4lM1Tk7MI9OvYAWQPgA7UctpF60OLHgfthczv67QUWgdnvauzbcpD
8aRNRKIcoTSYvUbLaENT1GUT2E5NuZoeO453ZuWdVGh/rTFfUn2VKynTxFdhtY32WHBhuma4jqNN
mnvQtwa19JQwLUr3R+uMml1n3BN3qLqUwKs19v9YXRL9xQcjWtNfSJQfhqpHSKGhmHoYQf9kycvD
0r6aPh3HsKALg0cDJ+Wwm7K0BzsYjyLlNtgxBhdKO/CwqmWb+27EI7+ZwGp+w5Nu9bBqPEJpy5Tz
mEQ6PEBMM9mIMKxhtQu8VsNgwUAJWx61itS1lGhl9Cam1PukRkGk1KWWgaHUNm4lH8taLgEGajM6
mkIJIZF49qN0NhA8r1u6OrhEHOnDkgE0FaCg/AEN2+8qqR0zLlc0jFgjiyb+aQSn8kjS+UL4BFx4
x3LhwxtmTQd517nLZqqdmUWn5ujvSRP1STC1arHsTKfqH0zK279azNqvNYoFSdjEzZcwttdYgbMw
o7JelH0fLvTRfJYZT8dmjLoUeEIp8XB1lWJxEGU5JQixRCDNTMumg01L7XcRM5EBAU1VfgRkckLb
7VlXkmHT3tBvKVj0uIzbYSrIFlMq4rJaYUcMn6Fw+plXbs9hjnuotmmtjJr0I6MsFkEv1fnuMZfw
LBqc1zfRzjZfo+bS09gmMgtUmfNvsLWeTV1bIWSWyaDdK7HiUOFWRK7cQncs09CrS3PYAF7vdUTr
Xv1z4oTZF/lLJU6XeYTVc6xx0Ox0YZIUotBkYYFO4D9woG1+QHiObcbLmqSE8GLumoZGhebGIoxF
PjInEgWHNEOMoHHD5uBwO47CSHrZl9u7ESvelKpMDEKU/ESYcawjCBL0b6nT4ud7nWU0e/5yc0YE
w0npplLs+B4zOiB2yMsE+diSOvl+4ut8hIg6RoGbUhTpp3Uhjc3/KVOSP3L2oOeLNPmZ0y7uw84x
J7FlQqL2rorU4V1181JsbQ33CB+cZnyPVESSstUMZYXfmdwzMq2Kqu3/7n/U/qX3nTNZ0xzHdaC7
6Gz0vH8xZI5FNUclC/BwLvQZO4NCpBfLnmkzjhowTkBLw1RpOjz7qy9nvWyojtNx5XbE8//+Z/lX
3zB/FP4UeL1NHW6y5a78l39yrFqUiUn2yQ0J3054vmp09BFEOdh0Xy3qtRyoWciEFpAnLBapJamx
gXbL//RT/79z//8z+Of/Kz7Q6gH+nzMC/vL7LZLP/5YR4P/wHxkBzf031+I1iB3S9FY2EHbq/4QD
6QQBVCYo7K3/AcH+r4yAtYIALZIAkKoAgmFF/a+MgOn+m2Xh4HNY3jEx8YP6v8kIsGf51+dY/+9w
IHP93//p4ZljWpMBSIO8a8jScz+/tfTMQzM2nlNeJ4d6ZtdMGJXO8QTmfNM7n3VmlMCFm9emwMaS
1EYGnp3MYuN+qfReJ3USxiDVs8pszwMKE+Qu87KUVnHlGYYynRZ+gyVRV+ZiZ7XlYSE6ZQ60rcYt
01nT7vEHWRvEp9TC2uCVRJrKi0JqLBXlxbPyDztXv8sx2ptd89cq3sVpjaNaOQ8C1bU3QyFfhPdb
TifCz92i7i3gruMRbeWsuc9ZbWDaUZF4kf1V1MVo3nkEgWrD+ibbm01EO+MLxizGEY1u6CS/67wp
UPUsdAG5JPUL2K3DDBfD7bdGFJ9aC0asOdNo+bjIi860DsVv3Z1+p5n6jOXygKX86uJpm+p8z+p0
ZGIF1X1Lm/elsHA6qptqrlkEDZtYHGOy7LPpNzZofvvLFMHcv8R5teNjpMOAMegyGVe9O9a0TRK1
Kzet9cur4amr1TZYlVFNaZ+a+NOl6lCL/Fg+ckxxJKd7DWcnL9WgsKM72CchGbjAbdSLMKv9wh18
A/fDupQtwbhs+k5JrwLjZmE24eyaxrOjjjcx00xguFs3G35QOKfss6wyY0PSl2ipZPxIWPfvkpg0
f6HtPYjShnIzu5QegTHvDrqppvcx/1qBwJaxfhzuGv0lBQbcUztbjXcSeBKQvGIYtjMcxo0U3JNp
KjoPmabjaYHyEzUPMUeaw8KFpJ5wyKk1zV1sD494f3qqCuddS0P1pkr5T8qcv09lTKrUnu/j0j0Z
A8RnJ3EBuCy4QhePNam5rUaWnxaf7pJlb8ZE6pgCWN9ctD9N/TU1Mo56ifk7fVHbfBfzbmupYWbG
rQybxh+WzwSsAiR2ACqz/txSyWwgro657uc0nM3LetXfWF1xSsw69Ye2vNkzqdL+L3WmK0nRoGAw
c7uSLTlv3+w9ryi26emac3O8bu3GLE6zeGzqMUC/DnADrwJWE3v7mDSi7PPAUoe7ltsGUNxz2zFZ
Gzg9caoU4kdoy9bU5CvZ2EdW1Addwnxe3ACd60rDe4hn7r51Kl+r5AHX7H40xgsG9m9gcu90+/Ac
vKHJtOxNIpje3DAPZvnSlQ2oo4DA3zEGhQkJ64TgxnTvCewt5t1sU9WeRazV8z8RAzOpO9Ko5qhp
PN99sOjWtV+G7tOh/49L+5FSEb6NblsIlmDUgbFXMteOkProzum7UKJXz+XnoYD+o1z4l9fhgK1g
oGxI44CIkhDH8klXMFYh66RxfuctIqRi/X5ip7TNLYwAS6YWW22cHldqBHTPhchE5tyU2Vjj3e5B
lGs+Op5nzHwKZCEhb5PDpKQNzfPMD4lu4Qu48L1KJUVRvENESizrLcvusjHZ1xGWndp4TLpviCEL
RPgFgg6TayW+aL66CvgqOqweXzAKbzJJ5Q6LHs4fqqpusremB87PMWCZd8b9zJpduECSSzR2Rz/p
0qkfS6GcE1M1Dxzn5q6en/si8xdTH+644bxFGv0zAxbWzKEAZEmS0OzQYFwJKR830eMsED/sWb/P
2+KGtzs+uHLstzg6l33UOHlYagr93oLfpNNjChqz5IPy8FPpemHPltkdSrCh2dmFy/lk5eprI9n4
p+kpdawr1wdgYqdeoR20GpLfjvA2Xhd49p7920R66nNRcYN2TsXem3XS79JNjw3F80FuTXdDbynv
Rkf3PF+4m/mzpTMxkbTYDE1ab+0aRgEw1I2pROdoXFjYYFHf5EPcco2UZ4cGv30EOsXlFC26a1eb
yQXnFo3vXh+6CdkAVKgBmEmJRloZz04V55S0qvbB7Tz7ESgdSG/stpzY6oWW6ugNoard2vaUvDSg
O7fWLKp7How0xKqXnBGpplNselYQt2a5tyXY9sIljStjyOE5J2tQQ9/iFZhmfq0tF6fxtqww+dIU
fna92JFnpWOOOL2KvK6lzbzpEzV7jKmLD1EFXFC1VXmg0QXKU/lTdfGjpih7o+ZCPesPLXVn54iA
SKAD+g4bjqo7Ehr8XAbPLq4NS+AtGYrhSyjsEaggmrXD7HANZwqxOGj14orTfQGkP+DrM5Y+nG24
bVN1mFbzPvn+BtgqvhteeLH+YRaqGrA8xf1i5MesYt0q3YAPmYZXEylzxp9+6JzCDG2qWQOBxkTl
qgoAxm03NES+Si7vs0pT71T1B1Ixj0k2Fxd42Nk3HV8YwnChHaNs3XHmFkiAdKqCGasRQCJ8uLh9
MOzVpb3lc2cQsPWvPIXJhXmTB9auuQuV7Z1lIvxaEH+hYCsdu6G826IK808z0B8jXmO3otA/aVDC
G8jNGueBQARzn0ZDv1kq0o6BcYfYEqMBiALCgrsFcI1PXd7iK+X8pWMT4HSYkpNLKMVXW3feZ/Zi
7nutr3GLXuZpx4WwSZY/GjCwCimwMKRNBVRR/AxcezIL3Jmg5MAXurxoc/psJO0BtstF5Nr9ojhb
ah73ndU/6WzgNZNXSbR8T072UdbMZkq1a/jYk0QineOmdslbTdvIPE+THbAIYEqyjklr7byMG2qC
f0sb6SihEKMVR9RQ7pBNv5MRV9u5vlDefPSm/AYQyZfjrW6tfQEghPaAXWTYoTKwTqemmhCTFioZ
Pw1Tq6589owOj4pJ21AlC4eIA7nzhT1l7HtrGl2og3aDK4LBMB/ThUCF2vpZ3hAZJyMVHRxUBbbR
JNybYqDTVJTcO7sR8SykVIA4/DJ6MqS7j5C80ZKXR29Bx07WEL2FbHSsWeadGI3tr0xhZEQ2LU/D
msAXcafuyjWVz86PV6LQqV5FgFQCwB3qzo6lt9XXTP8wdKT715x/u/BCKtbs/yDIimjCS3f9uFiY
SDON/mhoAQDd64dyJQgI7BTmpk2W6NEsRlQmbaUNuGpqIP6tDAKLBdahrix1n1J/99qsrAJzNICw
Y7EeqPEsin2lVvNTuvINGs/qj/gNrL9co6a5hCxy7wFEsMaCl6ms0+7qdvASJmqpEQpXigIxLSqI
V7ICRkb1gKaMEUaozn25EhjSIV5bkZxqP3l1HZYrqYEUE1QqQxgUv7BKJPGbH9ETeWs4K++B88Mw
9kZl7CdpY7aHDqG37WRutU61XjUJK4eYgQhap6dm1F7ZEl6+ciZsAT0ipXr62R5672AqKDEAYspN
3ETMJzPZHS1vlVORoU8uqUe2fcVaQCmTRzISwDXyFXuRoIh+LgOjsFLj2+FwApAxIktcphWa0az4
jEkj9sh7M4d+Tdvf8LNg2t5Pg2L6CCD4ETqVA9FQAgcS3UUv3Qew3TtgUB09dQnrYPpMGxqjVeVY
x0A2rGTKd3ySClqPcomK8uo20wsSbDDO41WfIHP6YpgmdsJLi/O+oBV1VhZWPNEHIfyt1MgA08V2
TlTt7AnegLMrD2pfPrlj/myQX8D9w0sJvrJZPvFePZKCwwU84PBpaIew4vSd4gxtrQ7YTrCPw1ot
l3BMifpQ4uDXVI8DElmxYTg3KV6+SMyPOPAPXvvJM1j6OIOA5dnxC/keQkjR7d+ZO5Me55Hsiv4i
NhjBeWmJ1DymlOOGyJHzPPPX+6htwDYMLwx44VWjuqq6v1SKjHjv3ntug9OEm5/abAH+hbvYRhtK
ZJ8tWoW9bhbor7gQpNf1kg/fAuUj7S9nNEmYGSy+zSmKdvGkk/7C/4dwMOt3NufdkgIvh7Uy8x6J
BbkqYlFTlVc/z+ns0AyeQAOBtUEZrrnLLAfpzAowt6XFma4aiCgJX3wbM9pCpTzJG0tlF1j6SpbO
0yQ+Hv4nlIylAQbqIc5xonhWhgco1JcD2hCpMvyCfEgxF0pHPnat4xrpAnKC8ZdPkYfhYtUq9i6J
sWzX8bESr6Woqh9H9D9dQ3rb5qpNHxBKfhrx1ReGSkMroQrQiSYfAMPAkOyJvKPx9kXgqlbSsayb
OUFKJdsDPtxRL3UKyIPscrW7lOgri4i9yxoiRkutTUgGo3bx+4GkoWUNhDsLVA9Q9oPDUOPz47Sw
jklvJGtU4WhjRJr2qta8IjA6g24USQNzCBv4KW1z06OgtToT3O09IdLIzfzAxhQjeShAD2UryvFA
B6l4fwENwL3Al/I8Ko89ny3CSyrT+FEibL1qmIjW0M3qdUtbtbIY5xF7iR3MF0wx/XNsTunNwtaK
ab1vV8QxW3CSgHhepdGmxKor7NO54tzyVAmXFDLhBG5wwjHXDBUAzyh7HUqaWIM0zz5HK22/eu4b
u3bGhKaaIVy/rhLts9Nb3ZkgR7xTQjvFYUcJHKDUvl/rec22kI5Hh8ZVs31rDenfkjoOnkQXcTBh
Tea+KwGL3ztt0kBd69Rcwl/A8jPKyneJhY2bLk4oX6Uq+G7QoLuycxJTiYF1fqbKhHsIX1TTysTN
lxXe/ahWjjnojC098tihkojAEOl9Xv1xqrWq286VeeAQmPezDi6Bb06dv7bJo8jTgJSEGUS/QSQJ
32hJrGtXC6fmtaMLRa50sqYvrBDGLQhK3SOJV3iKEW/nVqH5CkNdu3DaWj5R7EWPYc4l16XVJOGj
AakY2Q2+QjsKX+DA6V5l5sHFkX341+m9g5IU6Lj5/GLu+GqhP61nA3SD9KVYzZ3FiEj2ZtoTPOGM
cBJ7x+qdRT/A+LwChhcP+SHkWwt7fysooQY8iAaJ7pPgHVvorXnHs3zh3CXA2HNb8KkqxQN/U7OQ
OSbxCR4x0QicfUuunMg9+Sx+nKwH71n7Lrsf9oljnBHfiNpTn8bbyCcOkTOpex2x6MBXbC9xkrfC
B5gkLeRRR/dijXe4lUTX2GhQr22sX2XynmOdZUaXb3WWIezRP9MpanC3dTzQqgEYDGG+4x4hyYPm
M5AbpJMs/JvZluhA6qhqeO1Cn/YhHDo68jMpWnx/kjpG1ffdNtV2I50+i2iY+fdSekapru4T4NcO
UxiGJpep9DFHXm0LVL4DDmtjIpm7FHya83NMS8BE+0nCRsnWqXzrwrsakS0DEFC43Fi3IGM3Rl2L
RTeIgKlPlEdZ/rbyPBfcvIxxYHGeMWUj+4vENJbhSBJBGVhpYN5dmLbrONQTrDRZpTxD0aOmPvhF
2V3FmfVbkiN4zol5NuNQexY8pKWT+fpGyIZbN+tufKglYrS95aP8UTRbLrTOV7wAy3gSjJ+mNC+8
5HjnQxnjp/2Z+txTyzdfgfVrsjfBlzss0ZOCRVs9hrS4JwCQktg2CbJyYcDHaCrKSxs0XpNVDKbU
gnYIuns1McWqCsN148P5qqEuUveLVzIhGwTkid8dmQbdPmD9C+L4vTLFGaLYtxI6gxsRbEakTCZK
Nn3bzZD515xC9qJOc6ioRdatQmI4XCRKzcuKrNpUPELLTBbNNZhppKmIDynEdUvR3JNiPPiEqJdJ
UuAir1yntD9pRAE7lOfRWqjJscdYRPq+a5GoJBxIUVN9nRHHi51j4KvasqMmfFPFtJCWmC29BiOe
2zjTl5+CMXB888Q7e/CCvNnrEYBoQVeOR2Ycx70OwRNLkcpCyDNB+n0GM/IFBeHF61yMf2JojdX8
GESxDsQPuNgpeZA/A8dlqfEJ10096IF5wNGQs0ET4kyXtHMcB208o0Vb66EoXShs+6L0KQvsJKeS
8aeaVEmklnNE8WgWlnUDg1q8aLSieXrKFndQ6IxwSoJsNKfWNDKU9qJNRwPbRxXfNI3Phm4/WlWa
9lQn8xq02ZUyNR7zXr7AqaT2enZOmgz4vAisqaxmGkgAOkaNnhhQETwn4BPXTt6Ze1PCrWrzcNvM
xcoGZ+Dhzb1Q9GzcM/aMka0pqyCjW16Hwb4uispayWKK1/Bo0B6jwr4qYfJdDcEFX9WOP8kLZ+JR
aSDiWfank2K6CiZguYRRes8Poi3RmKVElFuOZU5Bu1JcKgABG8d4gOCTaA2jsVtCLkaU0e09zuJl
lY/TB4cV1jon8npWQocuwTfrSDV2B3WqL6SwyzNXgyOxoT1EC83tB11zCUtcE0exdo0f/Io+TGgP
n79NuI4LUwT2bQRZwMWwuLJH4yVZj6RFKOy+mkmVcPegFnFRiN5ewViWu9Kg7HtKneBcKDLaQOWI
Vljr2M0Q+lxW+CU5uC6p6ZfLqDRftC5Z093UutIqywsHzzqvVGcjZts4t0YUAjBkAUqxjTDxQhgV
7yvtpy/nf55K/EZ80j58RWma42rj5nH1TCYu2QQ6b9SpXak6Q0Us3barXjTzI9LZRQejqp3Dbhv4
aIPyCmLXS9VPhX0cZgtUYEAx1U7UM8bGWui3SU7J2sbSfAc+Vixme+zOca5RnF0QzPBn9WiE3YSn
3X7v7IqLYlS/VI9g2qOmXusI+C+0IcVcRu1yWWGRk9ZYHmJ1TFzH5292FGDtw9IHynHupTHuYqWo
FjXClW31pHwUNqbk68wCNlnIAwGm0OHKS9ueUNnOdtU2cfytKpQjVnCIa8WitMFnRM9cgiVymNxU
tRJ7htF68cyAzP71VbXN5hjiUljomWXAEiZwiItlXfPOTWJRLnwdhKFk+teyTU3uaizpw27ekqol
HF4Vxj4vmo4OkE7f5LoTskHg2lW0TXPkuKS5oJ84B+PyL1Qqdywgoka2ivu8hCJtyg4RPA0VY6cm
aBNwgtVV02bfeA720NcOrOzAZXfJWz0FNFN3uO+SZNhSRV9uYhX1uvMfibasTGGXzhT0do34tdW0
XQ+yO+ARpDQg4ynRwNP3Udp6Ypo8ehj5LOsvR/hgixV/9Je5MRwGmy955Fu7cYixg9v0F2m1DHZk
PL671GrwYpm/YW64faDv6E50hzDH8t+FnEiBMyy7uOOQzFtVuGOSNV+VbXwm5aPojq6/O07LO1+D
S5eRdSu14JfbjzyUTrvTsJDuR0PZE+rKQJazCnYmoly5VgZcOXxPTRPVJYu3CDtl2AYlyTsJVnpZ
ZNoxiccLU8MZzMargueoyXRchnMQr6tY7rIgyhc1mOMFLswD/I2dowExVaSTM8azO2PzyZJaAU4x
j16WxdypCgeKyTHsdkjUVnLPk2Nb1mfGVhckDoBvC7ZBbcIErFrei7TeWYq1gI0C74VpmB0iRqH6
qKvhudfFtXuExcI68dqafK9qOGcNvyAAk3FcOemvYmMO44sPKpo6qcpmKwESt4iajaa2l7GNb0ab
BVujG86irnb1UExLXU5wzBGPKvUH0glv+ygy1hWE5GXMP3C2ugD7htlmS+DXPGvaI8v5odbqH9ft
jaXYOXpRt1ImELpVfGC0OtOr89PQAovhT8MaVgRYFQsC2DIwhvOkBPt6YrQrrfm1DQxKlcqCE/wE
YPLqBC1Nzby/ZmcH8GWTt3iUZ6dZm/QXagPNBpZV4m0mBdhU07W3Cd5y+A3qc0XRXp+Hyzgb1vAs
QMOmlHr23W3AgM+NKVvCI4cF6zuX6SE8lg6vaMGjl9XJWS/mfTfRwMmvNQjYlOUzx4flhz84+46C
dPYCshGb4bTYBobzanF+EjRmBVqrro0B9rGtF8prZ0SmN8rwDEZtcm08VosuLuZzJHi2BkxzbtJZ
xpZlyxuuiyscHQ6h0QGAiTyFUX9WSv6syjozQMHwP9nx5QZli/LZ/fQkJa1KdWtjlZonx8lWQHtX
jiWPFV4bswpXKeMjph8ogu+pFCPwxK8h9D8CDjmToqA596QU96k+krnBAt/RVaDDxlA2XW+d6WXY
F75NKDePY+6CEb5/QB81S7ibSZBsrVOn6oZAzfHIPnBL6nxz0HnvVTMat9LCJYh9Vdy1YgBM6vtw
Phe9iIo9U/MOuGDCzEb2wTa7D8osjSUGPsg4OkRSAK9X8OUWO2wiI7Ii3SuIEgaFEmwqYf86OS9L
gaC7yDHkkXkIOcr7aVjEVb00kwzPPX2YfRnbAMYYi8ouT7dVFrv89s9JVHPHor2JmyHeLb9QrkkH
QTkNrjWVj7mtn0MlTXb1gzUD9HWhO+1eSjvcOTo9vKMdvNLce57qZCtIXbqAAiyPBR8WOVZNy7hJ
ez6ocZ+xZXwmtPinqixdJ4tJNIbQyjXdudEODxGuaFmDkb1dK5pe7h/UiFhPgQDNT5mUC3wv2bWn
yu0atiHamqPwMwHdaE/SoaQmbFYZ2da5wsxETFOh06Odvlu/OqvGU174G6LTSyNLmexqVOK0WIEh
XesTzmX49rLFwJf8NG244qK/aW1qKsm/R1uwsCtaRtYUA64iFnJVUKF8mysnpvhKwPkuVXcwDrHo
QV7v27x0Q/0O++Ws8YIPwuqEMRSHOzOZNvDCmRX93dHyBlA8NKa2S+SLAukKFEDAdDMMPjFAPODU
dDhyFZn3MHjUhbzo6bSCNH4KyesG9TYmSTweDCuEFf7tMJgTzVlW3A8UMigcugsj/ZPl4/wd+akw
6SfRm0keR2u/Q32lauVbGtefxHsu6vDwHAB26MNHie2yTDKvhkOR4GiJPnPsgSUDaMyLuWpXsUnM
gJxdxpomNd+z7PHegKrBFZ9yvGhngUItYbq7lRH597LCkAO9hbI2EHhwxFJ1O+Om46tfmuoTUKTg
VgdNdckzVoblXPXbplYcQB2AoqRWU0MIKXqdd3yjlY4X0pL8AY7PrIfbDyc1QJmMKM5JbFoJ8Bfw
o07hdCzLrtn5Wg7IoTdKr8hy/YUiNca5EfPpApJH4zq1nnhjWJ71OBfveDojrhrjwGo3Df4a3Qq2
asILO8Ym+9qJtp+4wYajV8d2+TRSCrLU+uRZQ4Qn3kb/wG60Ypyfsrkk3A3uIzf8ZZCn+P0aVD7j
jVLYjZUVt7hWnoldcut20nef2oqyUJHEUl6koFSvjUrwNKxfkNGLNcbbAnBZ7i8yZoY8UpamTZCU
xbW/k45duYmffksiiCh5L7LXtwC0/pKuX3KxYs7EnN6CcuL+8tTa9s7xWfqWo3F2LBa9qq+d1YgH
pSGxgFuRx8h/400fuXioWBhrbsYw0xtohLDwxgWh3bU+hJsSiUOXxbBQtPY6DeNDOc0u9dBusIWe
KFs503bzoUjjCaDPLtbaw5zW69gYahYGQ8JvkcKpIIkvaWESQYiC26jGu0xrqdCDlDbV5GhbPTQ2
JclGlqeUFuvhrRq1S/boHlZYWRcaTvwRMbJDwxHJ0fcLlZVh92Ukf7XoIDBx018ysmIsYf+rwdoC
xGX9teEjzzZwvAWggSxRuoAz0yUxftbJvUG+OTzpWne1W8j/gMnW2ph8gLKBUBmUv50ffmmP0Hxo
Rrt6hLfCL3/jBwaezHDc5IpYazpn+RzsHBNNyDcKZG6KJXznhVviSROQ8+M6uoyg1NJwOukqEeNH
z2UEij/WOFIL8k3cdSGDUChJYCBzTT90/QHHH870foMPVF0kfvJWztbaDvud0MeH2ggkOXdctSjT
dWkwv/jtx0RuO/ZpcgDUd1Nhfy5Vh+vv1N86bV6qqfzI9Wmrt92ZeiBI9mymwvJP6goGcOncowJH
BV1frWJ5tSpVV++qtZ3b2oYE7LRqs1Hz5pgOzVDH/kfS8TRybWwz7dKD+zNj+hOYLD+JrNsL1VQ+
RDfp7BzFH9Aoh+CVvUMSDxaQHi/hKM6+M56kGpwVXIlm075Jha6gvl4p1vRkOV9Ot4pS9YSWSO6D
DKRhEjUgbOqmBF5aBqFE7TdpHP0aaKWiwFDK0afCu4NiKhQBqAJXB81adia3MZs22hKfpu5mW9uJ
hh07z65jdpMJ2OnWfJgDjAANzaiXTKzMcH6yDZxxX1H344UDtY1jaCDK5NHempvUqwR1UVHBWCRY
YdFgjsbEmMt6mZuu2jbjqqxggZBJwJpv7kOFnkRydZh0MvNHmbMDnpCbgT+TWBzxx46qaYiF17bB
Za7EEwEalug9xxmG9PYtLaddauk/Qd3u8lB/Qmd3h8o8svDYMbtOC41cV8iwuSjMmiRGn1lrrSLa
lRfrqTTWIHbgrsU1xKy2k+tckMKKQDrwlUOe5CoG3aboD52t/ugxnHNde67K7Mu3sv1Ebg5I64+i
+GsyjmTE8BgsZUcplR1fFUNnMdXVTw9oXtjTUoZX3ZQBkWPyVFm6HLsYue9PVWhI0a3fhg6EekxO
Bl4LarFGeRKF3I9qeX5AHpcAq7A3ONnSKXiPdnOxL8D0LIoxZRkVp29cdLdqRUipC9+GxtfWjJH7
cRAvU1/95ai8D0Cdwi5cuWOLXwi2UTzOf/08k7GjAeeBx112tvnJLrnCo6R3XhRWF47hnbSnC/yC
JXeL9cOyYRGwQPEfXB0rPj8iPU42v1Fjkoc4z87s76xlSIAYEzt5nww/U5goxTIU019EsyUv/Ed0
xaY6SkW2TRsy0UpwqIlJunBByClIQoYOd2ve98rWroBdmDhm+BaPuyigKbfX2eBiVBEr0q5nYZB4
9RMyDHw82TNJrGUhla+5bXFIhXd62dcQEYHk93HoaYn9yGHB6ytK1LJAagVfRbHPESCWdRXQSFbj
7fV5TDkZFELBKjO42euwqaI/I3Zuk04XADEd9nfZ2gn6j9YE4qEf8hIpZqr5jLELu1Zff+T1eNAZ
E0JYEhMdviVWDdN4gf/lIp4abDsagsU9ju0pDz9J6T0TTg/3+ehIeldT40tT1D+Tig5o2p+0I5Bc
Kct3GcWHaBoJv8vgoU59tY18Jy8He0Pb0EexVEyolUFV4ch4mx3sEwNW+oUms4MPeJJu4C1U1Qu/
qb3i4E1DWrrEqe6Wj74MiTZBywDopBIMyLlraNM7YRdqyeaSHDG3sQS1OMMnr/onOwWtqJY8VYbw
70ZrYproMMdMAnujM+xMbXwzYljkKiFiF2X3NpcTPY/ZXoz9qY2se0WFIahmUi71SmczthgyU1m3
CnebQHv3i2utYH4r4RYomq+iUKJrZeFTxY6a1dxCD50rzW9byMmvYNg+KL7V1u0Q3xol+e5xIPrW
r8aNoUH8JU+BDmLsZEtf1rp8gAiAQ0SosQmgEp6IuFjRg7oM4ucO9orTPUXsBQYv0d2JPEakInaU
8WJmM6JNeA+pB+T1HsldbnTqzqbqLLSwiNmq94wJWpyNh/Ke5ayer1VohveoCv2nmrJcvgyNupNT
G/1aST5vsk5TfhMrTbyUEMptxg/5p4U2h4tsVyLhEMqGKDxFmTFMrjQEyT9nal8THFsnCjezdW6r
E06DLt5PSmtTdVXBkAjz5jBx+zlkRhJ++XlYc5oztlIrazIwjTQ7+moNM9ambQet9G0wg08oP8fa
iD+tCk1JtkWD5tIi+ADq8PAHloc+nOtjGofJydIydSua/qV51DtTiKYUnqbkL1aZGIjmstN2gjIn
hM3kpw7qJa9bLwyU1Sx0d+xMGNPiXDTh62T3mNrMlybCayqiHF4Zc7GVAyNQcl5tGqL7vSKJeaX5
+NskRMGdYllGFjQllYLb5AIjhWZ5f6OwhNiwT1LWKM2ZV+nzI1PYXqrIesLQFj0NcLMhDOOjkvm4
I98jAToR47XS7lSY4i2K2n0hv2N4mFHP3IFCg1+e2pWTHSfrhDDqiFblq9GbrR5BwxJAPwj6UCy0
l8C8FFb/wNWxQ0lcS/wqAxpjqGziTiENXX1o8ddMHiqOXnhul+yFHUxERJujflqR1OAvGsBrssFa
Q3fXp2ZR+aIy6hrkTOHckqFUOmuXUPDLtuREEmtrSMRccq3gWaJXUNztY2YBYcFBNMdkh0jyiTjH
pqVcCps5gRefjFxdbossu1T0VK/sqPMI6fpvCX7HFdxpDljMj3ChIK4UryHlk2W0L6LpGj+WSgNf
CY+AW72bGoe5doShUve3tHMOfm/D8SD14s52NG5h4AVeatXvdWZ98u7AAFwnX76q2C/sCMMVvEAu
/SWwTuhY4DoeigCONrgNDP+U07tw5T0BUpjOafpnKptzNR1Ni1DQsKyN8Bgk86ofxevc1vumxa5L
G0w0BRiXY7B4kpck+xXl3RIEeqbQCI6xSVjWVua9UtBsmk5r0iAz83BCFjOGQWU20BfymQYky/F/
QoCbXYv1VXH6I5COg9X+Ro2KZUd/NBAa5IG6Mf3kvOXhoS0MbtBbPhde8eCz2ZzniOZQd5wCWkDF
rSwT31b8XZcAp1j6HQeLy3/HXxiYSOEhdlciv+2yVKldIYkU8yoZbC8i7XbCYwcpl0Mxs6DG+F3h
BU5wn4jSebatWb8ZjSGuytbNDUS5wwhwrCP1Ba07XAKWGTBhGzRqJmmT8adAsP1n0uD/LnPx/7Bx
QZBm+J/TFP/SNW39X9MUj3/h39MU1j/w2FjCdoQFn9uEXf9vYQrnHySLHEoVcFrRx2CqZGT+vXBB
d/6hCtMQqqo6lmngrP+PMIX5D40GAKIUgr2/aqn/uzCFaf03SrumOsI0hWHw/8d/8Af/z2GKOEAe
tmdEd5U+w13TcVlMJ28ccOgG1BBrVrVz6matavTXqZtohCGgjx9WFJMckynoP1K9d8eYMNHoaGPP
Q4yroKoezkPuIHfOEyKBoYFLr0AMpp6FSnETYk3J8IGvLoruzaTp2AfbbS9gfFCDbhYM3oLx0Q76
bYejUiZvbQM/TnO+6rrbTdzl89CHADDWiQtW3C2CxI0hyGPY3GEVwoQq5RH75NJo7GuFmy/XXx/Z
ptZ5iLgWG7s5RmoiyDYM4J1mDR1OEiLE+AED3VPq4wCbmLW3Sw3oTk2nd2pVKKGok3UlylXFEFrn
GeMQ0/6kbGSCejBS6RrBoaiDDx7pRTjsRPnRsg0rI/vNTDy9TBad9t7lPyW51nx87ZVOulMiGQcd
uIkN3OvGbHZ1x4I55Yhuhucu0b/ncAat4yTPxcwNAEMleyjSDKyWGqxd5DTZhY57J1E2FtsfXThs
1ZJgN8h6XsLP3OjDkzb6OxSP8QUf3bKx75ZztlCTcH9wfWenORbjmQ2ltsxF1q0TYtpzbIVXjtAV
BJaNollrbl0HdfwgxO9cU+GoL0VpV3ehRN0RY99LCxpbqduPzCk8QPqvcMTY2lbvhG135Mmwct7i
sFlmTURJdzBg7Q5xAyNBk/qqi01aSI8RdbYhRDfzHvWXwWUsAdENO0PqtkvtHmQC1jB2hcW5a5bV
gCeP+bQm4hI+5fN0G+i9/Zqrbvi1y1e/o192nD7rBKSzTz9qnF5qPBlpdRUMn2QbwRj4LhVegUst
dLHMyse2AEY3ZUuPBLZ+t3SneRm7/Hmit28xZnm2Ac4Yr6oYGBjHLH2jhViPmlg6GpUGOTvRHNXS
9gZxjOb0Ks1yb/oKFzpccK2tP/T7ky/w9maB23QRFdzGtXT8l6LgI8UfkiQ7PWWVlJCucUy09Gzr
g9E2g2NpbiGVsVmjVjvETqgUTD/Urcrs2ZZA8p1vpaekckgvRMuJaLKTMfZ40ldT3+8lrCfHae4y
dG5R+j0He+oInmW55x89Uj/YIahRntt/zNmX01xNPd5pYYfcx5jLDlaMAIb2xL4IVLM48cW0R7D/
ErhJ1bEiBRVefcl/r7G3q2pCBw0wEggFk0IHRxU9V5N6qef4dQrskzrrq1niJmPvN+EaCpktbKhg
dp4enIhhzeHehvO4tLbamG4tv0eZMsQma7jPBHQNLUh2s2LuobqU2rhRGuUPUyKFaXZ8EUl91Kru
b4iiD5LqMKcnmswCljxhqHpVr52wQLQMPxAh8tiYvsVcBW9zWdrXIS1ynMZ566q8NFDvxD3U+343
j3ZzzmY2J0rZI4GFaHgDvnu4woSNc6e+gNi/1VrxlNjDkfTqGlZe/pfMk/GSWgPLXSjaJJ8ZdBBW
coemhZF7aPMEYXVlsAMM1GbTh8oRTYwoGmZsq/mYe8ZmaHclaIovpIhN6sOJmZSbz4aAPrp3PRuW
cZC33mj3wSpPkQYUexJe0NmM14qOFY5Ou+rTH7sFdlyLTYo859rfUGXuEJvjW6fvCywOlIv3r7bW
BvgEwAfCwCEEZAgFmASkpWkzJpMHw7xZcjcmUIuz4mPoEusAAdsnUmwXHpJB61mJ6qy50ZvbyrbY
CzRwxZoKlw8snDggK0+MGkVbq94yad9D3Czr2KGOGV6x+t1T38x2ItVxN1eTZxqWV1Wv0qreIFYQ
wPbxWe2U2rGfquinbFIe5tQC1QNwgics3rAi8WkCzWkGRVZSd3iEKeZbt9p3US/b4CcGcqJo1f4h
pmXM3SzV2AXa/iYNtF3SqCvaTKlc4yurfQI7J/efe1oEftRGGR5QpiEfFaN+TAfI+z5SFH3Ea3V6
a3iZSUt5V4EzW1WGOz/TE8TbwuIKW6D5y+YpC97soXyV9nwosxgIs3nThAr6Q02LdF8Su0de/GhG
PFdhNx5sfroeF1lf35giqdTpTBouwp1UZy7IV1sP3gEAuAHqsQ++vGsOun6DLcD3S8VYHnzoMYoW
l2GlTdZBMS4Hxzk7Jt7SAjng0ARvflt9KGxOyCj1GixP6le7jPoGYXlOlrqhVbvk1U5V366tQjka
Y/oewcgxq+csrd/skg0qb8C9LTDGDYE2ebmKMc32cYCXqMohLMaTWQI30LGthj1BnrmFgs7S9QAA
/Mo+stzqMz7aLAjmTUlOAb5+HlCdzPRLB8cpZW1f9PySJ+dHZ2AOwDpSmYDWYKAQ06G87vpoP8bV
FrfFIii5YmgGtMei76FYsPyP0nhyS50uAwU385B/6Wm5H7GxsiTwXRwky4wvsDKbq6KF3tLllIEm
9o8cE/AUgf7Tms5rKxyqvgMwDzz4uCUk+8ishvUohbL3FRi0oGfYhecQ/i3GgfT9UQ9DqGTG/YUl
Qh/SNxFM43asGh5FCbiNGQJeAD+M2t+rMd4WDsR/XJcrYZEYteo3Q8vuivCvopqxqbVgynEJLfqo
ImKIu3mt86YK23klON0TyltbcKClSZoCJLFGbXBXAo7rXlqz31oZ6GmyDd0CejucPsmthCkjscWe
7Nu5i7d03EA2HcDJVhafTjUtzDx5lMwBwQOzoA/7iJCrzf+qFm05wLATNj75dWs9Z45LxuhMk88C
i/pvr9WL0mHymqIrca5bqWVX9PmzfCyAwbyMkDffNR0LQ2feMJ28q+pflmlrmPtigunU7EXwSdYO
AEu+HSAAjMqAPpauE7wqDY8NfoogP4blsbc/fLlT+xfBA+3n+jLKPJDNxvSaO5RWUJORxBSn85IV
OcNbT1r/RXsYsIfPJrM9ox5XMjlF/Is9jCF+nfzuWCqoxj1ODbwQ42YQIadF9hE/LnekfCSBMQyw
vkH3rr2wB9wO9jht5GCzqjCtvZhRP3rQL0p3iwfb9CLW3FTg/ak2jxINM4E+HDCMEeSs+1McboXO
bjWdCKRk6mkE6Ivr5hukFrUuKm7cuNiIVkFSDHjplgg3OONkGaEAUoFtP1xakqvb+JWX1QZWLd4Q
oqqChbWMzO0jsFSo87hi8n+m+9Fr7eoJ6UbiRZ1Dee2iP0tN3FkwPBfqrgnx1s9AgAXD/QM89Aj9
85rvXqpAcPdoPT+iMwXzrIe7ZoUv90Xv6y10mfqkpBFszMYnj/JgsuAv5h/E9uyxJUfHMqdqqY4s
BPhdxHZhr1oVO2yz04wjTR0qLx3tz/Tn52LgRxCEUYKws57QgP2NOQ2ME7G80JHJsj67GmX9RSVd
6zojvxNzLKgWVZ7w2H2QdwWPoZxlLc7tlGyH4segP8g3GBqykBLkFJq45LDFW3/r5mc0zoVT84EW
zVYD/R/OUltQrHxU0waPGJB0nVpHZ3o1wuGFQOKRYqE9x8RyAPcTF+q+0lQ3kiGJjWIjFTmiP3f7
sakk5Kp+4J09QiaxslUudcygONVkIlEl43BfmapX6izEZladVS2WWdHd42beOErCfjO6T3zkypC5
Db2RTjznhz7H/NC0hJPNvn22M4I57JdCQhczNHS2oWDSiTa0nw3rBWxT6jfX1vrdzHn/J6NQT2gi
6ERRn5OKljSGmzXNO5y5hktCSkdUsuS0UJRqT9Qh2gSUvFSl0DY28f1tCsclav0brQ7BJR2BWvZN
XT5jo+ONGxbZYJE/HZPzONMjbIpSXcG9ylzHKFFtVJ179NoXPX8Hq7CZO6t/Ze7MdiNH0iz9KoO6
Z4I0I40k0NUXvi+Su+SK0HZDKEIS930z8un7Y9agp7KAGXTdDVBIoDIiFCk5l9/Of8533B4SHI++
aovj6kV7ZfBgCI55AxJUNrNJp0j0ODeyOrDf/UFI4OJ5sJq5crgiq1J7u8YYrbVjEgARKJ+lx5Gv
hM7rwbx5iTyOAngzg3cE7IfENNiPOkzrbCquU+LOOzGm7TFLO5T5tORxYLusissTVrsbNEJzVZbV
JYpLoNtF8dAATQZ29hknzhbCjtiAf5LbOk4NnD7Fh6Uoqo1hv36yo2oPXuYBBTcB0MRMbrVkIzi6
ibH3SqO9g/lRrBXULyJYIGFj5C7V8SJrQmPladM4OYP9g/Qv+DSFzkYLw8Epio2rxccgWrkri74+
YHM02EuNlEYtmDrWA/LI+LOvoPyNSwnotNSBtj6xFpCGVYH+qOYrZKBj7DYswf1rzvQXxQHxjeHT
nevVaLO5UQSOg9r6Vl52V8wK0xUW6OVmET275JzhsbOI1tI/ptZ41aKrxqG0L9lkbbuOjy2YC7WG
adXupkaKJXZAdsds3yuozmNj3WQlDlPr3pXkujoJqpIr+5zG37XtvTVmfxh997uIk01apCAkYbu3
wYfn+geR//b855D1E+v+pyazfzhLa2owRb8NF4pp076XeftGcuqGzIUFyBbXPGqybTOrjyrkVjBj
0PkRE7Pujq2oNnSK4Wz4zDnAn2n6ijdeAD92AMe3clqHYuYeFByb6bllkEj6+aUxnXAHZo2hfQKM
7FUXwyBN1c6PotLRQWbvldXDBDXJe8dOdy2hLG2dLMs2irXHjDIMSA+kmjN569wrdzPWitk0n1te
IW2W/2iX42Dc/4qoDgAdNFc8aJQmR5/soV6fSpyA1CqBtMgugdNeKpFiLWOYqubPIQa4s1ToRQ01
ASCxN3XH61orhrZp3E4eFMQs2XMiv5E723UpyTAIXojC6uQ2wXDneuF3zJgDkeuc1cNDYQ6ffqdo
XbMxUcGe5X4sXr3Z3Zkqqta+CweuJqDReK9NkvMDMj0yVBXMWAGQ0hXQ/qz3OOke4ig4ODNrguVF
IhSpYi/Jtq69HFSp0SDbgBa5b1r8pNpaOgfOS4gYgPBPR+To1yxXYYHvBs/aQB8lMEqldywJdFU8
tHlSpWrCvErXWIg21EvxglC8FFkjbVj4n9k6YZzA0wbWyHU/5J9W1/7Ux7wJu+rYS+QMHQB+9nuW
lJOf4bqLaBsOrAdZyUvn5cv2+5nl87AujarmjZt4OO4Xr0DYVv2dW0I1DGt9RAJuObQmLAmZiHpS
OOK3zbuugw5kjYx+XtSio5FsvGAZwx4iK20dIzjTl9FdhhNDYsxfzRh7HwE+ZyF+JzU+JjQiLUrG
k6xZFtFuNL12laAsiloq7YMV6Qb8RH2CLVU5W19/Us9FcIEih1hfhlh+lYUNQrkc60soK6NaO3Yz
/QzpNkgRo8ApbWrevPa2n8wJgldG0sFN6vKQGK15qwNKoaK2WxPIeyomPsGZm2TbjZjpNbb+gVaG
gbS8Q/3pSqrqSjMNw1W+Hsv6PqI1K81VuQcLXWw8iPQbu1t+5hiNvBEWaEwhfBY94+LYgprKCZ04
zp2DkHMZZhoHLU7IMpleK5KTTTXZu8Ju641TjVjr2/LW9Gl810962rpxAbLQEvu806eZtSSIV1fT
j5KkP+oG9EQ+sfC1KJqkGCr19AYZCEeI/p2X7daxqu4h6aedu4gUhWtzEjmMZFADmB1WboY7E5Yf
3mZ8TOsOHBb1LWH64glEvYSzAM/rt36iCy4cmV86le+bxdHeZx1mVqfVP6c8nj6MzAy/U1YKQX+p
c+MQ1+FvKbqY7TfWkj6FzuGxUBvQRE4o9yt2Cache3YsjtFEb8IKL7TXO0+9G61NqgVSV6n9II8E
XL9ljPSRTgY8WLqvy2InE1YZAQH/FUkwDL/ViyHNIyGp28hNzP4gurUmCaswcDDsNPtlRpFkQgLz
LkrOhmVStUhFqdPurSb74cnfshuwPbIltPubX2DTggh1D1fhU4w1b9G6PNJ3cY7dPDuIObgldn1f
C2tvws7nVuLfDh2XPj33DAlZfGso9SZlqeGkDjZxWRm/ZMEbvXJ3orv5+Q0D9aGcKY4LVHhFl1IO
a+kU402iwRy6tfU+w2xct/AsSUAkm6qGr8meIg5+VfJp6sG+Dc4lbuQr3q/GeRVIcsh5esb0OSSX
WBtrOtw5CUfkqYtga4P3ZBSZX5E8Tq5rHiwc52tXWieXzkNMrJwFrPppCAzOb7HzBgi8BxWJcVgx
oKPQk9Ugqlux8e3U+6Sdjve2v1UNnlqry110lfqcOD/a0N04PMs6XrEQeLdFGJ+z0jp5Cq0nRv9p
zeQQmlC+GPZETkm6EPYx5NQzLVa9cYAcPnkvOsAZ7WDrHBemSMTLpjLo/Cq6t9a4tgjS7BW9SmwV
L57J0fuJFZRqE8oiZx5Hc+CTEA31+FrY1rfhht/LXaWwp4DW2huN+dpB0uBKnG8VhCJbsuimmbE4
ooGeWizDKjLhlhA4HPaD/5Jy7ejAfOzz8j21TWc9DLSWVBmEGB7HY/dULo8KKieUv6FafT3yg090
dz8MQD/M5eHs7wv9G7vQe+tHmzl4VYgS/bAjL/KVcMKhB+CUQoTJZ7CIE9l3tz+lutvR1FH021Q8
RfpL5B+Z9zrhScAnzSP77DdkT3uBJ/etjX+iaJh5vK+Q2U2bXtRwvLSZs2tbjgyWdbF9g67RDEWN
TFQefld45FIrv28CvSpDc+/1PkwlQEFRbW8KRzKwkcHFWRZUiQe57sVV6Y5DLj9AG2tL9B4JeWTT
fARfnVmox6nqD01uw9/EUOmoB6d48iS2GrkSU7QdSnHLMw70jW3sezFg/MUH3sa0kHJmwwQlt5bK
Nlo2mwLODKb+njDf+Cu3w8+SXrkVTqeHDJ4Fka9HZ/BOM0+8mirQzJtZSuRRccJeRqIYSFP9Ug8X
WHZY9J4tGe+q8FuzR6ArrhEvxXgl4UUq/rmcND9ciPxqzh9miLen0S6Ohr6lA2sI3SpM8B21E96J
CBnQ5xI9ONwM8jWeu8WU9APvW0ZaPhnc29Da+4RKB6XZxgfn0HmzY+8A0JW+CN/92Tv4HJmf72zi
TnGdncsOqxoJdAsocQolpAbObpXwUVp/4wZPcRKcIYCx7mYrL6Zd4oTbOYXPLYh40EfbFQ91hLcX
blSa30b7B75W9DaR3ysgXt07qbMJrbc7wi3h7N2twUESiz2x37GaO85RtnXOq/sZ/3WCNhmdUu8I
J+FohKeC6ThKtimDIhmO4jmDdKPynWOycr+MCZjykw7dQ8L8EOkf9pDck/Wgv4EXCAQHFmWVpFAi
3Hh1vcm4ZJZjoW2Uh3j+DKTe+Il+zOhzqfWLB30rJA03ZLhl+l05LqrzfGHxuitGuTNJ1wpfwAqS
+0QeIju+NPW9s0QQidGvKUekOoQ3nDdsbEfQ6OlcWVX7wQuPfwwshCbpAyrOTnavGD6NQ9khFdHK
Y+Fg+tLFs2xfBEWqsMesyr3VOb/VKu+DGDlEZIcMWDgRYAKoxnNj4eGJWXIMeQx/DE/HjAVOHsqx
InnZs9i5NILrlkCBP77J5BFT8AQiBXmF6sDqrij2OAbWqMOd5MGCl8Al8+UzMJl4CSOXsqUG9hGz
A0sK9h5YSyzfxbJO4ijMcVQJO78nsksC13dfpmkEQj/3h5SzF7PTNi3no8CiwpZg0xK1jPgEs8Uu
neSmu/UkjUATywwKVgPsfx72H4mz16E5IYClWUNihO/ScjbL7irLo/2uv2vnrsSIWl3pfvsYVflO
AQdCZv/iEKaiYSMrTj4s7B0M2Aped/OW6tfZpLfEbNvfZRbfNTnM1J4Um+rXcV9tPXDqprfLjWuK
32KRx30KAhrX4FlM9d10DUy+6endzG5xS0bGqLZ9XcY/bdu8Tq59RwVVvtPtXmO0Wk1LmhfF9weM
k3U9E//Mk3ibk93LK37n9DHSHec/T9Yzjg8J1JUJfTUbEDa4RCfirYG4y+XwQDBqlMYxLhswQx/Y
y24JIqyIHwAyspMhvTtPe2y5W+aEMcWEmx2nfhsFr2I8F84TGvelAZBxVt0MeQw8jWOiQbV1B1Fu
iSJ0EmLVuMn8N2+o7ioFNL5iwVYHRMFrWtFYblE1eG9O8rMIYcb5C9a73PoCEkUUuPGudosLcoFE
iqpombCHu8HkP/JPQ8XoHHKnTa9F0KRvag7ULp3EA7cX2Ti2JNs52nsIEr7xxjGbO4o2CjpO3tK5
wFU40+YpH0GrV5hq46+grTmaiXt/oKg7pgG3S4mCtLJBlysOoQdFLEm4mOku431goCxO7mFwDQy4
NlGdqjF+lYZ/KQAJDYZpX7KUphGaegb61e0PZXKTF76+WYhD2m+++64+TklgrKYUaIQfI/j7qJPr
pmMjoikA8BPzo3MMdWjn3juphhMl4PwagBo7dhyOlkYpQmEJB5UfXX+6b3savyx3Qd0EoUYSjGp8
pMGNEi3rCDPjpy9CuUaIrNZRQMYizNvwkOSWfKSzMvBlxHR9pSGPa8sYx1Ueyw8f6CsqaogRluXH
teaRtPLgVR1KIgU8uMw4eOFc6HMJ+fM5wVK790bfOOUEEJ2tAtC4c1He8Xo2hwrObaj5NOrR1lu7
eRlH70BJ24cvnV1K4RvqoXgOzZkTmNi1pIBpJb6qAVMSTW2hV9M/GR2xVN5BC764EZDfxFDY/DUR
y5koWe9HdzolG5XNhrn3uZIeQOedrTIc8CQWYXgsUgdiP7EhnDVJlr2IvrKTrUAk2betLUByiMTt
OSVJYfBUCX/EaV8BJWsjtEtaGnxzk5ABHlW2bSvZERZzFMm+Up57m++pZemARAtCMVgHXuyAFano
tTGLm0Nv9K20WI/6U+CSHhM1fvek26YqFj/dtrpPx1xuOWmW9PXg77EqjjZDZYIZK1EqZmpnnmpE
ly2CvvUwZmYUrvWkKDQDa8ICWuczdgmB2aoeatbjtmXibxUcjU3o/atcWk9pUP3uvd5KL0UgJPlv
DPJvI7ae72HReENhQSoYEZromGq+Z6heKz+c+y/uQbLjgewhAzQuHtgGcSWH4+5XsKNy/hwmhgkj
mjsbfAmWMYB92U8Q7vBQKyryM1mUiYdGuc8DTXZYWYNDgmtjF/WFfGPbzlq6rCBviJmeVRMqXluM
1sasaBp35th/DdOIOZeygXfPE6Q3a7s7FIqIUN2O8gPAZnkOsTp8McSOOUV9TPYmnvVoNA4Y2wCb
+HON0KaintFjLg6jaRd3ykBzIsPEZwEXhePGqaibr24gUe34EQdHlpG8crVL9GFG6qfOwma0A2AU
EcfgGT/2FyubHAoYSNWtrbb1v+nFJORnm8awFxk2TyMcHYLE5bSJONDsK+DcFsmAuiXItTSAc3Sc
sq/GdlNC/kF1Gwrdsj+ZS1b483sXFPnOzOfsy0+ggWxadCIWsQO+ZG7OInls+xBb18z0Bu4Xk5f0
OdwNREyYLQQQ31G8WUUvrjU1X4DNrPqIvzK/p+Gu3ovGEZec8wNDTsVQVfKCERuZWDCs05r6gmgM
2H5mQa24r63yLkkWQMKIt7SqqT2lNpU4pN+wTwnSSu0Lk0rvCYhcr23vs3KGfMs+24RogrHlapaF
/ytrCHUkMxmIoWqc+8B1zB3REuOEQM0cxfv02g6GfnEHPWHdAwHRWjQHK5ilaJWVo85NI/2Ll2Lx
o/4OE4zkVCF9YITgSYGB8/wffhGEILQBoZBjCxyEdSMhvZ6aFpP1JELrZnVhjhlXuuU28FnmcgCb
gK0YJcJc2rHnk117jxuEZqmSCs6HHv13yzlzeKD2j++v82ixSyx3xOXbRfeOxS44lEDHuJU5yqGz
71MZknkwKvPFCwKqk2qoewc7z7z3Ie1CqqnSfKbG0YyNm6AWknSp8WkGSygpmYLPvIFek4PZ3zjA
k7cxPqoChSIAPRMimjSZ32+o+/X4WGIHF63zoIM6561JmQFlRsCuClcR26hK13qxs0A+oO/4DZai
KrMuKk17g1aLAOYeYv86xT+yNQzg1dyzorxD2kD+Tpxh49pwPUVpbOSUeI+QB+kyopb7DLZo6SnE
LRS6FCF5ZdPdgkzHjxVHjFq4+YXAuYvlYwy+Y5JQ4yqoQ+++Ksnq+NW0B8q9toqG/l4XGAPZb0Ti
Sghss1X4Sq2PfUpG52Usixr6aqEfhIDdOSTkvfm2BD9rqtPRkLpznQbW6/Io3Dk+xyhRFdPP0Rz4
ELgmbmEqnP202PEHHXMV2Y15pHN1+qF6heiil5IQiX8mRp54NBvCYghVlcHmfYpHgtUAgjYRIXJK
uAzbqTZZl/+MWCTQpQBtNsvHc5BOHd7ttuaOCEkkesRGqcFhSeN43a4k2gUZnwGvrjnwrCwm/c9k
JE6HHver7FmYt1619+eBRXKXosZkIP2xy/ucoJKWCR+Wj30kdm0elBZcwqPcTz6+mdb3jq5LRKb1
3HqNef9E8jp/rAq7v2dnCQat1iBap3baGl3GPZY0xcb3fHXTQaHuhTf212lw9CGnOfzZKxMEp8oX
ZDaSkRYYyZKkXgUxbVNUs6QPuqOYNVrE2E5Etylv5HXis+2JIhtya4TCPWSRfoaXkD06yu/vBtsN
XkpKWhDc0lcLnWGdGxQ3zVpT/1bmO58usZ01NGBZmRp/+k7/CtPC21awy9Dhp6x/9kYZubSSh4qs
nOpQk2a3qw5NDRPL0am4pzOYxX9YYgBWIHyabGLhYrOnnNmPXl3HwpGVowKxSD7rdISbXKtmDTXk
HaEHfaYc9a8gkCZ8D431YoRir5WwAH4187DqWKRny91I84DOCfEYUGXyJgdWOBRuvHXJd2OGjkgN
1QwiRdpWQH+HY46YR8OrxSFmDt5FmFo2D2xFTTL8p2ATln76YRV8dIHAVyBznyB6Gi/2i1qTZVUh
jpOOPtWvIrS8O9AYxxpnzWYmlBXWSbYx/dJd005JZsBc6DBidH9RjIMrk53kFQ+H5C9q3H02R4ol
jyWMiykivu8yhTPak8ptQq2O5jiwA9Iy5PQ8dZDY0omjedyC8sHEHN86PI2MmJBTt0kl4kPH/LHi
r/VesgVxXWOqm1ZePPCxhJ7lDpu2FZEiDJLrq0j7DtUIA9uF3Kr10IyFJvhBmdDaB1S2BpaXvFSc
EXB81bHYVFaov8e8jq92Nqt1qQak6TQiZBiMviYtDkxhFfH1YuZjsH53nlfVDymZmF8tKK8lmdVz
PMqM+nPqyvk7zbLy5M8m5H43NFgUEB1lAavDdwwYztXgSb4TaFAnMQyU64wQsh6BeRfbObS689ij
ko9RZx1mPbRvXTiHm9CnosmSWXXz+5qMA87sbT4Snosi/ZZxfuBOpM8XkQOPx48+0PN3lib5vR8E
ww4Orp+vhCCn0wLGWPcmpj8QO812mlAtfOFgiyW/OG8amicgqI1ec9XgkSGw5uuKV9JReXQPCfo7
MCLp4r5uMW3HyTRddYmbpyGhELCe3Gl6at+IrtLC7XB0PfcGHSmGVlsYL/N7HejqRws09lgnJRtX
V3fPZstFtdKx2aDRde4ZFDLexPGR5DSKYYsXgcjeBaYjuZhC9FdtBqyn49T1fzaqrw6loh1uyK16
a5R9+yiN5cWgIQoFlQu/cuhmaB6NR+AWYqV3mQssV9wzxl0kLfsXzKP4PoLWw/szrNmy4zvHlq6t
VUCR/OOcJCRIBgWZNKwUQE/t8ohIncR64WHyq2epeGQrTBACdWE7jsa0K2KdQMFNuEeCMOFeGJ15
/FD+5D964X0WsPmIzr7zEORRfgobv/2sNTGfOrirybMhZ0PX6xgBgMDsXGt5m8/GuQ6RKu2+YN9y
dgY8h9DRTMvGTZufwX92mw4kJsfJAKgaKxMZwlA3UBsYUJzfrCTsN94cNH+FPeTvsXQhtdfGUsZX
RAfc+j7Lczb0GvieaTDYJ2rjVpZtb7Js6UWzoQ0IL9rnVkPMN342UQAJFs5W+ODJk+ca5z4oEPdg
ZjD1NfMxczNkmhAhhs4ZRMfqrSdSY6TzXeD1z0bJr8iIv00g5DvT17/v6P9R5vzvP/7i3f/P//if
1Sf85Xftv8rLR/7V/uuX+stXbv/zz18Ov8rNR/fxl/9DxVPcTY/9VzPdvlqWMH/+V/zv3/k//cX/
9fXnV/kxVV9//9vvsi+65auF7AD/uTJB/j87Fpjiw49/iQUsf+IfsQDh/aFMaUu8wRY9GMr771yA
EH9gWgPFZQnbsh1Qvv8nF2D/ITDqS9Qw+89ihn8qWbD+EBw7+VPUQnvY/P1/p2QBeRTbf5lN+EGP
n3//myvo54GsRXJB8hcB6V5+/Z86FuwxDsZ+oa2NYZhQ1ZWKjUM6dV57TWnuXRojYcS2TMVAFkrM
wWmGtQNAPnbyTWzyrFceEDVGflgLjR0H7ZoMJMkiSqEgkycMd6+WbSxr3qakHhyDgmjXrNxm3J2a
+vh1J3TjHytOIrdZUghIz2xI517A3gOZL7K8x95wXPAdWpDmx0SOOlKIDMqD9EPrs7b4dGAY6eck
moK7Lpj5a4dQQ/hsqso1jyAWXLYAwZewGNP6lAMstD/IJry5XoacI5jrXIXMr5HTvcLkJeLk3RtL
HyPGF7iyG0iEO2qi105tAJvRW8CXHNP1gS5UQvoWhjQNBiCh8hKWmYk5NoTL7DqyYx425S9HPDcQ
kOFTRIw1HneuH8Nzw88Opac1q48aN2VAmWDhJWdQRD/NVD9OHmZuAwFhtviTvQtAIMQlT2GMpbEj
ag42bYmhj39sgaw3bDQ83vrkmfkjLEaCyFjTqbRye/kaumSQivzY0fNg7Qx81RQXHXQMC8RQnMRq
y/ia5onAhs6f4zDBUtA8xqr8FdYmbaoVZ37GoSMxgLViFVKhR3vpD3uudxjbomyTR4/tbO7wMUF4
GR4ZhvHtRpQEPVMmtyqNt9CTu6QtT+YsNplE4O/UPQ4zfkiaJo2SM5ocsdDWQYNXGpXOo2cycm8E
cX8OWPlpCdqHKBB0mjOml1Gy8fp+V6XYu1SBpA7xVc0pkYzqZAYDbqpanPHvH/PJfrADCmAtNrJ2
vC3pXswIcmF3uSkzO7vYjZKYtwhZbn5yUJhy0u51SfLCHe9ke2odC2cXoDzKFTKqgtWw1bnLdy1+
9mFFtIzEs5/JW2e80+56T91EtE/r3403Xp0FAhTMdAfD4nfbhzZstrpxbokuvnucWbNun203I1iC
Gdij0dOlIMCyq2tBm2iLgSlBH9IUNNq5724BCR8zDReFzbzwbh4HJqNnPxfcghFce1uEd6ObPfiU
Mf6MRuy4eiISF2QHlQ4HJ5+tlWsCSsKNpIK4fmPD0KPHrlodUGWSNs8Gv01Qi0t6v79SWbTGvoiN
xP6R0Tm7Mb3kSmk1L1CMNBg9mmIyD4NtVih0lGkxK3FEtlSxwfiys2JM+jV+ur5ut0ETwU/ieKsy
WkWj4kDU+l4E1cbyMP6ZsXcZyWsOYXzPUe9gVhlEP/wfY6ce3Eof8SpuSpMto0Krhkfnr8waFu+Y
XrAKHSGtHbRyvjVuOC8fdwNXiDByht+iW2fNRVDle00NyhzhZq3An90N+UnTVcq0JjYDpRVA0heh
pnqMp/EMn5K0SjKSgoGZB5XnSzU1jGWIrrg2OvyckI8hSRvp22Q29qqBiZTYi3lIEcRs6cPqp+BA
wSBY+4bGCuAETbwb02pPIf2qoDEj823qlAVEXFyDvLw13dJQD3rCfspALE+fEks95RRvx4H46XCM
DtKGtALfuheeXCs/ACgFP1ATfG2t+Izw8aDz8IIh+V6WwB57vdWGvykwK3JQO0ZWtW4x5wiEnSjF
VzbKAT2PBwP0OG7cbw2RDR1lpbwOSyqP9rmHPfDoLDDipgZDapcRq9jxbAfTVUBnI24OCpnoh2We
vSnclA42CzuhGB2u5pSqQ9OSel5PNT7aDgNsZm5TybwvzXrxrTi/5oZmt8jjW/JNLKSqwZcpuM4B
4QCeMK36JBssJy5+sVRVJPTZm6RBuBMtBJqWagEzeafecZPH0TF3APjY85MZdtTELBQQqZfjz1qO
JyouuZyKem33gK1shZbaPJo4Ume8Ws7k0AWgB32YaItrsVZqUNiegzKVdjs/p3a2jUZ4Keoo8aRS
mtCuy9EFgcL3xuF8TzPYqXP7x9Ku75bHkQY74qS1OGr7ywh8HAts9KX7iW2UnAlx//jBMTU5VBwb
MVNvQ9Ry2ZEYM6mW4B48yMme3UPvJYBNJrJP7Gp6ZyGk6wsUnd0gcnyYwfQuWjbuM4DRto0fRi3X
od2PrMkwLLzmdaV/u6BV7PLJA+c1+rR1p+Y95CsspwGNnSuf5gLv5BIC44GoS1zT8Vjz2HO7cfDX
AV3in52GfhyNXfUimgUYMzYM6/htpP8oswQXD7lvXi2+sprPxpfNs5797MWsOnbuweCgVQ018N5Z
eu57GeXtSzPlzq+p4K9mAYb0QiKnLe4cmRAPrtOOuxGkm3MF7dU9V2NjGSu2zTPaSST8nxNoX3y0
ubssO7Oo/eWzTHuSgLQzcliWeSfLSRGbDhpB9rgOQVdmKokGSJX+iBbcJSOR5NT4rUjUyzXWPg5U
ow0sgCwNP4TBnHi6ZBV3+B3RlPzLtcT425WNGV184EHGeznVEVJr0Q1YHPDlblP4xv0e5m4GvKaB
bYaNPcRVAj+5w6zV2UGDXXiSr50C4LtMSJwa6sDBkKZtuMAx5U16445DXt5ldL7GR7pfFIj0zk09
oHA5JnVnTq3HrG96pqA0hgshlEFMJXJbgjtThz/oII0wtO7mxIvJj+kOk4nFw3aCZeKbwWVuu1Jt
ck4c9laHaPEbQ9kAPNtubP0V7M9JwTtKHQYxNoDc7GlFM0JEHwFtgHls0grZ6yn/wWcXLxbdGLP+
MAvstDCJQPn6QebdDUkyApqzcldtBxTk8TLqCLHEtypVrDuv69q9O7RJcKWdvVGvAK67bC0Zaimk
5A0+bFsgjeGqGqyufEidOcCv3zqxeV/pBS81dYpYuYra4pUjre7WfYy5Z8MVYPMeBpSmMSSlivhX
XGIq4YhPgp6uXmacDFQz8qrvTxYkQtuZyf+TfN0Ofh8AhikJrrOMnpMF1DOa426c/fnbsqXKr6NH
6eyBDx+DuSs9ezzOVkfwSvfSOBnu4PTXyu/lz6BUiMVpRcJ6V1WF4l078qWQioJJbcGZcscoz4jD
Y4fFHvZHEbj1vm49J3oDQsvOnSV8xDZpWoAHhucQq3XLoHjgmp2rU2Chr+2cAId75zX4iYq6nIqt
8tquOksCby/2NP2J3wspMnRm0bz4TTbcBTXSz0r4WQ9XMlPIRaYESuniOrMICbbgx2bdDeeqwgy6
RvznvmzNLtaQTfLaORq+2WdrjpMsQnO1dGx3Rmq/N0Vih9skHCCVmebUkFovdM46YVDnXldwAajt
hpjIjZlszCBCPeRQwZ7IoCiSOMKgKbgICaoywPQGUEonhj639hl7+Te5hAFXa3fBrXmjcNdj1Hgs
FWeJIaqFhvk+9e6A7aEKRoTFOHHZXCdBuhBhEhS4wJ4YcQYVRz7eGrzrDAwKBooL1bchbT+Xn3lb
D796qTE71X0PZ1G2gXMX+3311dYhPMlBcbWs42II+o0Nrbm1xFPt88WtPFK4rBJos6kj+ZRIJ+WH
Hji93DSSOYmU6/hi23mIhaED6mO1SQl7fxS/HGBlmAlBlo+barTi05CG7TkbmPm2qgiKbA9EOo7R
NR3jcRL5HO+GsAzfHPc55ApZR7ndf3ZxjwPOieL+McUXLokvZUxVkM383za7O5vht5uu1DID04z6
kc4yHs5UbyUub2cj6+Fk8gNWT25lY/8jDhXjP3O6Hn7tWP2GUtVSzggbVO7zwMkIUME6Yxyh5+8Y
1bolu6Xz7nUyDUR/BiWet35nqd/EguW3E4zyE/ib222MWst3MUoHG4ntwu/h0Ywl0E6jkaceigqM
AeVZ3+GI6xPD7IDjx3cc2iDruUQFrgiVMSQAWs+ZSUv3VrY2WhGKcftbtyCdV+4ICRP5lLDEiqgG
H5JUgleS6XNOwkBEmajHXqRzs+wmAapSg0ZxK2seVn01DpSZXpIWsBTmhIkCNhzwY5lBTyS+RQLc
sk9s3ibSP4CkF6pEOu6myvXitcItSA2HLOvHKIgNCjz6JHpHbvY/LaMquRcStwoWK3iz5DXJwy0W
zCFhPxvpG23LxSPn5/7DmMbUhoha0hPRU6lNHpFntktbcVAeS5risJAHQoaQaQV+IsdzQgzS+YBd
rQWUb29ns2RzZxUWjgZ7oj29KhWZqlZJgzxN3iDXUggAh/rfV33u498NbTLf3b+qNX+RdK7VV/HU
NV9f3f1H9a+/8/9DXUfASPi/0x5WX1kY9/k/C0HLH/iHrKP+gMzgKV8Jj1F14Tb8A/Yg/nBs2+Jh
YQrPtBzYDf8t6jjWH45pKwvkt8drTrlILS0dONHf/wYHwvbl0rRp4gNVpm//O6LOUu/6T5LOnywJ
n7pKR3iw3ZB4/irpmHaiszpX/0XeeSzZjWTZ9lfaeo40wB1wBwb9BnFlaC3ICYxBAa0d8uvfAkuR
QVbQ6o3a7M0qK5PEvbiA+/Fz9l7bO8k8hjS4IxEZ9M997p6TNmX2ApPHD/fl5m9/9X+VfXFTJaXp
/ue/19vw6xUVJjTXh1jhvmVLJPAXx5RljDmHeHSdDIstkkErfUA9fy8CZm91T4E4yueg9z7bsr1L
k/p1LtY3z5L7tve+xsw+M4OXpuleKkmId4dZeed2/tX7n5Wf582HdUTgClBsgDc8fkTvTTpuP6OY
R8cnOCyMCLiKnIBo1UAKTbCUgESBH0W8R3qkhBEPYC+X2yzJDm3cjky3l8e5KtVJHkHeGmRIcOAA
Q1ZObNFKiO4ql/EHL8FFjdEN0rNs5EdEp7ct2HapgDXKHkve4nOg9s2OwIo9NR2HSaPlbuij4RH8
OHH0umBmHUIsYm1b8fLz6yTM1cTkjXn2ak62yBIhG9tijp5iXUXPKWhFgzCWzQGyMYGoYqIpUKd6
azMP3bS6+lgsrMrDkqMp6mKHYEcF0Dim4X5Lkr11CxoIRqug2xyU6P6AZ0McpA7Y5L29CyxzpbF6
7YnuxXRZprP8GmZW9rWjjtj3EPm3RnDM9nprZzNBR1mW3Hd+i1m4KJ9j4wan5BW/LG5978ENqJjF
bLoJRG7GRPWA6y2j1bgsF7YfBKfpGD45E44ae6J93kzcIDugsQ2ZDFltm9R7FsIOH6J1FgzNYzQX
9t0yUA0VCzESjjUAlxhz8YrGPT2Eszzw+wXHpqr668hu6IwMpUcMn3taxOmXMbGKm5ycxguPQB2H
7pyMDwmijhNgYtkB3fIBj4fMtoSYeqfghskrs6CscgDONT7kBdymgCVA4hjIQkSlhnnySSJCvP3o
kngD3UcyvBHOZsFpsIhP0AQIUascEh3Ri20WyHs7J5c3SGHaXW+Wclt2uDmTuK2uPItm5ZDR5CP/
jEl3hh49znvcRPMADsIPv5HxE31BdvWpm6muhyEv0k2iYnOsVVHdLnAltkUEthnbHLIA9sctNREH
RwcEdjvE0d7z9eeSWMZPwreexjiX1xLB8sVCas5B1JY8j7HuklaevzSqowaa0bDFtkZ/E3khudsy
ci9biuOd+O588dKY4A5do1QO6ysOI/XHZmJcgqICJqsfrfZHwoashCGXNTvQUtoEalOtruPUkQ9w
31JujlecFi2WNjbL9CoM8UlnFFyvGtwGOAHIvfQ6gMJN8U3lAYzXHlm5aREEqKHS6LGxpztMsikv
aJTvWzODHQmPSTyi4lPtuG2p6LdhW+c7DELHti2mnc/E+45YIQiLPdxHUbrVlWUHy4dZ6PFDv4Tu
bT6vbjyQzujnBoJvBPbYE7QFXdn1561ily68ebxEN+cC8Y19DFE6PJjexoEqrf6V5vA1lRmo1bzd
2STMMSSeL5NRP7poI13ZuRdBOepDV/n9zstWoSkYC3M7FKHcIE3dy9Z3D7bCoDyOGoKfdES36xKX
5nM/NV8Gej+bqHXVBwI/nwArJihi6T5EHIaZTdaY/CJSs57csv+0iKK+cjLfPepWPadSpI+M4rvb
ji7YVdU50SVLUAJPonN2WeSXu87xQEuYAFJYhQLTB5jxkeS49JDwrN7WTY30MynzG5FmK9U5bjCj
ejPSuwyjZVJC0w7rT6i3sBemlfmGRgqQ5qyja8+tbZwYuseBa6qXpo4/zsXEvezNnZlt5xB3nnte
eAMxApZ9baLxgeD0ZxrtTx5eAoUEo44us7yJj5mLpmgj0sG566Q9nXm5cE4BhnTbnAXyqzOVmLl5
gQGxhbiGGMMh/ijrIqD6TyPnFKkcT+LQQypFETzDaWvzo9Q173VXDC4d90YebVmi+EgtlCoEEiUe
coamvq4bj36GnJp6WzV1/0FT3dGLCHsXw2iMSXwDZdZ+qECBcWfb8ptb98VxMYhebAAr6YWOnIPR
hMyHSf5FmJmEksavzt16rMjNczMkTTrUr54TVXtpJeF2CIKYzlmOJqgwsj1DFEWOSK5oGVSRd+nL
tL4N2xwKfZ7Px2hyYZ8jh5AUr+IzIazNtOMQHj6QoecgXo4Hh4K9Hq/CZooJzurK2yjtCeqd21PH
D0gLRQIBatVr571FMNy2B7QKK54TGl4l7W2LAHGfib3gpmo5TXDH8rOe2Fh8hCR6gMSga4BJfIhF
epkBw/nWVC4Jy2hlgr1T0iPhrdnbvYU4Q6SoU4WLbhbPZk+tC6gnuAAo/G1E6PRUtV2wA5TmfjID
/HDRuygrGmRy5yKOs/qq7lV9YNCK7qqCpIrtfSiu6zR0X0F9r/yakeGHO9yLpgzP4ln3GBmku6tR
9uw42n+NOThfdVNR7RQTglWoegatJSMmKjM3HfO6fecVzy2SCxQlFS5tK6ji45yUNoHWaGHLySet
zLYjWhKDYpmYR0B9eWDfErCCInSyMAxmPhEqsqa5hKNm+uBV6B89UrM5V9KBJHKtW5KrbMTuOGTh
hc8OBOVqBL8xEcVwkg9skn2aZuRL5+M90/h6b5kEG6A/LN1VGGR3hkhJ8BwivKADLp8ldQeEibK8
9vzGPc49wmoCtgDcmBHjirHs+EiP079ocumcQh8Pv/UaXonPjnFudVhtGU60yILTb0nny1PQXtU5
o7fgKel4SFmyrWmMt10/N+2ZndbDdIfsAOICsxxEVNL1j7OZ+mgTwszd5GWHzmmhdYrfebp0G1op
Qn0Teetiu6yWYJ8X083sdeVq2er01tjRZUs/m9RgEWw7hZ/PKlJAZN/FbrUHc8lW3tXYEjhD86d+
WZIpPHKwrI6dO4bn8RS2FxHRYM8RlPt9t86yMra/83aYDE6eoJ/2ftOmZ3hRalgixBaMmeq+WtMq
pBsLgHqiqEYSW2Z1kF7c3rn4Oc3Yx9uyjO7HzilPB4RXpB4D/oZWj8MU+hN6Ss/eMlI1R5/lZ9dH
ptnqtErPK8eS17AmFEBA6V4wNu7OSsidB0IAbpDrIt+lP5m6fvbVI8l27xEjcNRMUDIfr08P2wig
Yo40vZ15AZ252vYEWWzGoSmPQ5o4V86UY+jykovYRSFetvphREkPUAZXgzuIL2U1VmvOJ/DcQj7V
6ENuo2FZlV4AmW2au5HB5MUZldFwdpLZGeV7nN5qVLK7pB762x5HPhvb4vtgCPP0aejZPDsZVayO
TXNu9OpwHaOLMkjV11Aige6mVjwlSRQ8+waPgpfCtqZ5gomzTkt1A1ZxvBlheTAyinAYLTCWAW2M
zOYwkdfnHmhkZnfpCyZnikcBtEeiMEINyLDHmUkCi6w8Ze2ubkKneHA7uFTCKenuN6l3kL13Jqw5
uc9qddnkHa4S0e4MY7cLiQ83JUnrBChMfpo6ONaqVgGxs4e9V2tcaZj/Cp0QCkDTeTPE6be67Rck
d/JL1qtPRWge5qq+XTiLXeKk+owJ4hONkvihYlhy4kQC6WzxUFNknzG4eMndySgkkoAmAodsdjJt
NoGVU00WPHxj10X7rBnG0zQJ4fY6sK/z3OuPSUhmV0HDelul5CfpZqqvl2K5b6vS30exIaKjm8Cd
RMi1E/eGX3JVuLWXdW7Xd7UQWKELdlC3r+keVOEXSyXJSd0B5xkoN2lecNk5xkVrR+mmWdsTqWG8
hR4T63bZ1Q+KXs5FBuns4GF5iphwehEJBLhhisvcYzIc1UBhl56oPAkliWIUkrCd5C5zMjIURkM4
vVjMMVrFtWk9+nvEVd7dONVf8FiCG5hNx7FJA2VJB3CqoHNGJfHOGvvKCQjAIPMLkWikP+ra6o5T
m0zXbkFI6Jgbwtz85byEv8FEympjEq28bTmC95Vd622y3II1pOmqV6yRlXJRv1ruRd3K4iZOIMk6
6yQiTXNzhuisxwqY5dWz6SyAgslykU2Tj4We7LS8fLWbhXiRhgMOM56CaaWwh1eQo2SRIHi9F2YN
nMXEx4M6eS32uNbvsdRU7qZCZLWdc7OaP7EngReK+mPfBKTAWce5rCtQJXaPGLpIx5pHjyPmEppv
UWZ7OwfDDBK+SpF9azBZMP2ct21nf2g66NwTnvXCZ7ZWJ9OHkWnO9cT85DN93AX9UoX8mwrpJOgA
zjno8fYTyTmHxHPvukKZjVvL2zYLXhHt3ucmjs6Y+6H2WzhGmjUTGyP8USBWfplKlaw97KupUI8m
8Gn7ejDY8ma+steVTgdM3+MUWFEQ6J6sIhfPvRtwmgX7nFUXQeGc+nOdM93WSFYJEO/6pbjPopWI
WHo22RzZNTInYqPzYGGA6kF8KXqUHAmfrOmDMz7TBzU/oW9BDuZUzNlLcdfqafVskGlfTPOdV+HA
8VPdfahExinZjxQqZEbztsG94abrUXMiidUEGC/ahfMSn2/Y2+N6m3xe2JrZ3FYkpuDF4wvsCNE8
q4us2PMA7VQM7jeYKIHt6WIUxJ92nMM3OrwL5iy7JH2CLSvAUEPE4WOl86Mb0WqdQ7VcJAsn18Um
+NxnXVyICr5nbGs9UXMzm5aKJNCyCD9rSA8kV9DBlwwxljpjiJaR9JTRE6wrZjw6qCSBjwuB7d5Y
n6UKDefGlbX92KGxPiCKty4X+hunmB26dUjlneScZb8ucq4/L7JN922KdOQ/bxL+/ygNWzt/77QQ
q65MPv3Xp/LLfx2/tsvXiCyD8tNPHcV/CsWc4C96gw6TUQcUrCMVfam/9RQd7y8tfC1pDwKWRbDF
n/kHQNb7S2jPE7YUrkYrK+nM/aOnSCtSSaGhtNGXEw7Cs38o5P7e0kNcR/sWxdxvWnwo1n5umwlH
S8/nL6S16blCeajVfhSKAcgEBTMwNVo7XihbJpeNIcT1cOnYC4s8XaMOF0pP03rxIkadfrv0CiRQ
tJIzJsjr+5TG5wLHtR8/RWZ0HrsY7D7ovaUEvlW0bbqblhGINTE0TgT10ExUziJv/FOwc2O/FQMN
oS2YGWZck6LhcsVcvYTu2c32N4xFI9rIQYUTmdI5US4qs/IniyqSYkMJVFmltxr8QlqxZ1oYVtUE
g+cTyQXJcxvF2UUb9AE+idz37scxRpRBgNAK+1omCJ1QFOEqeHrNVcAUtWpZRIo7O0CsPftje2mC
As9sIbr23B/wXMIwzRkF6r49T9w8uLeLAGDoHMKQoQ/AcbH0hyvGZGAM8Gs2gD8GOgoMvQoGWD0e
HpMRj82nzyD0Ru15XqBCRi0/E3qZZCO4cZugeJCrEO9rNFRpcwdCyXzrYpaR89zlvm+bjIneNiiS
INmSatj68DGZqB0Xt7PDi6zN1gR4zw53TmNTTkKQiuku1kHycXRtPSDFASEr48zDg2pGD3PukEeX
Vtqpj1Zb+CPStHL4XGW2/my5NeGtQ5lR/HnBBFIR6fIxClM0vNIvaAkMeRg/akx1gLF1OeHysbPs
qvALc9WJzgaa6Q+AeUkV5ilDCTSSFYRp5UJlNWL7tg/BEpJL9CRayz4lYBZKgzPDzSyUJn6Em9+b
zZKtoyKncJNHzMRserwX9WOqi+i1hMmClS6stH/SAJV9LvyWLYCYwsLa6dn9fmnbZv0GWITFzba9
m2VI0DlWtVaCfimq6j3GIRESxtkjxuJ8gWPOD5Vzjl6bYWndEnNH4kbKZHftwt1jDeWjNbpnaj4H
6WlOvZ6e1nNDPygtxiuNcu01mWyau4pAtJNiWMf6NC/h7nkqvDdBGyk8CR08Grq/tC3y1pEFpSyT
vp0yKo95wxCjm9Ji/WeE5vK41uPHjvAKqE5TBxzYLQsG4YvfxfdWICQJcMnsf07SwXr2af5TxfcY
1kUFKKefbJeCIEURwf7MS7dX/OFDGeus3haa3sqW6b+ibRGmcsEkr5wnr0FWfZINnXnwBUPfTcts
etrCItOM34uYpjpW2irdejbFEBGvVlTdBIQLys1MXfcFmhGCtyCwlhs0feVzMuXiM7Fu7Vd64Y2D
RaHgxs0ZnbZxfMEAPr7ktsju5Ahx5zDgvwT/BtJlPFRDBtBHOKF/Fw6OhPWgnW6lnE94wiZnxuIv
c8bpkMRsg3rNCcvbUc2YCMaIFBVt1EkrV8ZKZ5bPcafBLvV20sJXcnCVYqkv4UR7w3CIQ8LZT4zt
umemq3PglaRrfQHk434wQVTHOzGHxO1yItQeWzPzcpJYyNwKYjM/tqT6xLvUz+Jlq9j23b0/97RD
O8spX/O5cKgmOQadxPZko3Rwe47ueAX9jtypsfTPPXJln9qeMpSco7WIDzkoPRVSTUi5wgxmnBWX
CpoRPVKq0/VwncJV+Mw+YZVbjwbVvPFsUZ+TfKeKjddHvAVQ4pC7cqxBnRGLcX7uKs5jWDISe60C
+2o5qccpwSdICeJhmWaWvrGm1NIbzLmmuCqitgTr5afiZB7H/nYKsMVtMg74d0I39tduylY3zrI4
6Vb5csWXmEXgjAmWxdsmONiyM809mTYMU1NyUpIqRjdnL3Ta/Dqt5k1AK4mVPVLWceBAOWyaSdUV
0Wqu/eQEAby0WAvlHktJBi7xe8hfgetCByF3w77i8SqCjWoNjbEmgbK81aioUOohpPlGp0bk0HQL
KIILIM78rJ0Xy3qkac5/HrNtBRuNbsHZaaGNf45lJKq3Y+0E1q5n6/4YjFqiwRlpZJ5kWhu9t3pL
XNkqW+6qil92G1jwD0HJqum1L8v8WfVu1R+rKtTnoevkELeSrv9s4mS8HiyjVqyDhq5MKY85ucQB
RbA0Etgug4Ae9nH88Ye65Df7+7p7/zAzZHd3fdeXStoBxxQtYNT/uLu75eixnmOYCUza3RRWFJ+y
e2tou2CDRUqiKk2n8nxOacT+55Xju4Pjn0bM/3YQ/b9wvKyZPP772nCHCIvi8MdicP0D/3QNCDYY
YdO2kjbGx38Wg8L5S0MkJ6aHOa9HovS/XAMeFaS/WgMoIX3Bn/nXgNnTf3l2IPlXggLOt139nxSD
a8jBj0+LbWuBN4Hre0JJV38fsf5gGlhELUybpEzLGG+swV4vBKZ2B8tZvAuzzMFZ4oAaCWQQHHyH
F1MiA0TLgJ2LKNJFB6xCYX9G6yx9/OEW/uYxVr9+MN91BR8MS0PACP7nx1izctAOcO0t3ZHmvDQ9
TTiC9PigGchyz+KI/P4Ff70TkrvhKEwCjudpl9L8p/fGHtuEQSYpr3XYb+zWb89aaZmn96/y5u20
OekJTb3hM41jjvbWpIFzbJoSv/XhQ08Sm+4iDdrrxF6l8+KR+U3zHOaAKD277u/fv7Tzpu7n2opV
CX8KR4z1m775hqEvm6EiA3EnsV5+JGErPwMCjs3fZSckAFWWwNoUdmmQ2ydW55dgSGLC0grXVldE
Mqtr2JD+hz98qvWqP6xX3z8VEiu6DsgslCvWT/3DE4iYKQpkGIXbcCLJ3eOnOZJl17GMWswCCYWK
0dqP10nTd+fkIrObzk58VGqwn6nueACd4NbqC5S7LV2c9g9PhcOb9uvHU9LnzCaYw33/9z98POCK
/sKGCKksIgXVZOQC26nbfprYlAkFzHBuFxbOB5VgsnGc1GwCkmvAI9JWr7vInL9/u1ZJw5u75Tmo
VUAPB54vvv/GP3wctSDli7s23nkpCW4IH6BCmcH44Fsr9bHwp3w/kW+/ef+qztu3kUfH0w4rEVRP
dt63Lwf7PjGDAEd2whfeJs3JLoDyl99O5D1XJy3ecfDyyLbienHIliK3zWr4SRFq4cwQ2F7J4Mt2
uI7qMwtHy6M9Tssffqnf3Bkeb4H1EbUMp+g3T/fUdV5DugnOeszut63h8NjaAtpSFJJSmQzdRrdF
8Ief4+2igROMY75AKYTax2YR/fnhFX0texQH6a7SYXTwqWXo++fV9fu3/zdXcde10PF8n3gZb/11
fvjRSwVOPyH/cjcBseQ0bLDoQior7t6/zC930BHe2p6gaghIt3krp6HXjIovxdcIvjO/rETsnpYq
hBiFUTg8LD0KZVIk1c37V13jdH5+pLkseyBfzXWklO6bb2fcMvAaO3G3VQEhbAXNWN9cZ4rL/arZ
3hej00UbztW0JUerndE4EoTebdplxFLk+xakMzKTA855QWvuM4sx7aGSyPx9TmgePGnBQZ+TTE17
sUSwr91lukthlF3wKMnrdFx1M56Ey1QbnKtoCsPuIlokWou092ZasYUdXuJ1qFZ0O0RLiICiuuI2
eh5kWrJxDeHx+wZIMnX3JGDrR0FH+1rFjnnCX0YynlWM5Toyrc54TmCYTTqAJJi5sWR8lWR4uiH5
5uhsEhq7vtNEHFLHvh5Oc4Ep/XYayggdSJX7B+nMaCfJ2s0/Gg+p9S5AYvVElmASkkNsQTuiq2xD
FM0SNE2OiyDq0MI1oBHRnHbMa+/xCTZPuZsiAkWa0W3f/zl/9xCxOqHJWvtfrFU/P6t5ly4iRGa3
1QJncZXk4QG/pNqpBmk3DJzhKiY8ZPf+RX/ZQ9ZHCLkdHkj+Ll++2UNIjo56GdUMr/GZ7NBEBLum
rOutsFB4vX+p33w/SgQuRpqTI8X3lfKHd5GZTkYlRYpZwQtx7szgMUKm1Zta1i5ef3feK2Xlf1h/
f3dRh0YiUkSEiv7qL/1xAcijaMCsTuKBUwXmMpun6zDW+Zbhbru1NeUKpGr7P7+nCvsydSGFoQPa
6edrVq6MrYgEdiw6ibsP+MHJQfEBmeJSPL5/T3/ZXRwWbklForCTQ5Nbv/4P95Rirh+moeKZWSJC
M+cKXj5W8p0NX+QqnwAZvH+9X7czR0A78BU7ukuZ7b15XnLtAZzLYr1laEK9U/jBNxgxgdwo8qn2
EHP68WBXrbNgvWiWOzvUU32wUY2DYaj96qDGbKi2Im3tGzwjdbx1y24+7UoLLcD7H/U3TzYzdQVE
j44tO/C6Nfxwa8IuqMnuqRDI05+86PsEX2ON7UUx7/t/uBSlKalnyP/YQd+sw8NAP7EpwaE6KP1O
RiwPhAZbPqMTZ/rDD/Cb59nXpEBxINKKJf9NcT/HovPTAUljt3jhBaIspo0UiqgCuoQAZsP0l7b2
8Ier/uZegunAhh0g3iXH7c29JMIDXrC16G1PIucuA9EIYZMsvj6axOH9n+3XJ5rDhFxP4sE6CPDf
HMLjadGQpwcAbwwCtqkbIhFdeqi+aW5vnczkl+9fb/3oP5WFjkR4r12piIPjf795oEO8UUWgCgUk
uAGias3mImBj/cMT8rtvJaXC476u7Aimf34YiR+06sAl5yZRTPwtJ+kPsogB0SjkZCoDEvj+t+Kv
/PV7sSoolj5+LyYfb55JyHz0nwUDdqMGS25TaH9mUzrugNbITOi9ykpiiurmuGbe2yCo7fGc4jHr
HEykNIzTOx36QbvrfIzCW1qzMBGSAVf7TNQstO7cA8zTTVQPQ2MkeSRmeaCAZ/JNRn3+OQkrOEiJ
HL91RVJdR73JBZzDng0bffC4YkDZV08wA0URsUpNcgXQuP04pTbViqVdhNh1G0QMiLv8A325SZ24
dgSPHng4AqUKWtgJNCWQKaMU42tYUXVhpqkwUMQLgGLOa/Znt60nzJDKIfW475vHjF/7WxZ34VUo
pgCRxbCQrOe3ho530lhlgWtbFzEvE9rQEwYr1atXuSY8CwhoWm9iON94VqKJngNHHO67LKFJOQPm
v3KtdhUbkEGKQTBbmKejRtJYaoliOAmmCKyvaTRH/0gVn1RtmmI3Ad5DUeAOz3lG55wJ/ehEF30O
mQvTkBV/KhhZ46utfWb4DV1ygi4w9j7Hgy7rvVkkR7omIawUkizih50DYiU7JBNSULI/pZHwWFsW
pKnNi8/L3Fl3NaG4KfK8kA8yUucQstnOyt2HecT/QyXofS5aRGZKrIoXZChRv0ebGt3BcMM7J5qx
vm6VVT9RsRlDslxCgDnovBKwWNEQHgQMnGSiMbNkxKBepBP2TAdAb4odj2GQmbAZKUmU0kUOhac/
7TGZPYJyUxyAsCRhQW/m8syIUqZYcf3gDh1RExzoco7nDLdK/OmOy/y3JuSN25rQvsROWq5RsA1J
phSdY3UyL0VGRlFkgQzgt+U/ROeYkKsN4O+q9yvTozVBDZTakE+3SYUQ7XL0i+rU8sr4i6hEgOa5
kuHpYuiM77K0KU8TWWKlHaQd3Q5qEQ9cyCahvGurJ4A1yx3PNWOoMK6Hr03FDO2QVROfViA8hsTs
h821YhSU/6HSWBfDN4sXLR6b+Q2NBHqXbxbLZPKc3GE8tG2Iyz40paoQiJfislfWuKPkwCVtjyOP
B7hFMiZO/7DIrGvj28sHGv0bTbqAA+5qifhhiy2F0xCVWAE4Kmm3M3EC+daSgYCbH991gUZj37ur
mZ/MqC0aUiK63EpfC35wQvv6EQyt9fch/L8d0v66VfE64ytZKxSqsLc2DJy+/mgVjto2DNJo0DjZ
jbWGrDRxkN/+4fv/Zu+g5Fq/fOBo/YvJJMgq2bvayC29+BI+JunYpWlwlwztdD+rqfsUI5faDikm
MKdNEId6kPFnX5NpoRDHa6SC54Pvlvv3P9ivRYLr0RddT71gV5R4c7ZOcjXCBy7xPbSVwRM/rtBE
VVv7yq/NSZip8skyw/iHh/HXho+Ds0dyUdYsLEFvNzk76NsFgLqCrqmiszphwY/sqDvCRO73KC9I
yrEyfaMTo09zkI7FmhXdfbTqpXjpDKKR9+8CjbC3zye9Y/JjtYcmgHbw22O5006TJRHAU0EM/Rl2
/2WlsHIaJMGGNKCNPc2JOGDy7q8Av3AUQewPhTmkojqLeIa/DDPt002wlPp0yph/bYo8RocsF0w1
u6alvtys4/E1anpkrSuDcDqLah96Yes0eb2pI+k9Zb1tH4XKRsH+25BnXHSQjkQaR/UJu2RenfSp
wzYaYkpC7jV76plAZmJncGY7Ha56IQGzETN+xUiUMLZBgHs9KfzMBmleWNgQZ/SnJ5gVzISdI6+x
CXrt+Ig1nwCbzqotWCvuGJ06vUleZC1zAx8gqrpt2xQ+llsv6YrPTVS5+a6Ye9s/y2lQsa8llu/g
MNaQxCoXoLYW156su0dw7QvJ64tsrnvWXbkJjXKivZvOpPclSHdQVNNBYCoEgfA44lhBgeXZlwWq
pvJmkA7ynwmUl7OpYjt/anqQvfHk+uqA2IE+V1x3Xblt8HtLxI6mWTGw2LA3sm/gyVTG+5JWfmkd
2Bfz4ivmQNs8JAvCkMcliD1xbGZs9yfR3Kb2DlsthH027u50GcPmCraUGi4anQYuAJ9wyRCjTZWL
38Y07WGOTZbstTe0zq3I/B4cviubbd/6Nkwcus8Jo0KU/puK9JvrZGgCmNa4lR9IIPDoJMbMHvg1
I4Jm5r7FJlkltdNshR3aYt9Ku/sch+F4y0YdfdY8RARloZ9/pehdbcpBOYuTCiT2i4cQhQottrsP
nCVRkORpi2s7rpImRD02JmhWAenSoisyugQQrVNY7B1W97GJzUPXMbE+kdOcH8xcMTQdy0I/VM2o
623X5hMhZ0lFkp6WPdk0XZhlqJ+n3t4vJY/pOmBD5x67g75O5wRgGkQy5GtITmPGrcJ0T1QNHQC8
NMDwC+IDp9bC2+cAhIyqj03mEDlAuro5a2kypXjeRo9Kzxrqr+O8CsVrpP/jpigdATRcQbMjM6/N
20OTx95FurRELtpJ5AvMIOslNfGqx3JyY3IcpEvDPZnn8FCHKzLRLOPQb3kep/pi6kL7McYbCiwj
8KxXNaZaA6QuUE+30MOzY4V88yXypvFoFYEf7ZKQPLqtxnr0spSz+tCbfrZOTB8CAhcZI4bt3LVU
iOAhE3s9wOLqmmeb/NpoLqePo0UrcUt6K1B0i0HuJgp46E6U7aIAbqe1yIn8FwtdONCljrk+cEO3
4VvUnf3YdybqNgnP19m0uOlXT3cY0EgyoXWfJ8Oro2KokjBt7A9ZE1gPID6RW1JgWre4HUbg+3Rr
7k3RhPA51JB/yFJfvQw4DR88J82+jYMaLtuoZhhNFuVM5IDbLY8iqKPX3IBjZazfE4CdwmuYNl4b
I/7kleuL3VziCd7ljUMEEj04Yhk5YxuyLxVwy00YzuiaRj3lAcAbsP0CwWJGdiA2DN7Q3LkGUhEy
SE4a9JUlJ4CPAyYyvQG5PJ8hCgI2Da4tFaeM27Gq9abE5CD8xP/cTV407sbMZNO5zrU77BcOmTfh
1IwvRBIrF4F86T9mfeSddU3j4APP0bOztS/RpTOgxgCtpZ150+QjuYT1iFNh42R4WpjWzNI7stEg
90fkKMrTKJ/s5LTuNUSrDN7/VVG2q/cFfGABoSH3nV2rIkDnpaPC25ogtSeHbF00oYGbLDshhu6L
XAOztn6UWtfEJWXRji4AxH1SAMEsIaVPmU1Nmf00Gotgb8kL2gJDpcW5ScBWP4Esljm7S1sGm2oC
G1slmPq2o50x1Ir8KsuuNXhYtfUDM814GoPom5wbGDNj1VvP/NItpjiwXXg/4pGK2wN3MEAZdpIM
4ZUTvPQcF3BbRynWDT+lS4A1DlpEgGT7cQhLti+EuvmXxFnsEn+Vzp4NnvLbxmbUsHWY0V80c7JI
UF1oeAD8uFO4Ma5LssHUeLmLr2RpV/xhNb1GSlQrfMgrX0KSPV/b2AqHY1yVbKgGpFq55cfsLya3
wS2OW4ZurQGgqkGJDdsRPx5+fqCsAUHTvfNStAarRVyCaQRYXgxwWsNkdDdWboX0gAvGB5vv1cI6
Ev+Xuu9vaj98+XNLxKp584//598O1n8av787qP9fOIKnCPqhcFoZgn8n/q3owf/577uq+PRmBv/9
T/x9CB+gu0TFHzD5DCDKrvP0v7u87b8osteGl+8KWvYu1fE/FJk+/4paUAdoTug9aIr0fygyJQpP
fN9rIwmhhe/9R+g+Wqo/l3iIOr+PrtAuUohjOn/TD8tzH8NDbINWzoB8fxCYP6FnVdVi5YospiYP
r5l5OcUtZImY7B4tal33MEOlXTxQRLjqqvWQYr/C2DKIpb4zYsbvvJiVVunu2D694BNbKdhalUdO
c60XGTsXsz0t1tGkxZQT8BOhnXzIMLtZl1XRu/Qt8FRX1UWpoPxgxKR98H/ZO4/utpkti/4i9EIq
hCkBkso5T7AsyUbOhUL49b2h9/q1Rbul9c177ECCAKrq3nvOPleqrg33uMXjd+sNo3ua2453ZQ1p
vxynQ24/ApmmHJ3Khli+OR7LS5e4BrKPY3eNrW2RepevQi68lhumyWN0FqGHHvUwYd6i3wMzK6KL
1tPnZm/7DAp2FrtRv2nEjImAn8gQoa8n1bOdlGRIsHICf6pQzfobmflFtJ0dSVrxMlgQx5ap5b3O
NNzSG0JmHcIkNU+Ld6UzxtouhqaHx6vvR4ij0vfPS2sqb5s8XdSug1d/phcj/FV0lezYXEL6IuUi
b2akhwijkAoYgaYqa8de6Xig07TO5vCYk5CDMs0g8tOKcSCyjdI5OLfNenxqMk7t4Ok6uMRF3BHt
gskasVE8DPbPdJbzQ47ZNI58nCFoETCf9rFzTf+7PkPehd61k04csScZ8XtFeHW21yKNmCJdzGFh
9/2PCFIcabFxyV4HRR2z9vJIyuDGbdvAFaBjTswyMrsgyhJ5Cmu8tULN7Ip7+knquGm84nxqNYnj
0zCtE4Oi4TW2FnBp6PgIk7GKN51kWzZY1O3ke+SZf+nmgrT5CB6GDA1jEKd6NmUvRd/FHbnnU0R2
erk0XM44eb9gNJjQibV4wiTWkaS5F5o79EyFzP62VByjt52P7l1gEWE/zK2K34Yn9HzRJkXuAWxj
JK1+NvhYjgSxCQNlY4GuOAdfFPfxvF1wnZqwWCUnnIo261EnBmtlBZbyZmKhHsC0efVjx5aD8cjj
28OyaUqM0ra97gkqNxjNOdUFmPn1q07esOw8OCB3ZMCl754J+YgDd6Yex4RxeCgba74D+uZilsAB
aWzGFkoXFkIJsaWPuvgdc2dyzyDBBagbMRtEGJAMgMbGufnV9nHhhWXUZdeV5iMEiRsOT+2qbd5m
iLJdOngOO0w0cy7inJwD/spqboCp1QQiIe/CiI0N7j2qTTmfyYTijG6S5Vxzcorvfc+AT6icLKKD
mZGbGcvIeoKuMqM39khJ2OpIBS+LQiM0TchS/CqZ+CDxBAIAWACJLIwTV41nMX3nO3K613g/dyAK
y+3N45wycQwIa+kfNcM25JnbDvORqm0bwGcV+djyC9oERU/XM9TLgfmU3eYqp9hz9EsyWiJ/l8kc
ea45j81wYrb2RItr0Pp3Jh7jz9qCMXRcIbiIr0TTonVYDH1m3ClZvV5hpveE1PZu9Fy7DZkikVri
igVuzW1IrDJ/w6BuT7sO05UDb0pz7+WkSmR7ZoWwL1N1VyKgNvJ7w9HmKJTlUD5OvgWkrIPF9QYZ
sbryxoJ8IjrE9HZR0lv1rhySqKLx3WoveObtfs2mbO5c0h6TDe4vYjC0yEx+me5Utdu8bOonJ45l
fyI9BdOntaborCLn3ds1pBEsRCxFfbLt54isIenQ0QUHZ7UeSKSRe+Q4k3fPyRlaIoaiqt8JQ5UX
67vq7xKhzKNoykx7AxMgu2ob1yL6hWnrdVRoZYdUtWqvWqrOJwc3NvmEDCriIz4U2gAggyg67iE6
Ix/lhslQWUSlbVsTF0uISbH4Ueojs64OWDOxZbzCdtAkRITu3JHyM3D0RkyhFbc9oWcG42wFRKsL
pwQtDpJjNGsboym0k8auCQLiqy9v9Ha9+9oc5M8Fefc5kZQjkdR+nL/09JWgydYOMFp+cL67M2rA
vLsyzm97Gna0IUyb+LTFN5AsWnkz346EM5Lugpdydca5VRdmerlmGHUK1bbpV8QvWbUHMiFP/OqB
u6a6QMR45cgaFECV4ZPHAYiN1ECkatf3dVt1p0PqsdUQ3gxKTo5eluyheus3MY1huAKMlnH8ZzYW
sNE16xASnbqB0EFTkvA/fBRzp+LHQh/iS3fuxgKTXglvkrEBqVn04JdLux+R8AOeHjtWp3F5Z647
nsBJIK1qIKcUdjkp2UNA51dea5oDuJwd1X1qq8l6NhxJg0FIHBLkpSB93niLb8OCmY0bDeH0qo5L
eVxd1bgko1ckqUE8pezXTShIuwTcfRuQ+MPQS68s/QdpXxgDe3vEpUaL1bmqZtSKq+nP7s/muKB2
tip7vtJyvg6cSA/HG24JqmY7Ma/xk3rajj2LM/5spcY9G1Odnwi8o+xqnVq2KTWTtkULTNhrVfaD
DrEJ9MUOrvXMqdw3QFfS/IMk4inKtcaxtQsf7/lq0vV4aqAgjjj3S8f7peKCeUvSchyiaYUWZSM0
FLb8H1GxZWxoPscc5q8aFN7WtqA04/1KFuOknHK8Cl6TYMePPJHeMt2BeSnqHveEzRGhC82FeEGK
QRoXMaNWopfnAvjcYOj56yKm7KKdTEpKuybJhv2Bu7haXOW1AVZiPilzQ+2zoseDPE9Oi2Dfmx22
28gEOoJ+egVsxJg+DCsCLKwZoj0rhpntK3IXiRNVaizYsyAlTeACU5w1euu+zn1j2SPsXQTxkbjh
d4BlyJyiWZHYW3tJx3kzNXxSQBRFLTeDPa8h23SISkTRZQwQA1DXnZMuuBDbhN8/mAgKu0LvS92n
IrforycAzGADXMcEUNFptM9G0luBXSzKfB00+lecICLvBxrl+AUnEDjPnMoejEcJI32Te0xhCqMm
1zvxgKqt/tJ02Bl5ZoNOa9VwnSRaF58sDFLcY9hnNKu6xVtfJVrqYcNmkJ0Zsw1KbkiV0HHrdXQs
+lkZN+M8WzeOb+Uvo1syBjPrPtsLanwoXKVHMnnaMGi5KqesItZqEFZa7kx8AaRn1PmoXbCRJu1p
W85pu2v+BelbBo0gEXuOHf/aGMBTk1skPVuc8pYO1YNSYzdusYzqOhGeTmkuD3pXTtorZo4lRwdV
tO0dRH2OnoT8etX79AErFFZZW89DXUrz+bfK5epfo4ffIUwHDXmTdj5CLDQyVCuGgT7h80AiykzN
aTLySEv++JzgyTQkTaJ8+/pTjLWo+G3usX6MRwsOQarOivzHNNcHeNhz2svDxp5mopfSYro1XMny
yJmRLkRhmM0ZuvyMvFiLs57ekdwDp667+/+aVc4rk91nQP5/y8b34NXefv6uGl///n8KVmQp+DhQ
eTP3RkfwPwUr5kJ0Ba7wHRcRr4k6538LVgTlNoUs1eqH+H9VAfy7YLXs/1ohZvwRdj+TQYL5j1Tj
h48Ota8naIUyoEIp/VEZ/z4y86JeH6ASEolnROUJWtfl0ofHdKRNvtyaSzdc2IBRr9PBIUoFXfFp
T9voG4nFwYiMgtzhg0nDoZ5HkWAdviUcnoekb+Ig81ybdpOqdgxO4ycIVMs/U3l+fBT8VMKwGcWx
Sh6U5xPjYKF0X6NSY+YH95U9v2p7Yuh/u/9/efGtg0moafg6sy7fB76G7IG7+PnNZ1I7Ir9nVNBo
QBVHcrqOPRs0wp5RdyKDqSs5L3dJTn4klb6jHSNFmN+EmLNzNcXafaxDCg0tp2vY9xbHv8tnY2J4
ASbLCFoorNpORqoH2Owq2uU150xI4NFgtUScRwYmfDkyC+JLbAHSWIAY8Aq+u5XjbkneWU0sWQ7F
NsEyjzuLUGVKLtgzSC9jB5qpsiUpP6ZY/GAYEzfhA6A6BTFHLvCMtFj/7Tj51O36aqXk96I5A2+M
lDp6MWuL6PfncLLMInI1HdFBqv1ARA5hTWn5ydd35dAjAURc50UEaYkAT/DgH3xKSzK5SUxwHLgx
IQFabI+nczTZwcyDc+8rq9sampjXYUY7bkVqpde2ZsZB2pUwYfRquISo966Rv6d/87wcvgLm6ixx
TB1cmsv02j9Qx3QmQqKCHLFg6U0vjIxxmjdqmPqjhMDFf63S/+dP/TFu/X274MNYkQzEgBbvnK+v
49rfxuRTOXFpEds0HdL03ihzj1GOvpRHcV20b3GOaRSEuCofXTPBzAUWenkzV1LLNkaLsDeyVBBY
jiznuSrmhdNlopMsqgijF0DebS1DVt7MPzxixjh4mzmjO73vE1DxTQOG/Ot7ethwWy8Ge43uIj5b
IYLrzPW3ixkWIh0JGIy5gvJ+6Qq5T22kh4O0zxvTf//6w/5ym3w2WAb6wgNS6B/oGzQo7AUyFw3I
jRWdR/Zi70mNmy8rLbLOvv6otV35aVPnwnxuEWki2HoQwR9cWILHWHMGLdpUijb8tixwAO/WCd9W
5MgUjhq/4cAPZogwo1nY8c9FdP7VFDPOZ5TVGOQlFrHe7uxZZP7WlC49k8ZNHEKAIhJGWQMqaDZO
bcchhz6ZhKQfNRc9lja5Gec+vWFWWJ9mE4pVKo/O/GHzl35YTPGGABn1TEbQALgmcYFLBQitCVYf
S9VqOLEr80raTuRfKna963GZxSvjSAbLtHOak7rqsD9yvGX1kk69ZEGcJjqZ4c2cHKmE0cE3+8vf
Hnhee4+4F5vQF7aZz89I7vlogZyO25bUFL2chnCXeCZo7I03KXFfQXp9KqZC20MJn98Yezt7Yq/w
jJKt5192/py9T0UvQMUPVvfa1X70NHfd8pT7bXHuOsrGE5+B4d4VapzfpyVep0DganGa/edU8Zdd
xTgQUrB+sTq6+MjIIbEo4tbn87eHXRYdSeqiiMGW1BnZ2HgkTy0tqsnL6tdqECnxaqv39lK0MuyR
e1Igax2TI+IfADFmkH3Jrj3RTW+4R4FhocOPWnCEMie//Osv+7fn9/fverCkRRi5bfQV7Oq5BYyK
YMhA9G62/fpTjPXefV7MTI5DlBH+yg3VvYN723czwv2Cw8NYqPK1sJj9dYaZX1JWtHdxZ3kMSL3o
2k6t4gITztwEmsX8kxm4GK6+/i6He/66vRApyPQBkTXnswNRJZwXaue2JrSlidygb/rhJiYr7K3p
/Z+lKElN6dA/QmekIVN5TvfNx/+5EnIc9JAWW84Kq/gYTfz2cLgQ7TVa/dqG7LFhl/RZe7YaiymX
KuRnOnPD4Ovr/dsHIq3xWBE/3CwHPz3RiQoBGpYOE50CtP3aOZJOC0l0whk/Sbf8ZuP684kydYcd
EkssVA6LUc3np5+nJxlmud7qVhFip6qgdyAZfH1Vf/0UsToHYf7ylh28Y8XkQ20fuaqk8+2jfiRP
FcXbd0L5v36KI2xntcsZ6Hw/X8voVUhS6IAGvs9Am/ZXG2pUreE/v5bVForiCNE5D8fnTymjVCl6
cpyqgPHRD8RkImT8nervb9fioqdgMV81y4e/mKA/q9Nh5VTVDIWiAW0VR6McppuvL2Z9fT6/6Sij
uSumxfoHRvzg9uvmBOGO/Gwi0UHO19Zk7Rr+6j7PcueY12l+8OnpMWCvrO8WGfPPj4YaDSUag63j
IKz//Ds2E9ADdBeYl1r+c5oJ9Z1stWFXJAQAwMabgTmRxU5QPaWL/dYX/h2HJBKpI9zbX/8K6+N3
8CtgYPRxPFBLYms6eOnERHMwsYd0/bGbH3Fbu7Tt7ObIt+fpm2Lpw63x+bOYYOIzBW+DScY7fEgd
Mu0m3S4jZEOL/8Db7pOnng3KDaBv2HbgVOlI9tKo6yeC3gZTjiKLSLivI5QP8ZA8ZJGZGsd9WuZ9
ADQBMhfHcqGt3fe8QMY0kBEwL2CdAhIFsmpjExjE2MLIsRGQBoJ01+h0RcyEXfNDFpnvYNnqrCMb
3Ub8zXv/5w+L115gANSxhnE4Xp+B35bPqWsSevWmT7g7kDkCgpgKwok6Wiyn/Oa1/HPhxCa3CiF5
ljB/6gf30JBDMTFoiQBHN/rPsUbjr0kYAtL0f9G/lt+cf/68MuZsNjFyFBdsTN7Bed8XZWktIx83
z4vHFLUB4SNlZqDDMUgT+/r5/MuGzEV9cIlWaw61/effsVRuZOdEjJB3yMy20V30017fnCzEye2i
pdJ3Y2G5D0CKzJsBxMSxbuV6mBtwxb7+Jn+uFw5SY5dUPtuyVv3n5y9iKdJSbYJdaaTPzaMZjz1a
dLQhm7ZrLRKeUNsdF4xctwQ+iW9O73/+5OvCbpJvRD0LcuTgDuezbZTgckkZhj8CjYO8D8AWJB5o
03c/+OHqu76ZNorfFQBFNXe4Kw4kayLkyTiUZ3TSK1ujs2fG//ARsrkW2xDcV3yyCBQOFkDoWOgG
B0X4lrvkF/GSkZyEAwdEmqi/+aiPiu33VYe7hReXT1lpCRxW19/2txcxy0WNiBtxK/Ioxi6a60f7
ObLoUal5ArjnWNi3jhZ9Esuxy1Qo4lZWkPcmNdHYBTpIll9Rtl5B6DdTJzL3qvasZfyIJnWclHvN
uiOI2hD4UAMYPemjKvwq3iAdGuur1MtdQugdU3v8+nH88z5xWahQkEIbumC/PLgsG+U5tljOn30p
jyaNVLBaGd+xD/6odfj1bJ/C3sG0hCnLP/iYOaHHMxQdcS6Vap+nIskQPCJBz3a+HpvPjVrSdqP7
ariVfQUbslIaKwF3w3jK4yJSgbIBJJNUxVFBRNm2SI0kzLuWcLgiT1AITplvFMFIa2G6JJ2oY7bh
21kfFE1FAPTXv9mfnW0L6y21vYObDRzKYcFDWLxc2izrAoxkd4Zfdj/6EZaUPafuid3bbL6TMG+m
pkzvokS1Z0zarH9m2cbatlpg2frRuFJ1fax3vz2OQ1m4QLKsBqq1KnZpFDUsGEw1v77SP58OvIuc
3GlhIGqyDherWEmim2osUUYLYqcxTXGsIvWdE/SPxZmLQT5lrgp0DmpQ4z4/hJiNObQbUxdwjBgf
8Rb5vwZsIEfoeL27IQWpj+A6ARPppbCTmIMHlQ4yYOMPC2ERX1/yIcWCX3bd/hzWaAYXUBAO6qXE
YEgIxYa5snlDNGiwZs7HAefI7zwYf3mMWLnYjrB1Ch7MQ0MksAlFyF4BBp3Uz+EM8SDTSacCqxpA
YHBxjyUqroLOtat525gDJCJnKF3zihmweff1Zf9xpzlagJDiOI7Rmdb/+ue/PU8EbZRNlgK7laRQ
nTls9yGNXLX7+lPMtYD4tIp+uDFBXbi0uVcf6OePmTnE1i6ZuljJzWrTeCYAZ2SI76I0TQIOEv+8
Ar4eNMJBPGzMhNJNIwmmNKm1F70ztVsx52I/1aYqgT9oy2lS+ckJRNx+30/A+GxnHrexVTjh1198
fQL/+N5wcQQnFZqijvv5e2PSAleit3BT7Bm1W0MKuhUhe+hF/13r8I92MNUXPiWTkoLzCs6Mg6NK
PNm93mKVCTRqDgwPAlJksGhebIeqSwdiqiSOZQ3SL+FpvZHcjyjbUb+4TXnWk7mBlc3S0wchVmfA
bAr18PVv8ZdHxV9hQ3xJBol0AT//Fma2GHWUpYDY+io7ncpxOo+y7ptTvr9OoD7/5FAi2NwdByCF
zupzsLkP5WDIOC4LHousZ+oTYeXd6Hqjsq0JTOh4wnRABuCQ9QQcVHyDjc2O8pxJND2bnPS95zKd
9Xs51OajXTnZbUkixRZPZ3FfDIDiw1K30x/N3DCdpjeLkhn2kHFuFom1Bi74TrqZ+IQ7O+q1+Cqd
1PKuA9ifiY4icuRUjJM4R25pveSpof1CvYH+gdnEUGwZbUcPWArQG5kNppjekP4bh2uvgdpnT9Y2
8RYG2QByLCvw/ARZBOpEj6mJX2av1AIeqW5A6Lh5tcFBkWbZzxRX4e2SkRq4xeC5mCjBRN2gyJnk
E8aleNlVQL9fWoHhgY62gSFg0Ata5qbTuWpnEIXx1kLdleHs4TQKMzqPzq4Ss44EsfZRKcvam3Qe
aEY0ZxPxbemxV87iRSQjLEThJNWDzewD0kXs6OrEj1GqY7JZ387RjEH7yF4a+VHW+oSckgGBG0cm
2O7DpfOWx76qZm2fZllzM1h1d9+R4XIVOTE6OqpVzhtQnvKLfErlg8UO04TK6/OfjTnKFy+ZszMy
U0gLifXBS0KnXKo3fXIqSOtzOR/bSB2JfBtqB6+OL6IlJMBF+4lQrp2CLq2WBy3T0FRaKtbMY3Ad
YHaV6chiE9teX5F8RnxW4ODchplpj+5rLZbpeh4j/1rAURy3eJxM4JfRMPxA2UKLmQfSigP0HQiZ
RAXYPyPu57zKy37ZqwFEIw2n6imxFuvFwUBcBbhsjA6tBkj7KwRhdbJJZGonu8meqRinpR5X61vt
p3t0Yyu4FAHFgA0iIstuHsoS5UpL8uhSWRwu9KIeuosBUwWyzByhZ4DCDMexcCXCx8xr0R52Uc8V
6w6api0Jsoke1paPuhyhjPuzXoSmArteJVI1uCsEls7gOEFEBrJxWZAeQJhzhbn3SHmV45ARrIFa
F22XS5JoyLdt88ygFB5njSkdUEvGcYuNSMrkYi/Kye/WX69atrU0pB4ipVzcjT6vqQNwDPpTrcbf
AZY/B5I5rUz0JiWJBxdoljzVHZCUYERH9lJGUEgDB11vsgMwF52PERXVWbRkyb0yZdI9DEqftQC3
1Zih1reHPkDHF6MqTiAsbAu3yXDiMGdwgiQ3aIeoyfG7U3rizT30TV8PDGVavJRQyq4LYKL9eoSb
f07KQ3fc9Gaxd6tR3eWYHvqANE8i1By3rJ6lMoCfysmF44IHPOf/KbVjIxXucxEnw9PUgC3crEc0
nSFIJnmzDYli0138/G7Q8RKf5giJTVxRXnWG2cNP9kU+MHNIM3sCsW7bjDNkr5t9aEzD9FyLZMaC
1qiZhYg85Y3udoN90gCU1E+IHx2zkzaPeGPBuVR7BICrMVjl1U3K7amPx0abnJBX2LdO/cp3CXXV
EaoRkW6bRtj20t8T3ggqF5l2M+5IWigI+Wwt1YWMG+pzzF9SC6Yx88mwgDxDnnsW6Xuw2Ia7SwC0
syh6c/I+xTjkt4QN9TvNad0Tp/K1M9NapdWzFjWvFETA/slSMq/8HlN86Dms2wHMe/MtTiB3BFYD
ESJMKmAdrJ3rCptV3U6LRWIF7aQyjyAeRGwMSass2g2emzTHeiIj3OSeKpsjXS/TeynxjYSiKjvy
LCMrx3rXazi1LV8izVH+tMZTlyvMfU6o+EJb5hUTKR+UPwt/a6XbqRn695TShERVc7SI1QPkoR9N
ba6Tom6J6sZd2vlnUbkpmkUprSdbzmjB8OixeYx96mdBP5l+uc2dnFSZultUWJZzTcYAtvQBQ1aq
8hC3k71cVV6XvELn8cYz4bPtHUlPh1kp5Mg8KPWpN0ksygbMHYNeh7muVsfRkC6/SEMcbydTo/o0
YxH7m8lhmmXMSxhr3l5lQ3u76KSSJ61xTqdKMIlXp27X02sodd7TdKu58Stpja+l0AifZrIEkT0s
ed3Je5+2DVLbMh/uqtS9mmR15ymeGUabm6UCl9Y8F3Z+TFmJFyn/qafZjuP0sVD6ukFe1sK5IDyN
iadPbLlRhtCOcTOjAXMmf8/A7zZry0eyXwK76U+ReWS3dZZejLM6FU7xmsEHEF19vhjP9XCXx+XW
s94MKTG2u8c2/0M/k5ojk21aWju2VnfnUiKHKZpDflWw6ItFCZhILmMTV5H1ArQZMXNDaxu6yeWg
FeRtJkYy3ESV65CGCIf4iGHEKa1W/i56BXRNKKGLXi+vYvAsod62e/LZ7wZV7nQixoyhrM8JAmfZ
TbhLrnsNFvhYapSpDjp/2XXofau7Hi8vlp1kfNErtzvSZ3dfz8uLk4ht2/vnsSlOuf83llneC60+
EinGtlyaN14TX2cOWej5vRefW6LswoF6cEN2Y3zKUya3zfgrb0n7pkSKSoyxZSzvDRKOkE+SKTeN
aPyW5LifmDXF6XiLnXY/Ko0oSds97nCBRn32Yw2ZaiUwpQJZfDWaO/Ir001dVDvmOU+TZl4ZCb25
hPGNXuu3oO5D30eh3HiCBrcWulwmBpLF3KMBvrUwMiSZh+hfxetrvmxbrYj5GldOKZ6UMT5q7ZM1
GkGsZW+ZLN77aIS221e85dPZar/yR5I5/fIyKiZU9ZpxTNqS9eKl3HgkZHivxunESCo8DPPpuKB+
XLJwNPX3mgdo2xbLOz66kfH+KObLMRaPBe/TZnDScHH0I8R87c0IJQDzl+ZgDo7Mcat79Tvu96N5
UhduFe9F24qNFZNH1Mju2dT6GsZUflWkRNpgz3SzWA/0ZSBgrLhEI1kcE7aLh9dliWvr6WZAw0Zw
kHzLh5w481TDOIjjv+OUNLmI5evqfJSNftaB/NmxMXuPCY+OTRS9OEeWdYRA+EgHVHjkNd1ZrhhI
r0k7ArKFrMkZLiztwsly+CMOB5A6nY4ijjMkX+XvVUYOLM69n5lZ3o2e8ex2EHIxbSgFigI8RuPq
x+Q/UNIKaetRUEGUPctLMT04laW9mH5svJdmEc9kobgzjtdVxIkLO0NYUBixf+17jQnug3qcQ6RF
hnIo+7m9mfyk9Y97surrgMTfGY1rbxp94BATmm6SvkitgFyb5SlbSoOZfEIAEiiABn9fl6j8wvXI
Ft7OLR2vwlr3lt5ESB3onNuNTWtOrhZYWT0quIcQEGUW24w0Gji5NtH2lxHcYZvg7zXSVDprvGn7
EXWKn4cEI/Da7JXYBW3MQGswqocPutugwYlzJOEpR5/VXhjzEFktKiMyjI7bj6hV0n46Pv4jghVh
Kp1SuSazUjNU161JWqvtjAS35h8hrrLKCHQVNvRxvBNr0GuLp/cdI0bygumDEPtpzYR1P+JhW4Jf
AAN5pMYWUmoiGDF5eBuMDiCiPyJmI2upMGZ+RM/micQrm35E0tYR+X5B/xFVa3drbO3E9nLjIQZe
2AkR4Wt+v8UrPRLskhMEFw7tGoHrjWscrmETJrMRk9Ex+l0Dc/EcOjeg8TBBo4sAzN39K153hqdC
d7ox5l0yNpxM0UgDPo5sXLyj2Sk8LW2h8G5oRHeE1rgG+QIR4YA7mjkO6ISumDpt3QWN52wo68Yq
kIpckICig6ceoTFtmVzFp36GRSkEvQHiQGmD+JVVLZDoGqf7o63ommyEWySvkJONZuvksgPHYKgz
fPyx5M4MMxPKaCClkQA8XW4Aw2fnrleyuTuZ1LpNHrtLEtRZvLCLGxl5lylxHK8LE852m07Gcl/A
uIxD6vHowW376hVoDTh1zJnGDzNKCJrRBr1BtDasTDTLIGpQLSVHMvoLIkjbdeqXVIOPcjgbVXxS
t6U/h94QQzawSl9/tEU33GkzXdujfOgpHVEIpzf5aJSnWktsDKh0BfnZ5apnTfLzMqMkSEZCLwcV
U+swaMECrNK6hbGVqKELotiPzBfWbRMGv7GwqcM24+QWL17pMe/T64q4uSY+zkqVPsVTZalQy1JX
BV65EsAn0xpedTuur/Qus3in7aLZOGZWPowE2ZDEVKyTXxQ6q4sh4kVcA0y9p8xH3rNZZq+syORq
xuPeAnfA4UgvT1PpYPu2BqyOocCAeq3F/eCHY4TKf5s6Q3a5ZrctmyVDBk8CeacuSNPxAOB01fhK
iQFgx7MWKXcNAZbnhtsmVPSllrw2/IMnJwe7yvbrmW3YQiweEInXHseHnjBxlx9bXqHTr34sfsEg
UAHT/lE7UX2OFoLAOl9pbr3ROHO/aZyZr1PwKxQFbml4+7IHl0Wp5NF57IYUwyPS6IRjwxgV+a63
TM2F66gX1k4D3y9JmFYGaPVFCXEUN4gerxhxdk3ojsvwRrdFlyEuDv/WiceKwDpPPaNhp4zPdX++
TXxOuKGkiASl1Lfyl0Gq3A2plURhdIAhtnOfocLPaBhQ/zR24mxMSlB1DnNhjZ6skgJOyBw32662
OczCb2cMAXKMbsc89zOQ8dTGupmZi8y2QNjSRyNOisfIRy+LpWriz+Ym7xhxEV6PO64Yee0LzpIk
hzbthuAv3C9YcTp8PrIcz1I44vlWzSuQVcm4zQMrnnhdyBOErhBTz1BFNBXyqXbR30dXT4lpEHr3
WGN4kYEpDZPgUt1NTpY8quxg0kbpkWnGA7AhBXYywtwsnX3pitMMLBLZUgqHzZhW2qlOgcpMR3ik
4w3pEFDFDm90YEAFVcziASGQIHJKDgThPIS4gbtqWUKbAMHax9/Ou5tqrDj9exhAOdTm0/DAYVbr
t4YdccCKsV6wnyQiuZrnKr6Ldae/r3uMHNToUOK3dCt4JtpMsmf7E72OUGLClrvEIXQlGI3JP+aZ
y6eNU05kS3RjjrGnFiIx9qL29BNDopgifsQ1yPl2Eq+HvYDPLHHnmqixbCadQ8kc41WviMPa9H5N
AOxia/IUSQQRg0QA8LQ3IKzOySnV4q1htO4z5CICShCS6j/mlqJ1p5pOfya0d/mJV6h5BXJsA/CY
WvdcEiqGl2mMo+uZtGJzX8ydvAX0h/uy6FMesaiDeA85zo3bPfUzGFJ6aNVLRGjItDEm1eTh2NN5
2nhpCTgsGVEjs2bNaWhPLRkhfTwAtxBykHurUCuDoQdWs/XII5m3zlA23SbSwPfQ2amyazoBtn6C
ucjtQtIrDSgWbr6EeW/Hl9KgE7b19IhzTRIrXD31UBWC54qNK6yHGINe1/AwOPRFk02OAzENsnkZ
QCRoC0nJSWcUT6BfxLuhDz0PsTaYHJethgJHY0wwmUu67O3FqV+y3C9JBptUGcyFtrRHQznnb0wB
nHNryiWJpg7PVM5x2NmtUSsPWdO7t5XCp5GLlkUMn55WHn3dUP1Lc5lIb1TmwJiQEX3QJH/rvZPC
J2v8/lngRYKKUVZYq0b5bOei+Gb4bPw5xnRQMSP//sAeMX446KrarMcS2QRHB38SFS/ZYNw1bjxb
QUkGTkWiA8UwTz7NraCvcv0dezVtjsjQtXFj0ZhI8LnF07wlgc57dOAn4RaPOpA8belSHHt6TdhP
Q4wI9VVmUyySLZq8uWlSgkZIK7vBKw409tiaUAdtBKAG4C0FK62dwh09hypLwcLZz+awnTY4nNxI
enyGn+mAFfMV05O3kzxPpNvaW5WP7q0x4LsKGAQ74FzmytRPAaiu65XFYrGRps5h0Xf0+GEYfPMX
gBtKqyyxH/u0Temv00H+1VdL/1qu3t8jpjDTBAUeXXxQdqXzc9FbfG++5U1taLMm+o+qk4S0ZaYU
Ltl/tTDDqRogMwlnTJ/BsrXPbIbyKmezwmIm7OIxGSTHc3jBzeqdxke7q3umiGeLtaJQTPxlIjAK
2kphVOHBI8fPLp66NEewQLaZm3HGYQU+GqkztA2qyOG/OTuv5TixLQw/EVXkcAtNt1rJsoI18g3l
SA6bDE9/PnTlprtE6czV1NTY0Oy09vqT5KEjbzHctZ3fOsldj+EEWOpXSjG/gYXK0CgIiFb2MjY4
katajQig2PeE/AZsLihw6IWiKKzEq6zow4uql71ESzCh+yR6Ezcei642qT4AU2SfjZJNlqjUZAxH
QWaknhUgsejCxnAHuyhLvL6LiqeU6oj6j2L1ll9HAGjVUw+2U95LftPp8d80y7snUgytR5oW032C
/Ftx08EOb+I+a9y0WkKF6kDn5t06Qsd4r7Cyn+R6zh6S5/7543WnLJP9FNXBDA5veMwS6ecDcZ4i
GammyQUgQOUlmPvqGFMZwSu2Y/TYaaPNRIikmtJ5+AKPzYOCHS8bowGy62YCYejOIqCVrbrqxT2G
99yDKXPar+pkm899kzTEvAd4+BJJkobf5lZo4wbn6ixnCzwdF1D4OliDA6VZKzAtass45uO3RE6S
WooXysDXb7E7eNKBGd6soem/TIGV388RAT5cEMeXajS14VDD0gabgJ4CtCbBIKOLKw9XTW9X1aHP
Kvmv6Of6LpiDjKB3LovyHnVF/hDU/cClO1NjztCe4ECWvpX8IbIJjW8YUZi7HQTk3otxpn5VO2vC
0YdgXgxUiCW4w8vMsLFwVwfCmJUwuE0a4Isj2rox94JC9D9TgV+MIfKkchWWEGADUSIvWUjnmkOC
Qu7jCXBh4wXFh7sMLQGy/lrfwJ2ikJQJnldclsYNVryBb/YzwgCpFltainOQm9IAzjzaKQvMDH3l
6WRzaqeuG8zwPKdL5nGvTKygMbG7v0aVltmRlE5Hp0lgD/hpdy3ln02jr/PxYJZucCCACvLxj1fO
fz24O4IguEhwCRjh0xdSJS2q6cdXXp2E1d0E546avdFfixG4QI0y5aZKHELeC9VmhqmFL2X5s9qN
NHNpYVwLnFAwfmroxyH33ni5y+/Ga6G/MRE3rI6pscC6LKdnQeQYNhZqUUd7gkAeCzsZ/Y3PsKyS
1SYAzAolTLXhwcCWPv0M0NwStQ7CikIPY2AXKyvrr1NyWTNy3L8ccqt3xnIHLxOz3UOtcry2S8O3
WcH4ImxA993eauXbJtQmvxvT4tpuZUCJhM5wSQDYy8brXtizNEzaIEloyIYQDJ2+7gjLKOOkKD0J
i5KrOBGta1lOsx9rTBO6OKr3nKbxLqE0vDbfQ7fNuLuO5eDVyUNnl3LRfARHwPyr1OQ7e0n/cudc
R0tV2ZBpRkVsbFMLXL3+vmgCYKrKcBj1NcOoQnM/tAOqrmourX0ZhyEGYCUjq5q/SiTVW+O5bNqr
58G5h1KxsL/ZwVfj2ckSvTcFDy7TCPr7hILax4NA+ENu1EeYdsZedLP8iMa+IrLVKnea1dcHts78
k8x3SFXg12zNFtwORNarOSwrxNNbQEsk82JLQBJegJgNm36TlvgxJyF1g5a0jPzqh8MNh9hHb5Zf
/35c/FNGjoFM3PREswPHq+KLqTfFf7nZW7cDTi4b6PylR8GsZt/Q0YrCkjmdhDYZCh0kWxp+IYaI
bqzK2JYEVIdkUznOBmnkjAjAsjQNPiTerSZ75+o7pvQDsdtigcoW8E08Oui5jHT+dBG+7IUKGAUf
j9+2YjVImP3RqosqT8FycKfiiXkfY+pD5duZGwSK8xUB/G2R0emoKGbRzZx+vdJwhiqzcT2YaxLm
u0yujjRI8iMlgoyXSPpZYi9m5Et2AUJfE93u2fOSoAyqjsaHB31KO8AzXgp8/ItkjOm/xDNSu43d
+3yPwlkB3v1yn4E0syb4960yWErDuZohVuDqqxJPqAbFsa705CZtUtrIBJw/TYo9gxMUabbBc73w
gTUqOxgu4JjkHa+mZxUQ78ylIPfyuDDutSEJd4VK3HxIvUdMNZXupzdldJs8C8kfknd5zXYtk6Lv
1K6ovN334+Ofx+Px4Pre1eDuvg7uxtJ7vw2eLvOTZ63FwlPIFYmct8q72T/vedDhcPj7dPN14zHn
i+70KavSGLQnl+uep4zN60j8EO2rjUnyfrCe/xA8+qFVwYNel6/lgOstl4fKE37zMt7icfHQXxk3
BAx58BK8ZjceoC0cQYzD3fwg7Z23j0ftfBNb+Jv4qKp4ZMmIlE6XYSQGpbQmDG5bnBzxWOntIykn
1R7DmOnTX5NHkcSGtz3iHezqTx9F4JdGSYklxyTU8LXh1OI4cj7LqGebxC9ON0h2Q+aFcv30KarI
Afvw9PMA8bJnERbG46QnAGNptEXoPecuLoITsnx4ikpszzrrYDYHuCuGiDGdNbvrEdqFV/f0xgVc
hgwETA6/Z7k07BIkB/ukUKNuF6uVuRFLcGkIHXonKjSxRXi4zOJ/jjxgIHY9Oja0b5WWZNZuOOpJ
8c2pI3njcD1fD5ytDhEiCvdEPvPqeECelJCozkU8keLhCB12PlYjno8fT8kzKSVDqDAnsQBAGgon
e/UYGCO22lvE9qYSehuv6dXy6xCHmPYTNhnPrjaqua92U/2tbNNQgUaZy29xJdtPOZLbpyjU1Vsg
hBkep0GgmgcXGwsYZR4wHg9L0bYbL3xhAGjcUaCjWkdmuP4sTQIKA6El8arMMPzEGmTXIbn0KBIM
XD/+Nsumfbpd4I7A1wGEW3iY67HuZIfMBZAKQN8+vw3MwvoaaX3jczVOXmoybDWA87HZmGEXxl0x
VZo7zHbCFddu3cqsY4mm0ZsrEVQcHbIJkEpW+cbsOj8wEU4tSjWSWEjzWK8mXMrK1KpgoUVoZfMd
KO17JoBIaB/kZuNQLGM851shpgkQPMrkYRgE5nIff+ELv1UlWcikGYKRJSfo6WqS8EYmbRresVCa
/GYqB9vP8InYmDKXnoL6ZbHDN5nn5mqKY3gUO3kcobs1xsaHWkc6MeEUG7/lAtOYYVtEDThe8pPW
TdXQ6XPYlFCq8knUO8uK2u9jXoYNWQeBcoReGPodBme+ApJDKy82dj26HBQQVenBibNuErsZ7xzK
poMJcUciVNbGt3+y2+usw2RISKXY5T1AxceDcGFFcbHjnKBdRz2x1hNq0DhHJcIlWG0sa1/UUPqg
Ht2AqX2efw7de7Em5V7GLYUldTreiGR7gzYqe7g2U17PPcwnNMLVF/IGaZH2enhU56j+mtazeYQt
D5onFc79x7/3QkeaExE7ImLn4J1b73Tof/bwyhyhtBAG5I1tauJ4B2n1zignHRJ80FQ7yY7+1mOk
+TZ1+QF8zgSz6fTfoz2mcLxqbddCntg1ZY74tiS9oZ5RXypwO8QhM6UwAJsGuU2yLPZ76MOuTAr2
t3FSio0Zd2F/0hYSP7JWZC64Zpx+zcWgGYfPKcUkTotfwBHspziFOJNzJwM0TKVnA9Rzo9K9MFvQ
nsrI9uzlyF/Mev49ALOyhc47cAzjjAEjolOS26YTcNTsSN54FKax/GWrHdjkEk+j8Z0Cv+5gAe2m
EeQ9yR0F1BUXu0AwgSiiQdwnGUwuuS9BrBs0f3ga5Gn6HKez48uhJr625cRKkWTdkyOAodixaXIV
MaszxrUB9+g5eZ5NRB8gShmsSWcWde9rjaWKA7pbhT8XlJpxbVk2LuKwT35V5qz9LOkg5b7UTup9
D49cog9vmGh9A2A9FFZk6sCaKmWwJHUIf4h4LrCYyGz8KC3Q3Yc2UobEUzonu0dQav4npYV1U6ZE
SbpoiMb7VMz063pbKPfwr8N2p/eqRCBFK6o/HW435eKxXNZuNlkNrqd40hPm1yXmc9caymsfjtV/
GnxsEoCw050eZz3T1aOQIpp7Vi6k63aowP3YvpJrfDwnMBBQ1cdMDk3dRTIPhbqOhrp3aVhIxpcy
xd/Dl4fZ+hMTNlRfiXASdxEXV7GD3FIFOzwFGlaQPQwOBBAiS72wVJBIKZSf1j4PcghzTg4dyUM9
Dx/OdAix8ww1TPAihUxNgAKMxi92aBghbmmNlLv4D073nTml2r5VYvmtNJ3QoE3ZTI91kIcTifeE
lZol4e0koodp4luZFGFLmxX8pU4xzgTeqkZ9CwnJlnbZXMt4FgZFi/eg1KrxXsp0MAKmVQWjWK+w
j7RHfHAPcx1C1oMxPpc7BXHKNTfkYNrhItu/kAUPgUmiPYEP+JhUx8ygzX2bk/F2HSze3W5K++M3
aAsmmKKR42yXtmZ0h1+uWfpQ5Lu7TDgTSYvQnaCVjTJEY2ie9p8IzIrx5KfdWhXJ576ekb+5K8a0
MSAD9j1ExFHIXBcGqcz3rV6Nuj/Jqf2bnsyYXtfqVKuegTxtRwTCJO3gZ4+Gb0vD/FaNYTdie94P
8S6miwcqX1A9uwSb0tdQRziQoPc2rcbBcMIvcjtpcBF0lCAwEupJeJWK4MIvZTP7haVJCFJTpoXk
zsPyqUtT6duDFIdt7iupOlb7GV2h8LsKE/irABWXDbu5aRIP+FbMi0mxji1kUfbm1UxHH+CrUSqN
2R7BimLy5fRCo1K7mXuJ7r6Q0+l7XStBf22oFSaSUmpmlt9FldLSPjfwuYchM2a4SRfY7ll1RptG
RGE6H6Z+rM2rHi5EdV+b7Mt3Qs/i0Q9ZcmCKlWSpSPmIizrOVQ9lNmTJTn5S28MTFsqhfsXBhONn
TMTSbQlP/RWodwmtyvXSTzkXoTbljiDCC7aS4kuh2WlfnI6sLIS1aogiIQ5/x61cPA9lyo3EahSj
vMUrkx2yljsmS2ICmPl2r3cQo+sg+KlPU/utsVLVhjs1WH8E5RdISd+kg5/O0lDu6oZ4+S+9Tavc
BRrVI2j6gfMGOzCAK9MnDwbUlReJcv0xyodsj98p5RoUzQJZj53NUBiMVrlOurzW/FQ2w98TEvYX
2jLlt4/P13M9m0nmKhYIiKy55CK3Pj0icoLpo8bpMi/hRREeNFFDug02p+kBI+ASPN5ogx/AZIHu
8jmjhwGc+k2KNPNa6tETHxw9FH6RxXydjVc7LwUtHQshLAOWjjZtt9NXKyO7q0cspuBINPrLBBoh
X0+90aGfUJNfTa7rv4ZucQrN4DjJrhkqTDPsNUudNAqzJvcE99XXDPIbpqZTVPz4+P3eww9PDzxs
C0FHQDJksOK1KA5YbbKUHo6sgh1scZtOcNVwBgidaDdLAiwL3y6ivQI7sHB21JpM8SaodqRpVBJG
zm2i9T9Q4tQPRB/Owo3MIFbhSJokxOg9MWpTNPIX4oaSIYiTDEzGLSEkcZCcKD22FUiai68Cbmei
E9VWkOr5xyf1Ee95Gqtk/tKkPv34ht5GBt7ZsYcmghBG7hf3uSSnvz/+hucFCkK/ZQJqFCcy2qXT
p8RTqNb9yFOkxWtT3IZ4Yolk//FDLmBrp09ZTyRg2SFWeEru/nx0j2+e//XrxiO2fsiq0qoJyKnD
5RHUDm62+wPlzv/Tu4X7lO7jHWqrjXLy3V9wNflOvtxSb/5TF5t2iDFCywNxsPKJBtpVXnanHbG0
2Wm7Yi/unHvlID2mV+NVtJe8ae8cyn3mK365N3yUUG5xN13ZPgGuGxX7+cShRazTqVjMGdlZVoWu
0motrX5qtwpFpG+JnqNGc7qNcvPC94YjhYBuiUegw7Qa0qSBmRjh1EQnJKuPRmvIezMZ84eGjJHd
x2N7fvu2VAWmIy0C2nNklJ1+6dQouEdirwNNuYTNZQwtbZ46lv9r9a6+EyLArxmriuZZYDo7XBlJ
KG0M9ntq8WqwQYtsBJ80kLkGrVp3iUN2yWCOBdCqWg00MlLtrgia/rc5yN39FAzYtvQ5WSaejlnU
r6JhYuySRMmu8XhG7DJzMXqtqRh9bXBs6WgoafcYmfS/XaVZqPNpDcKxteyWkV6/NeE1S7Ye8LHt
rBY3fUXRjQ7AQrbgnmrrzE+2lhPqYhVYa/fdBH1VVn7N6Rx/R62Z7Ke0V/OttzgH/ACFcJnlLksd
wPXrdPi6ChucEBsXmidpH9ykdDeII8DJA8TIaEA7VS4mZGFbBRy3zK6h5VfzOFApRNbXOtT0Px9P
pwu0Em5IuLboXMwAldZOhn2G8V6aIHIOErk/THrqXOUNTsr1YPW7UNXH60SrrKNiC9lPi3h6aJNo
fMHyBjGMkkpfrCIIdgOyfx8EabrihpXuHSUwD2Mb6HctaNvGAlj2rtU40gdnSaM1oDOz9jNQJHS+
Q9YWXp9q+mI+0ZK1wUatTXP2rKvZVo/jwg4Ccg0uhIW2AY69GrG+Q2GYB4Q+mLSC7iHKVleincar
j8fhwrLmTmzbdFExK7TW19VsENhPF3YKV9CInJ3K/UmAxbbpN4wTVIq8ebQ9XTQmYZuzE+jejNTy
5eN3OP+y9kLQoaWngMoqa7odKb3jBCKXwBlwuv9ipbT9Jmunb8ZsaNeQIuON510gdXAZpg3xTg2A
1LDay1qVTJQaPQjXXM366cxO8pu9TfkqEq7ZIsr0O8MkEx5zmH7XJkZytKTahMQ2t4rr2L0KHW5K
H3RM+45zEEcbR8eFrhwmRjQAFtAAcHANHDtdAZVMoytn16VSPiT2MEd+XjvmL1OrCtXtoVo8yEra
fNcAkh0XuiLUQEsr9bslxoXQj0DDHgSv7wA6Yblor8BDxI8wq8OvRRaJ7zVm3It3Q2NcR+jjoo2l
cj6p4DuzaTGeNF7YqU83mympHTWM6F42aQkRFHMRYirRZWsjF992aF1NsYrIw0lBIVa10fs7ws7K
ceO8WBbI6YJlgyGSfqnngcTXzc1GlZtknFS6/KDhVy1yJlROrX4DIrHFxLkASdggVjR9wPuXInjp
Cv1Th6haPKHtwCexmRNzT2RJe13MZvZkWGn8pGDr0rkcquGBc6DDuV1pvmSaEd40illdkZzQHwH2
i/vUaR385wXxsVIyXylcwtKN68RSsK4+yuJJgAcqpwHb2aouaSNIny0+lLiJD/KbNjYtQj25vSkT
nKwsLERRrfbVkZBSfcvB98J4UDpQJdiaiqXH+iDs5ECrZ63McXHsKmVfkeOMHjvvFdId0cBdBcnc
Qma0hPOTmNPhxZH7RvZ7iMo2GrGiuS3iqCD7q8kt0836CSKrGdZEt328G53vuxgxcuXSQMUo3db7
rtX08xzFceZpqZ3d0scId6ZSbzX4L40DHVC2O2Oxf18ff47gko7wnzSksOyfCJbrriim6CjNVWnc
t40Y93GoOL+TVhcbN7YLl11OLyBQzEUw1OaQOZ2sljFooz6w589NIA7cbskhQsznNSTPIDjJkSqN
ThmMe1S+05fMgbTiEngsXvTS5v+nJ/JoNFG91Ru+9F4GLuIUdtbS2F+TzEIVN3xJLQn8q2wUeANh
LlhgFgHtiNQhoS9Sk596TZ6NmqsES9WF8tylckqGQm5bx0Dk0FPxpv088xy6AisGeIQDg8Vz+rmw
/VIrUh7w2Ei6+SmnB+PTKjSOqa3nn9+yuC5gKrnQbBy2xdNHmRMhFagxGoA07B3qqst3ahwTfzCY
W+XFe6Ly6U6AQYn93lF4B/dXW1YUdIx+RKLGWGX69AXxXe47IKvJMQLuuUdl3WE+GVWooqSydXgd
M0CY2Tjaa5rUtGjKfI6eBbRfxY3lLnrQ7DK0XVGryrSTyqTPSd+YBd3oZHqdVQ07aoeCxvAsJ5et
e8J4NHPfNpL5HeKZ8opdRPOaIXv8pkjKL7Il5W8I2eTvtdlcg3Vm+7knucifnT7GFaSYydBshU6T
ps1EeCgTq5H3QdxqXxunkQ3I8TLM7FawAuikJs68S5Qc7wJS/yh8paoHo+ylPOqJ8XCCP8qA7PCQ
Zs6o7CPAt85dwFV6J0VOgmgpQ+SllV+ks9dnKuEbDkS1b3FQqwLVUDj+DII6zV0KRMIxC1LMX41p
xF5AyRFA8cdjiYO4NYF7EfWNfzOVHeVAvhY6UgT12bMWmuRtf7yPLXNlNb7wKtUlshg2E9Zip3MJ
GTniJ52OKN+ToKFO0Xd67Qz7KiXXFkuQEKXg2GwcLxeIN44KuQ6yOCofGeet06emw9jNDZk+njOh
VTNg098ayM8f5kQ2ac6S67Vr0EeiaZD6K0B7excrWXfItFz9WsvOvIeDrx9DFFDc4mThEHunGBsF
1oVOyDuR3cJR2rIgXa6mvmYEudTRS/dIusp8S3bSHQcOGeztQjiDvE6UHFKmJZxZ+0KypHSb9eZ4
UKIAYd3Ho6Sdn4qkQegEOOBTRj9uPUxIBANVgrTnEXZs3xlzxb2ZPlNfEN8nZ38QR48j/Ug7ifdJ
M1SE0dtlrPq2Qgic16Ax+JGKEvMZ1O8xdOgsxoXEIS/kOYoXo29JHpgCLcTXO03p8SwJqlqSdoqB
XQV6Yu6aAJsa2KAuuti5QvtumR46zymGCOdov2NCcVElkjP3pZ7M4FfTFiRwh445fcFNWVyDPFZv
nSU37UYv6cL0BUeDYsidBKetNe6KFiTENEWQSz1LHWY1Wvubu6iyJFIFbgKsBnQVJRtr5mwwLFrA
MEoWfJJ/XfMbgyaGK4yZh1eT33WEtt9co3jLPXThW9XpecnIA8AIF2CSOx67/elK4TwFR2FP8ewC
IyY/GCXxG6RCeY6DKPku6QS/ksKKEzu2aMMTqTqkPdCFNO4idVZ+s8v+NWsCnfJJm58NYU1/IpNB
ABGYXz+eoudeWzQ+KYhoYSzVPHzB0zdtg8YwYkFUddgYNug3ecWa3w3TYOx1hVTXOyXBsGxX4vhl
uDEd0wHXgHEQXwu7i+iAYZg4eyUd/YlAazrkX8gjEBtr+p0PerLdWdzjuMHKWO/jPyavXrJo24rR
02pshPT0x0h3+O9k5EibnFwNXi2yxizPGs3pFzHGybd+lnENatSG0gYrH1v3QpSYmE9amUBNpAx5
eJT7Cl7y0GFOeMTtkWrdeb+ItXC0D/w+DEBCvUJwlYV92u8wE7IrXwW+rNCLwKQ8OFo56xsz9Hzv
sujCwcNj1BkJeDCng6FbbWEN6YjEvc/1Y58o0a0sdH2fC9yVaiizuzkFFe4UbLMi9NQvDoJUvyb7
4P96E3herM2lsbzmc7acmFpWsLtEXf5mA366qtEcIlW6DildD2o/7uHoHC1CoHdiJlm4y5yNO8X7
Tr0adXqSnHBQn2ETrEc9YI8qG2t5B7UZ7iEscLREfSK/mdhWBUR35ooHRYSKwSIXEG5/RkgNod4B
/IaHhUKya6JiPg5FYF01YSTfkXoZ7wKMFG/rwej2cREInGnG8ZAJuj5TQOMOBE1GD59mPgkM9R4S
T+jnokae3rRiTxBstSvlFlPw0lZv7Lpuv328Hs83KX4oUAsE/oVVRorQyV0zSVAzNY5BFdM4wTNm
qr3flp21zyZZPH7+UVxmmWiqptGCWtWj2MGkdRujduh08DwlM8d9Rc6ii/qvvPr4UReGkvsWfZWl
Q8kv01ZldmtJUyigxHlFawS7tJuIOM+a8oDFNMngxHnvjGoiTc1EeO4GlH67ADE3ETk0RwZiRnEH
IHkFENJCrqglBrcEKbweKXy8fijFq6qhk0RNT0CcEmVP2TiGjwHVk9+mQNjk1IeuXUK9xguw3I9p
3gHTdoV81MxJHAsyPQiwLquNBv55G5Su+nK+LfUSNOz1fVyZMLikB5h7qTWZfwjVzYodRkbSQxrA
H9kb5HIWB3rtAmSMJll8xa0Ym80hqwCIMIlfEnyD2qJ0Dwt+QQTgjKMFHJSvpH1q8jKVx9aloSt9
Q4qtbVwlzzp3vD1xNHQnlwXItf50KmoON/poftfC9vG9Alfsi0ia6c2aHLogc7y155wVBe/PwyQA
cS58qHVRgBBsdEQfEFoZCxTYZqGG+xbO4Q8nquHOZnbPXTBp3I+n5vuKOt1lIB7qCz5MXYsCebXi
9FgHvU6lwkMMF+zttuluQuJMv3XY8NwgvMV5MkUb6o5SYe2mxRFmkCN8IjqlRvRZ2Fveukvpvn4f
GqLcEpbIIZw2Tz97Tuaz6uANioQQgooA2D9IkaodPv+zWfomAJMJjkXX+/QxREekad4jOyyn2r7F
Cj58mVSReUiVoiMydWMXpLl+X+Ly9TDpOQh00o+3xij1ONaN9dvHr3Nh7HkPUC50iEBea0f7jszF
AVcxBCFW7rhDN9APHyt139SiuxKN5vyVQ4ci5eOnXvjUJ09dVWmINNIAfxBSHR1oJZBr5d0QjeL/
+dTw0SHj0LOkZ7sa0TZLIZXiqOtBE86fEkNEPrwn3QucOGHfja3XGP3gU9NOqR9jBLVXyKFkfk3K
ix0Fymf5vLBsKYORLHGoMsNWDSICXIVSaBGAmAJ9JTQl48rA6X1jx7+0rLgrQhjXuaUuYvvV/NLn
SI16B2YD18L/sNhWY1+t1DbzyzwvDmo+I43FQWWJkR7yyCW/LntMhBVjElhPY0KfNc+E/+kBfz/q
4OwvsMgai486dp7CYiRCYDEMpZzsxkyFcfz4KRfOcLrSeBrjzg2HcH2wIq+ZLD2G0QBV1nTnPibD
LUugbZuOslGnXZjB+NkvFxod2RtitNOvbJfODBmDzWKywvi2mDKoiDh6zk8f/6Lzmz93tXdsmKx5
asI1PdsI4wo3caxvRpI2nqCIKai/i67Wn4CU6vDQk8L6O5Xj3jg2ujMNrt6JEYM1oqP9zGxiaSd1
lYix8SMylkCkSqlcgVAj3wUVyS6fX9ca/D0YO9CItTOFKDEOmJu13PbLGc4rGIRzg4vLVnzVhWGm
mUmLF+Y/Uqs1WbyMStVuYzqWiRIWGKXJja9Jei5wxp+3Fu05qrUoPHDmRkeJcM5cw0a1gTlOlOUw
IKqBC4CEKWleK8WXIqerm5UKBnqzNu/sorTuVI20wrQsJC8IdefLLEJp18k9BW/ttF9HuFwblfql
t0PLx84NdUejtbk6Q5VqciKEcAWWmXXQuTPc0T/qHJo/qc4V+474bcs8JvgH3FeJBmmtzYr+scUA
j1M3GqzG03I5h5hujfjYagjtC7cWsrJFMriwWmwVlhX2i0AkcDhOV0sZYn+1sJE8uhL1sVPRwM7a
Jhqv8besDnCKOrjIywYLrXuZN//ARUSiOLA+OxKo5Robxnyw3NEJmp1KBh/k2DiGi0+iW1I20X2J
pSw+zM4cveEo+zorkraDTFRt7cbLbrt+J4eYU7SjzB2u0qfvhJtoDUEV9LcvreFrpbfo1WWR/sXr
eN7rw9Rdwf7wpST/03J59vXRqQ6Iw/KN/fdCRQw0RRA6WjcCT9Dqnr4H/pmFwOaVvIq4EI9ll5QH
ESTJwelVcWxxpf+pV5ns9kSDf0OENsFqH36ntvpVHfCyQe2MV7NC6p6GKei+tNGqjdzBfHKjVb+b
03Bjez0vS4CRsZBBDQuDSzdW8xpLWMeoCkZRkqC2tk1p3+E76txk2kigUCxXBykb7M8GG1iQOFgY
79+I3tGqXBiGcDEK7gTNDrm9m0pDv4d1o2/VveflPYCditB3URyo1NynQ9GGcW+nfYMbUuBkP6tW
Ux9L+Ez/2dWg32ODiNcE/mjOD9OMcF6lg6IqXmFgC4VZS5B9M6M2+tmgqr8XmC7Bvm1GHAXJFbJe
Pz57Lrwntw9uUFDoAOzWY1BmHRnKciWoV5TgKkPltScLUXsZikb7DgN9K57mwllHtoWBTQW5UiDM
70ylf9avMKRQJAYP1HsY05wlBPFlij7/Z6t1CMfGVPOfyHinB4JKrHlvGb1W+vRaU78RGv+hpMBJ
/DqKqus6SNI/WRrkloueCYTi409zfgIthxvsTG6XMgXAqobP0L/BMaH1rtAJ3utzGN2HLb2Kzja2
WlOXHkW2G71aFEsQZFYbSG/EdPc0ejE9Pj8+joKOW9lJ705YvW78quWtT/cq4jYMpD9AmAzAOpy7
npy0VquFotFNmE5jIPBIq8D+OWtqeC058oQxLsbQ1FNJJv0H/FLsP/1Zl5wkVV9qKuSIqw08JKcb
I0CCbgqlFn7Y9M6u0IvUdfQ+3CgVz7U/FqamPEhfznW0q8sO9M9ks4sE+o2+PCtIC9ur4FP/KWp0
gC5O5G3rcq2Xcg8j6NnZjxbBwb7FNjRfVZmJy7wk4QzpUmwS4moKR8LyFRzMM3M7Cj3c4mr1GBIH
iAN12Am6CKoIdpIzBN8rE1dpt4cZ7xAawJ1gowK7sHEC8wJ+Q7BF7LuWAsVSTq5kGCCpyqbxTZ/k
Ei/9ARNJ3Iu/wgeBq66M6UaVen68UxoZ0DEpVUHF1rEMdkifLpv5lpAsAr+it+hqySBv3J/OkWyG
DOuChd+GbIwkj9MhG5VuSBvF4THYZrt1jom/K0e4OUo4CcxuDMB65FZp0GPW2bpLBKsQpLHjgIZH
Sz+S7OPozM2mIPl8iRLnB5BNTI1F/2S9bqxo6ZZmyHCEnNuEWM+ysUvFMNiuxB3f8JJogKUf5YUp
u5aSWIc5stUJD0qBNNZUAyt0iyazvuNvj/NDH01chuX028dr63w316GigTMBN5DqtoYQ7UwHhKpk
tELkEnw3swi1A+Yku8nEhtVtMzM6fPzAC8NF8CcHHL0s2DuWtbzRPyuMzZcQH4n0z7wUmo+Xj4lN
d9J7zaSlb+i4yOCsgtr2lUQX10Y2Dvu6Ia6wH7XwsZMb8wY0eZOkduEzQJKBR8X7gEitl70221ES
dqrk1iAehUe2ivUrraLkLWCh/1lWle2jkoqLfayXuQFlQxZPdKDych8ENmEC9GFEiU81gL0G15T0
KlIYkuu2l1RlYy2f78dgZWyEVM50Sxi+0w84iGYJ25QliHE9eRt9kw2e0g/SM7pFFRW/jJ26HFY2
sYoRAitXUWpr//Egnk9tQzPhadA+hjFHP/L0FSr8aKmqsWJswuqHJTnKjdNpvxD3tJ+1KbB4EAxQ
zlKIXhBMTx8kRfQfmEw8qB4CsrTTBDgUrOHjn3O+UbHZcwvRYUotdKTVF5XCuAidhKeQM2hcIUov
3dAZrY1xO/9obIXMMOLblx14rYxU+xKXDFNJaSSWWBlCFdzjAxleN6rx+7O/h96ACejEp1nQhNVX
E9yEF891QlPTorihyyd2NhEA/sdPuXDLBPyjWl0KA4ry97ycf1ZyS9iVpogAneyQOndxNQ5/QtrI
SJHwbxm6yXglGChx0cqS49thwpYpXb/De5RSuqhBKTETvMlCOkxYslkbJ/n51+Z+oEB55r7A3W8d
msWmrARBliEN1cXvIM1UTMUa7TGx0/b7xnc4v8wtzQ0OVsA5g5W5mj4aZodsGKnkElfV7pV6VlI3
UdTmujPm2m8T8ENgFUPzTHlUd4EZNc9dU4ffcDBWP+0Kge8BVzpaUPx2zvtlqv8zJklBQ2AA3OFw
g6Ggy/N4NNUw3bq/LpeR05rQwcbGYKtk9qDWWf3kUOqmIBWEcxVqnb44HPVubIOmYDwMyUSXE3oO
vUA10He/Ne6MO2xq+p8ff/fzEaYtz3WJf1CLYxp3+lMRGSNKjJGR9fhI76OJ2x/tig5zerH1VS8c
WouNDtm9VNokr64FGSTbsdfmbebZUHi7nVFmNM/mOGuVG4JBoPEPkWH8zcrZijnLDf1OEQvlxbBE
Mbs6ka0qxKQ+gXEIuWRrY7kAU7M9snlhBUKSuLZW6EdDG0aBlnEXMvS49QgSKg9oW6PnWTGkXziS
Vg6CNfz9x6TtH/QiIafHIB3XXUCHT3s2LH0+1oK6EKqx7FkNC0ELWSS1KbDR2GVwzvT8aOJB/dkT
aGEIIk+ho8jVEBrU6eAr/BKZqyg9fEOWflZZXN6Aes97OzLkjW7a8sInc51HwZm3MdLVed567LH5
1CtgpcJzBi3a9ThzHriMf7pzjAMupliYMULIxNxjVcUWgRSP04CDeRhn1dVIce5ZtW3tPl4zZ7UD
DXW6Tg7lA9dUNsHTzxZn1jxi6UtGsF2MLyKNtRd8qv/H3pksx41k6fpV0rQuqDEPbZ21QCBGzqMo
bWCSSGGe3TE9/f3AzKwSg9lkadeLa1aWVjIyiIDD4X78P/8Q3TtGp+6hJdt+ZKvtbsSTHGHCXP36
UwP/XWIieXVVvsTR5cPeq0qbAxRV1oKaeiXzVBKIUuHo+/advjrx8LzchfG7dO2XN/flpSCBUdl3
ZMLpekW2TuGXukYk0yG2PNzE343IWwbuaJLQI4QB+Mwuw+7o5eU6HGC8ul8Owa5d7gs25XVjU+qP
ymwHepb226yR5opYuHqDXIuTkAtrQfPITVtMARZ/6v767RHQniuK11+KBgG9fhpLxxuTO7DfuA25
HIACmYRdg93xSm1a1YQ5oQ/eysrGcLEMMKILvoBdrSaoeV/zFvSN/rxhPiYR/MFtDCHg6yyM6YQG
tNw22JzoqwKXGuj1RcluF9XWhEFAJ6sZho83C/aFvIA2HGnyGuaELZCWNKp1Y9tCwgnAh6BYAbqS
gBVrU3sbhzgXr8xoMKETiAGPYacdpuJA7Qmls2TtXaHeBmxUI4WwZDEQ3bIuhZklQWxX+nmneGGK
XUjfnUispjK/EpiW+PGMR8M2btIZR3r4pwire7s9pyXlpn6HIfsAI1Qa8Yr2v/I1dZLhxMOYVkM0
nxjMzygi0loOjvKlskX5KXJCnVC6dnqQTmc8RmmlfKnVxCLeMPfyx1lLal5aTSrntNcUjBHMocam
mbqoOe0Xe6Cg7gX2vWGHV3FA4EeXBmnH3N/PapxsR5N+5LaI7HgmZaTGks6tanwByHBTA6XTvS8F
7HF89nNDf6gJpWX9LsV0iqauSH1DWqG4KCM0XCtdi0xozZNWo8zsw0G/N+u04N4SfNcj1cYTQTcb
4hNSWpwYALBVX9RwiTt/pFq5heSro2ce1fauLYeiDKQnSAyBqNs6jGw7N0HYLu0MS5twfOo8BxOT
Yarlfc2+cE9h2xmrtG5EucmZJFHgQhDDzlOfx/kA5b4ROG+WBc7Nki2NrACA+6DHV7X3mWS2FaBV
oVFHkA9BU2NZY5HHKVkfA754VQaZM+eP6dyNvNdAnbofjYTLGFrllQQUTBzkiZYavtTYT4ML2s55
j8Yy2RTjUD0CZ8rxpiry/F42Dvkw9ZDYHolhJtHHbaZqK6F10K8TCqcYNpXRX5Z5S/xpVoxYGmAc
HjmwAGNiVUiLS+9bXqbYj8LBucsqLa1WRuy55/Xc9qcGY6mtpANeRsqGOYzrmSdFZm2DcHNV5UtU
ADPRWXh6mbueMPwdfdk1rMFvrwOv6iRaOpgfLhmyy5Z5TB2zZGb3Q6rhKW3HLV4GcCWgrza7PDTf
Q+pem7At8kmO9wBNC3fgmGFDil9OUGS7ZNBP3T7GQP8+nb3pTiZWvNNxb76UUsuuojBK6BTo9ifZ
GQQvv33Df7NhA6iy9sOXwyHr+NAIuWmm525ilavW7kVV5uNN16neO1d5XRMiMHXZzij9FzvL4xoY
wEQv1DhFYjPk63SYN6HpEUas3lqRtXFK6x5m0Wnqzvg9oRubyHH0m0i9aIv+HQTsbx4wqPMivqLp
yUn5aO/R9NoVg456KTSm8Bu6wS4oq7k7aexwWv/q0GIGB6jlYgPF7uodNSkGsxly6tslabV2trWR
hz+II3gvavX1A0SVwdGN2h4NKF37l5spDWuWEOJFVpotss1gRuZtknTRO9jC3wwbxRaVM40dmHDH
PXQ81MnZqfH9bcM+IwmjnTfkhi0m8s47J8S/uR/gSTqxsAhxPT22QWwNKAAOgdgry6UayBJn2oQ1
NN23n81rigdPhJ4vLI+lEgFdezlsEp1QlyYkp+Pp3RJCVMI4X81qNsOwJwu+Ilqzj+8WRV3rK+k0
fGoMe6ig4A8pDkh1I/fSkHn/znvyNzfPQYBep83BCbfCoxZjFze5iUs7LiNtaa87iYdbpmH+8/bN
/81VkKvDG4POQ/fl+N7DeUzbNKuRQkREdKiqoJD2CJh5+yqvIY9FLAoTjAoBL1nAlZdD3DremOW2
U1Obh8OlnpGr4/cGmxWvn7GiTRivJzrIV5ru4evUQaYPYzPfAXp6Vx2ZuBUNhPkps6K05JyYp3dv
f7/X5T2jvHhMg4NbNGv0l1/PTF17ljn4itagjVwli0s5byp7W5KYV/NoTXeQGa1D5KDKLOgg7t++
/t+8UsCn7mKvQeENy+jl9TO96cjbBPKGN2nsqpKgWQKzxpWaY0Ty9qVec9CXrcaAjAzBwUN0enSv
cY3Rb5hAgbHx+EoOUzirD3EmxbfcnVDAIrpwhD80Q+meYMxl3Bdt1hYnKi1ApBzIkO8nxdJv3M7O
L7Er09sV2aENdilL9eL3swUkbYjYOW+HwrTW8zyoj5kYRoNIzQhontyM4ocbDq0eVFEVK35CnMs7
j/P1cOo0T+ihwDtcXEOPblGk9lhreD2ssNhNA1BFEiGaVH9A4+i+c6nXM2eBck36kyhJ4DoevaWW
WhsIcDBIngwj0cEkpb0uStfL/DqtzPOmIIR5XRE6+gAAUcPfHqzmPV/210c2DC3ZxaDWLNDS8Xew
22bCYIQonVEfxH2Zku1hamO3MZzG+KLH2bgxw+aXGyAwT2hq2ijiwbNf0e+I++iYRxi2unNH4whf
C+sTNlvWWRcmM1t79p4o+BlNfnEqWxQvLIQ8UNof3nHrlmZqomK7Vq+yTGtuCncmDVibC0K9msiV
xn6KjKgllcxQrmPdQ8PnZnV+43ilZJkReXyZDCHniqpWsNrKOeHcOqIwA+QPOsKmFqfbvSab5nvV
le11PA+VGhRWnHwmn8jDkZTQjcsOGTJ5i6Wr9oQ/KZLTg5Lm6zqqsux0DDNb8ck9bBAwybpt/cZV
Ci2wTegwAecd84fiTF25Swk+JiW66fC4bVqMBZM5mx5apXXioJ7TUO7GiG3bLylK35NyvXo16Pjx
0tNWhD/DAWP5+U84Z2thIYL3EUlcc9edgo1JJAUkBZuoCYK3V5plTX/5vKCJLrUOyhzew+PeaYQc
yoVJJ8Gwnfws0xGzLb5ZLQmdkdg58AmROTj6eVhl2PS9fe1X2xo4CV62mIaiUqVBcbSgosmiOdHP
GJjQHDnAL2hWfMD4Y9n+r+/jf0dP1eUfN9P983/49/eqhsYXxeLon/+8qJ/KG9E+PYmzr/X/LB/9
16++/OA/z5LvBGVWP8Txb734EH//z+sHX8XXF//gZJ6I6Uo+tdP1Uydz8XwBvunym//pD397ev4r
t1P99PsHYhlKsfy1KKnKD3/+aP/4+weoyz8N+PL3//zh+deCz92QaDQ/EYpePr761NPXTvz+QVM/
0kF4NsHFgHahkH34bXhafmJ9BOZEvrYQtmnr4Gf/4beSA3j8+wfT+Qj6BFUJIAS9IY26D791FREp
/Mj6CGiNzxVq0aVXwLb1192/eE7/fm6/lbK4rJJSdL9/+KOu+WlyAoJCOaH655sB68EFefkeGLxf
jZaQEalD8H3ITA82p55Gtq+ZaUwfsFE7ysGZoFdd4IoZO4BOg+JcFk0e7uMZv5c69lSffKPu3MPD
5yY2xi81QM6eYEDtohgr7wS/o+jUm8r+LHJFlQfEWlZnJYUmL7xtnvVeu17yC/Y1SkXwn77rD2My
u3s3i7o1Lot0A3QAmxPLUORWhnZ2SFv0qhq8ic+jk2rB2Ftut6+8ajohbc060dLxpvSq5Gzk01v6
Kwbukf1gkG4StQ8itMb1Ml4bvSYl3QJ/8Uay3p28790VME+0dSby1/POMAIy2JPch8Oi+W2cWGBX
hkx8orbHq7RWSeOGBb+kf+hEDzbm1jDT+uAIMWwJmTQ2he703weifzctpjxthxZUrYiWJC7eWOmZ
lx7sHK/IQcnFWjHa/kzrov6g5U1WkwtIMPTQ68hFhhhDGV8zIvTfeRc/qOWkfNOVWQRazQ7bF4Sb
W1oyIaApUFk72qh8nltN/1bI1NkJYaREIMMn+RzhFXNok6m+6SQZsZPZ5zs8APMfY4SvYFaiBSDq
F28BOe1I9i33cRWGTlCWxla0arlzi7q+G9puXsnWis4Iu3JOuthqsCPNun5XxV03g/Pk1kkFwr1i
8Z/3OZax50aiJlBaimrrVWoa4PfMppEYBRlAs0KjiRw+cvUmLOEkfZAqamjTt3LAtLSar+betK70
UseDsy7cfSUNb+viXLX1vK476efE8qWR2Qc76/NN3o/lzhkKVGQ81DusfgbUflq20Shgts2SDjRG
bhpYRNMFjYGEE51PTmT64lhZQFe1rTn00T5vpzYGnCK59nwo6m0nMufb4Dj8FkgLQ5erQFzOJ08v
ms0gwD4zguV8Fcr7YQEiz8qOrVdVtdjPaUIHTsjJiHBiB3B3LvZx0Yhd7YHh2IO3LTADvKe37N6a
dig2A7UN9swqSY+5nbtrIUG70aiYD7QsiM4UMNqQm+rlSeiVceqr3SShQ7gkpdAr0h7iPMakMu37
7xGicljDBtJ3d9D1oKtHbe92lmh8FYeOLS4zIf+xxHrAJ3WtY/lBIImDN5c3Yf1q6Pizykryf6dn
8z7syrX1YuyF3DUfv+iQUlYEJY/f8MO3bvt5+JIpxOaS52Oca21Pd5ZcQuoYbYsJg3bhmS2hbfBR
toNd9AT0xOqmLBgi0dsavmSjRVFB6L1NBHMMk6UD0uosLMT9Gir8fQM0vHASVXcdWvJBscV8p/fk
lYa9OWw67EvVEa1bqXRaoCutuqJb/lC5GJMMphN+4lWVp2nq5ldFPN47oefspAXOijUjs5GkaeNi
NNPrPMmBe8WIk2uSZZfkm4aBmQmXdiSC+fMGJyC59vBMyPyyop60iVbZIfuVF8LosdYcY+1kcgHr
QbgXIFMnJcFoQoLAtVEVp4Wpjsp6IK3uTJeiWGLOh64JRjQr53HWpCcxwYKwebN2W5mEoIVy/qYM
7YQvbjU/Nk6VJ3gR29O2rrt4BQYxbjrcWLHEz70nMjyVwOPvbZVswtYmLwaitoRJ3vW0qfPsLlNM
C3iSEzvGxIoshoMrk967SCqkySulkdmnhlf9vMIGZYkGKOerSinP3Kg1A8ON9D1bWUwm9Njgn0MG
EjPUMcvbsbLNeq+qUbkFtMPkOtVHIlvBNpNCOegOgsBxSpBoWCx3OQZ7c5D02G+7CLNyKeyTOSvS
Ww4Nm8Ib3FMcnxQg/Aq4XGfqZlWcbkc7DMh9iTqsILxob5ixPI16lY5TbZpbHFzNwMv670Yj2LFk
WuwNOXkbiAf4OEzMoHgEdsodrOetnHi/pE3ns8RO+3WfFNuq6JKNZ5bf7az9nHfF3vH6ByfPz001
vrGVxCMvJErlxi5tO/F1DRR+MUPeiaz+2gObnSlTFZ3SAebLGka7w6C3w3hEGOiwx0jbYduL//rc
nU+eNB6UEBVqhE3wIaaPQgRCWN8uqM4XEpjdNV20cQWrGmsV2SNrMefqs543D14/nWeDd+EKFqi2
bx8F6PFG6FJWLIxrVothk2bOeD4rJhJpHisuwt2JcMhamEz3yiDzfKMrw7dyUMJPgnDYwMCsLcCf
Y2bb9srVEnEYJK6HL2oWS3MfpuyNCh7h11GoRxe5a5iB7DP3Cutx4pxldkpuWI4FGRtwhY56KHZm
4qk3GHZkX4u5ApnN3chZjUkS7oFwmm2XWCOrncw/0f8fD62rzVsXzeZK7RL4Rq5TPci6Kk0MQAhD
rZ3K3gNPGt9Cra43ml0m9QLxOyfIJ6zHity+Cy8v1KuWoNsU9qThXphRNmHD1h10N50OgxOF91U/
WulJUjX55RiG37VhyGHysonZ1XgVQYS4UVBLboeRfmXUCctvHMzsPFLHA1dY8WdU8zT9mtpQPmMn
W+9LC5XZWi0tIu7YXViXXf5jWVsmphqk4PAnlj7aF7irTsOKhIP6Ctam85We1mUPG6bfUFYRExkX
XXnGIyZnUyC8vhywa7tHuvWpq3ijRgz9V4RIVuTojuAFMlri12qScwtp3OmhUu2iBrv7VUmoInxk
DDiCpqWI8GtPyQMrr5FpJTiqRLXRnoRqE57Zel6fx23aX7dRN+61LmuCWGkINS7cqV5VRsru7Y3K
d75jzslMHbHQKHrXOY+aUDuJYpfMmmgimRwnGt2CLWbATz2dY9vYktFmaP6gLxnCRNLGK9mE88aT
8Vbp6nJX9cXZ4Kaanzm5Fx16k6gtpY9VekjTbPuZNDOYsDGdt77NwvUQSvOLQFRPqKMLDFem8J44
gDuPEEbGnVt60zkZUPF2jtz5MLZae5v2rmQL0SY81zQX9bCmNpd9o9RilwMbBCMvu7WLUxsmckKX
4QuntkyQMUmisa4U7nYJcts4oavcZPHIwlWFHGOJHa7v5zZtPrdIRNTT3B3Cp9xopHYTh+WInXW9
UMTzCGvzOXG+tJy2ctKGE1PflFGiIGhvyi1+6C6GTN2P1lB+VMI2bgYvdIMlCcOP2fYL3xJ18dUz
aqEipE6bbWYJ77w1sQHu8Ni/n+1ZSQN+qhxQ3W41N86pSOLqxjS7drsYY22aPpuvrZSp0rjkqtDj
XKVStBuVPFY8uSge/arQi8C0RrERPPALS7E/4Ys3bUYQDPT2TrwmKHZJv5ydYOGF7SFsa+BGWbbD
M6jG9HskTwLLrTtc0MW6L740yOWIzCxpkxObGU1Felp6VGIF6OGYW1ut+AybEU5LkpwSQ3sTtbbw
a6H0X1NhEWUn2ssO2vueOuWqNZtNbuOo3cZPeuWt3am8blTvqczn62Q0vxuZvlUq1dkN1ayfoqK7
Hdxhn+fOZZhjk42fwH4krtV3SqJAu0Zh5YztfRvZ7D1jNK5ZCLNVa1HTD2qQm/FWn/L525iGMcsm
3eKAKNo03YSx3V1PY6N5u5A+YL1PZVUoV5UjLOdKyZLvDhXsFVmT4hYhhiH9WNgp7IApWmLi8elU
4VNWjp4H82gUN2GBtdDsjXMgG+EeMgza18M8zBeeNU3PJiE9ZW4S2idg+7jeOW0U0dtVhqtBlREe
uLmq0KRu0+tI8ivh4HutNp2pQ63sOi9Ndi5JDLUf5+yuhWrGeyXKlUtnrmx3xZFyJtm2T55Us404
clXVKrHa6jwOI9BJJ7EuTb1t1xBi4TeM2qyyGBv2VlLljAk2CnnnMJ7E5K5j2SDq7GUbrw0zZxUm
nGeXDWG5zsO0T/BRSvAOYv1h7zWak1TokErdaDwrBE4MQ/KA/QID0eGWuEfWSAVBUjraMowNZeFA
u55S7bKe2FwxjL/OZ9zmSvmAGm7FZiIx8prVtUMA2s42wnbjujAsI8s5lMCKh9gwxHZo8/4qbggL
MptLzJvmNXAcWcBkV1w32dT4EtOqoJz0+MxucCEwhwZwmZSHbZs60d7SlXBb4Wm0nijBL5zE1c9i
bdQ3TWGbWyuXjT+lTnOVFkzvWR+GPdmvA5XFeIaW4grRiHZqikHZD/Wcn4WkmfuqWnrp2o6nItuI
pC+uZzE+opDSdoNUh2DSsE/DYp5Iez+RSnmKd7WDGUvXWTA8x+TOAcWE6hB519o0ZJ/kmGf6WoR9
ZK6HQe1uWxe9MWcqz1z+QOGcRonJfzKSTpJQL0dMisqadgJ2WqSv4C40a/YqislKiM3yIYKNeI5P
KrOtjxSMn8qEUPeoVh7ayk3XRZHztMJcPbhaRde9JxlKB5PP3Lq8bPrW4RiZRpdET3trVrji2rJm
0uRblXgCu3aIXbDHb22vYeUFWRtiCIqfx7ouqk+WsPLBFyPrkB8BMaCvq+IVdsDG/digvieVNLvp
m0W7jWHlRsxtvh8d4sqT1LxlMlD8SDGph1npGrxSahNZKHY8eyHDBHuoqWJ/Tnm+cdNJn/OHudxL
7CvhOF4Uk3Bv2qimJtSTzn0omBgn3bDIeikwziSSjpXRTtOtO1v0aOSofAvnaSI3vEt+aMJ2H2xl
SveZ2o23/6gsbFwEAJyfWFq8vF0dUcChsSMNUVsljvpVc9Ph5B/SIbQHoMPy0cr3O7WBZzDBD0Y7
aZ9jsROuQOYjqoXkimNneq6N2nT5jEr9EkB3WxX87xhze4HT/a/I3Ivf2j5VC/rVHf+p/4Pw3cJV
+K+/8LFX6N2KM6vsfgbult//A7czzI8YqSy9IdSCBr2wf+F2hv4RcyWdPjaNTkK2lx7en7idYX2k
h4JKeem6kI+6EKr+xO2Wv7ekWvMpfEeXNsmv4Hb6MWUY2iLcAWi6OMpAhDvWXYIf9dpzg6Eg1pp4
D29oNLCHrOJc4ubyprX6ns2q1U692gy/Dbz14Cum1rLf2cTZO22n75zCrO9SDXrRSiiu+FpZdv3Q
kTtCDofUHLEmvKFGXNtj5bkp9Ww2Nz8N959w5Av48QgZhwxJjw/0G177EkZ21HBua4fmQqtoK4tk
2VWbkDiudJjBpLPZBJUTrbsiXXHs+vzrl4XjbDsL0XmRfL/EPL0R/YGRe/TqIrA3M4RfR92rFhcL
v6ju+7MBH8N3gPjjfsNyqz9f86gVN+JARXG3XFOl8A5ri04R6ShNo7/DFXju0f6E6NK1pJux+BQg
q2CKHiO6KrkjQKupvko0w+qBhXRypJIeZ3OfUE/lVkyeeVLEE8ShSi55bIoq/HEmgW8N/dk+UZTK
2iGRH3q/z3Qr8WvOhpU/JDLba5WufVWtAodE2+lwSFQJKbhIEhpIfq31SJ/fflKI719PESDqJRYe
/jTsKt6on/s0mixNvaxSoImui/JghGQHNoLGPEAcpI1r04pLzQ9prWBXXBhtEiisyg/eXDvJdhis
/ARPPO0sDMsZIZAmUTcKjk1PMWaLHEYmO8U23VFC4s+iotE5ZoUKJpAa5zSAPu7WzHSSK7IaniOt
cYbDrasRluEySlgi2icQBmDphwyiWRp4UebPQ9sto5ws403xAVqXPz8GIpi6MOjw4WlXBuwX6MBx
YT5NaQWNbmbVqA7UtVXPjiZHRBeywv1vnscf5lhHwyrm72trZF8DLn/CM35kdTIrmMBqEFKFrigg
9HqIKryGtTcGEDNM0rNIv+GPE88sVkXXjnlgNKk9+chl6K2JaAbRo5CNyUCayEEIMth/6Q04xaGJ
yCZPtVLvDwTyIJ+xYQCsS1XXaWARzfmptJyK+AhdLwTnQnmdt3K+TmvTuo3TKgax0pymu8TpZdAC
EebFdZGLah+P/dRvrLkb5kdrLop5TeIReEINOWI8x8ypiUgsUJKGABtCmSq3miNUupPHlO5EGG3t
PDPILjLTNiNdwESMyzHdUVZStlofuFGX76VV4B1VRAQA+pmq41QJOxr7mVLoayu2h8lPur6aVosV
B87iijXc6uHUHnQ1KYotn2Jy5DiGUs2IYh6ISLE6yKdKNJLhFuk/4nD0qMTN3niqEsizAW11g2N8
1suvpuUO97VWDSbRx5FKDQKq49PzUBOfkxatYoVuIU2LvmlPCp4aNTAlyrQO43oI4fmqCUSfFhlw
JavmoVuW5j5pUIHYy4JtL0v38LyKl8uCXnU6a7u7LPPhsuB3y9KPHlbc/KOYrCYTEDNXs6d4tGdr
ez1GKvnztheTnLMgkW5gw22LfcPOvNskLeZ3hemvXuHFGpJtb3EagVFnHDGpB9PVh9iJ+BK6c4E7
zyPATB8ULvbZlUxOcVZgP9L1HzU4a+iJLphbm8Ni6wFc99fTPO2avFy/vbCwr7/oyVp8Jzjy7J84
RbGVHrW9/j0wSedwx/rzzeNjjFva85hYz+OTCyXWIN0xbNMygM/f4ZeKsv+s4nqzt/p/sOwioPKn
x/Gq7jqrSvFUPkVt9XPt9fyhP4ovXf1okLe97JfYJSBTZMr80TTV3I8m3u1QWhZFBbIpfvJX09T4
iHULhDxUt/iqwBn7V/Flah/ZsLBBByGCMMw6+kvF13M++89bLG4j0PEcB8YLdmq0b19uSoql6JY0
cuBko+el7qqWtHjZCxM0Jx7HBhp0PX4x6WLjYtFPMLGjtM9tuMi5iHa5pqf2up7ICu0LNMTrMnLt
064T3bxOk0kkASJr9dbUZxjWhd06jxndBW/VFdgbn1q6GIIht4oiaECFV6Yw2yfHHPVxayoemXiT
sALXCVt8AMM4hwoeDf2FWdKYZIEPcWIxtXS6y1mJSC1sltNUw3l4S8PC3VT9DCwK7dy4KwoFAVaZ
SHoy6jwD5U5j+2Wi4DgzjcilmgQbuDPMBqKayQgoBBmYoeabdaWkq7wABVMtoEpf0ay69nHKVXep
oRhXyALMJ5uGn7LSzLY6mI1C8o4SVzTJZjdxP4tRVLRkDUHASJg6eD8DWJuFD7OmPkWZkh1cta7l
eU6yjLt1mireGW1eEPE2o6/YmZMe3eKgGR0SVc70j0CIMsQCRnGe2bPN6Zfh/kzH1frUdYYuyDmb
qhN0Lf2Em0tVwWf3IJ+jN6/W2qDXE+lOE8T8Wl0EDuag95eqW9PyrMymv2sUO9fpDUxT5Efgwo6P
NQw6Lem43ERtTtmPTKLnGq0xu+AwanyzSmnIbVG4loCgLz07qGThtWcT9pcHna5IyuOV2o5YQzyZ
XG+8qkygzXU5j8VeX6zH/H4gRwib/ba7LCuc3z1Je7qJ4uzUVczkU0NXmK6UUK21DFXj4Ehp0wFK
PIV7YU0jnNDyrh3a8vdMcM7GsrdD2jUK/dO1EpYeZquhVXuBgPLWnmf0US9x+59P9Hp2x8BLql4G
hKg07l5xau0ecxF6vb1FUyMfBpvWBtyudB2FMGpWkRJ9Ve1QpkgQBu3OtMH+Eo5Hc9CNKDU2GIJD
xM96U9hw5yLHotVHwNuCq7afVXKfTUodOZ5FmUK7i6Y6+o2sysR1FonwbEgBFui/mwhTSpdgupVe
Jfke9CFvOYKntufHckYGoLgyu+y8EuolrkQl3kRqXZmQtpbGgdBbE8A4qhQMSRXKM1pjLCUwHG37
HI9Qh1DdxhQXZtpXyho9Rt8GzagmT7j7xhXqi5pQDKWLDuj/tJ2jw4Xy7UqURVBlU1scgL7qPd5Z
dIqtQsOuzCsjqI0aij6LqtLAUAlIEkO88coZ6M76HOeAL6fELKxVEXfqVZGAJu3npsziIMW+fF7p
DbSTW1E4xDCwgPZ/sv7//+70Ycmy+N9Bge1TW3wtp593puUDf7J5rI+c7Dlv4+ULCwdXqL82Jmg5
8JOBA5ZDJbvCwgb/c2Oy+BBiaioODpuwDJbt5C82j/NRx+ttScl6xhjIr/gLrfgP2DxLIfXTtsQp
GkIbhHdkGqjRrWPzuNkJi9oQGCOHU7hQTMkBGqjwzRDGRWKOVnuGi8P4XWP6738aovcP8suVGRUS
s6zFdBpi3csN0Rm6LMXwO1l1bFKIr2JV/dbYIsSP0KgnSUfa9sReuiJ76gpZVO8cro9lIwveQtK4
tbDXwco4aL+8Phtv3WGBUq2wkK9U0mty+DWujSEtNkbenZi0/MnUp1IPlGwGmxOU51vRqeb27XE4
KnWX70H7BWq3ypdhehzRu3sVXW8zsf8R8mqdqEYWP9AhGA4yHpXknZteTr4vn7aBMA8EyoQitsgC
Xt5zPdTD3AOXIC0Kzf7WDSc3sLIwVc6wfmLM0RWPl2/f3usJxu2ReAjDAeo07LWXl+zGYRQSlAnF
Vz4ADHS01Pe5IOLUF4kybtsxUetzZ+7Ub29f+O/GlXg+xhfqG/T05ec/sTW70nbwCqYFqJRha5/b
NG3SgzGSo+fTc3mPNHlE2OQq4HSoASHZMZnMV09xSgo5Zkt6Xg6TqSu6x9SUQm7mscQuAyqRMs2t
n+YDBKm37/NvBpgVhDcX4T03ah3Nn1oKY/HmxmB4tK2TPh2zddRrdKui9BF7QG+fLfPq7WsuD+1o
HqEYRl5hInJFAnH07oyzKlEENvjmI4X+ZmkVMzXF0Omdy7x+hKaKkQ0pPTYfto9Bt9LoMNesSUgb
iLhSfSWLuwW2mR/nEnDynXdDWyb/y5ti+LgMlqCsvaBHLyeMo2hZ2aDcXfWpmd47KPzxi9FUudW0
RHbrsbbNLIALTcM5lQYV0SCEcHHdhJrTVCW1cRGXQ/PO13o9BuCdrJLwQ4Bu9eNg+MxVo4qkyWol
4wYxrBoWEwbaXjacJTg+/fJaxIYDkMBaBMaJEOrlEMwTzcAxQhDu1YN1IkAVtlZkQKvqqO8//+oc
WjY3iHLgjrwwxxJBmxUo5R2pVqCE3haTJuYQVEHKv7ev8/rNdDhwYUClcZBbBPUv70mgDYTpGhH5
MMAmTScl386AfIRwNwsJBj+H76oyFrdFqPTpO9d+vd4u/G0Ucjg5sPI+I5U/rUGi7CIxckBYxY7O
7iaTefL12U5QR+upnp3JWmfreft+X7+bBGqY+B2xKiwpmkdIdUMH1S5DG2MGtK+XyozslJXXDd6+
yqtVB6El0VLsJCx7OAcuP//pzv7dnypbTbl0zTQ8CxvXPGRLb2o03fpG4+V9xxXxWP4I8xhGvLOo
2nhRueoRssuJsVeMfpQrN/di7yTkUIkb4Fj7WRfP7k7J5wkfWmK9UGpXkgk15YRKJ2VR7jq1n719
qnKo22Uy1d5Vwr0adx40uAO2Y5iTvq5njIpwt6nnuEQbsNoiJEJ/n9pWFPuaTr69g+fwiRjL+BIz
Kg/R+1zuu7SPeI3n7ClxsD2HE2U11dqFLfzee/3qJQC6culcILNh6JCTvXxc/cKNTg0MFoSWup9a
AQ1jhvtvr+0pT67wpVbUsyQnNx3A1qEM1OYWN80J9M2HW2l8spyh3OnS6cHQo14/OE44DGuzlU4U
dHk7Ekk/1yzJRA/Z47pNJTiA9ICSfR6jPQZTXWaPVctkghSe9fNmIkFv2AxlgSal5qQeAgKQy47Y
flT/H3lnsiM5kmXZL2JBOJNbJamzmanabL4hbHDnPAknIb++jkYC1ZGB7irUujeVQEWGm6cpVSjv
vnvPvZsd5f2eKr1W+z528FcofFgUGxke/z1jwfseGaIojwmKc7ZNbt8tKWg4Y+2g+Ev44/CIvSe7
CMq2thh0YaiLWZXfpN+WQMxzBVNF4dkOLH4nMUPxpC4Nleb4MpTpnYzEgkM2tRM3IgjCXvFBN7q6
zwTx6ui//xr983PhVOceD0CFfRaUyX9qiqznVVrhmg60+3LaEiwzy4hYDVbZ//7nMDH84xtrWXTQ
sDDjus+Ww0bE/PdHIEczHXyZerj2Myf91AzNl5iOFjbQKNgTqwrZIxPUehatIm8HlvDmJc4k+SQR
Tz31VtI8Oyqx7506IeSfoAdfkH62ZZESPIdkRXbGAcI051bAOy1+xJ9JbN/ki5dGaQWggQB+uTPm
ysD+E68SC3T2azUmTdtUK0lVrIQO/l6SzZlqxefcL/tGdfm7kEUiN15czE8ZjeHQgb2FTnp+m7fl
uTFt+kVf89DpuuvtSMy2oP+sPSb09tKthjedaVijpcZrHLkD4RKrzeClnP3JGCN0FKYbprUl1SZ2
3XoNKFiaRRTPnnudW9p4ijLFdq8JZzummpDIzVoH87VonV2aLuTDXNwxG33U1zczyQ6t1ZrrJx+6
jsRFvI66Ufz3O43+LmvT8+aRW62spmeqNf1NvI590LeFe7Mn5Fd9ak18zfwtFsQDnD17f/W0o8AW
GeZ22V9jsbSPneUWT4aRVr+BX/RUleFacMGo270e0H2jdvGYPIx+25k7SS9Ei9W79//IVici32qa
/R5PtVqCRl/hFWYmzLHB7PEkSVeNF5HF3VW3pxKEkwVNvIvtozaYW0f6HoEEZZ745Yv7erFk0Fpa
vss84vRsJ6gsjZIaxWMvdPt3Gi+/tDxF4BrG2X/H8p0/pprdot6PHYa9bG425aybH4Po8Lb4HhmO
Mn6169m4SKH3hCGNHz1PatRNz6NDdNWw3DXLhLlJloRHEss17pbKyU8VHUCPra/PElkkwSoGLadA
krHlH7W4DY4mjavpDjlML+7LuP12U+cpy3tvM0rQDbtJVauJYbZEfaTH6bWdizrZsbAxti1xjauR
Wzgpha1CfJzEQbL1W85UKY8gVejowSTTFub46JbtEJFb6HaxX61FyPjW7Kwm9wKHB3EIObUw6RQj
v8Fc0wgla9pwpAloqCKwn3EcZJl0n1mjPadGPCRHhpbyUEgB/qeqs35HYR61jeuwlG+IYCu/ycKm
8KZOEl4jmkW3WdmMl2rVxA5+oQhHaLV3yeioI2M2BHqZfUwQ/zdNLp/gNmGrxlHTjeY2FeurzO3X
nMlxw2/V3kitPiwKdY81DJANDq6NQSdOCESnQHsbdaKpk2//GLTudSyLB0TH3qzVQ9v0Ez2wKJsb
VZCpTOx5jYi9dPSLKRlNhOqvk9K1B7ZPl6Yc2gCLsBlgSH2pWYgdXD95AuHRXcely37SyakOdVOe
86F/9jObms4KE460PyGhfhauvLmN6mL6xW3nBzD9GgBE/JKqs97xh7o8z5aFuw8D34SRSmGXwXBd
nyhT0t6IET7Yyp2DIsk+9PVH1tmLl/g/6ayz9/SW4yKSOw6pZOOO0w23uutWvQt9p6sj1VsfOKxA
y9nGgw7vJxjsdpvX64vpDiqohDoljrqrISTzNm1eElZ3OxtRFzpd2HrGh2+3X8BXXnx7ZifuNE5Q
jZ0X9In6FL475puiXb653z0qmr88UYit1qN/GDqFVOjiFDPWEOahuJxbnrESa/0k9ccuTrwg5cV7
bmjqkHoLPWVSTiCbPMEMqD/cSiCJA0wKaG5y5vpJyw6M2zBrHSOcG4Cf+O5mQpiUzemWZ/IThH1U
TipCwyMIVVXQX1IQLF1iNve17ucbl4jCBsO6yyxk7rUaHl1t5s/J7Oy46qxcEOwuUnxPCESx1GyT
J8PkOwSh/mZ0DvxhJulhZL+9NLUO3N5sL5SdwUok1+2fgotHu8krTf1QaDu824NeH2O+Z2erWdsA
Gu9WbzP+6nSB7Sl8fCh6EjDAL9WTpckh0Kv6RSzTaXWxK0r07h3n84gHmV1Lux64TdytPYEMv2OP
tOptWM6+FZVGdcIn814X8bGXZbzLVI2hnfjGYCEW3aLTgW0rM0xklkbt5PX3dIq9UL1A8a2Ff5i/
sftMV5cW1v34kg/6VrOTa8n9i/2EqTalPV+L3PtOnIUgrJUlZ60jS9Nq6XdvJFk4GZyIdY3VAltn
FRBMsUOf1P9d3rbfRiqPXVp4R38wgSiV9R9PG2++4yr7w3iYBlYZC1ywTfozxGt9kix9tp7ll0+W
PZQva9zxoRiQgmndXSPR1i0HtJ6GRVJs10LsuDXv2hkiLM/EbwMmPU8dosZIXeAduXfvINvlMdWt
vT5PT1Xdnoexfax7lb+zwrpmSWazlXGXwGi9b33Btorf3jyskzTQsxacjVlckN7F+1AqdPMhI3iQ
O4+ymx6FTZzLn9XOZEjSVvVgdh2r1dZ6aQqGC48Ng9cll7xIj51mn9m9XI2046Abp3vDKu4Lt32O
14kbJ6oFNtPpT7MC1SSbek4TnXOjrs+TMdqb+S8HoSb+OFB3Fj4UwzxlZt1wVZ1PRdM7N8+zgXNx
PmOn33XVbSljTBTQ9upq1jz9W51fJPYMPvBq+HCTqSfWZe00DhyaH+q0uBfJXG0AmmONr+sXf6i+
mWxYnst+1jaF0YyhRPjjWVytkeqy5Z5CxuOA7TIyR/+DA9wOsGn8iicYJBs94SVuOjn3FC05k7wU
d5bCT2uUdmDX3R/WHIgW05+KpGUwVzygyBjVZino46MksiHHGN9YwAOm4GYhgx3n28nPok4Uu9RL
A9Na+O8M2WNh+HhM6uSPbxCImVkNBsVa/4DXHjYoA/7WG9k/WXW6qaxUbvrJfKi5UwfzHD87dXd2
yhyBxnCaDWCyz2QGVIhn8aGIi3FvJ5Ye5rgVQtPgayy6h6l1MkhTC6zyNr6HmB5HOoIDDK+DKJ9B
Ee/jeQmXqY2sTj9lIr1z0zwSHlUjcV2DFos1sekox8QnYkZT2f0ALP523OyQ3H7XqbM+24IS42W1
CEXaGD/6SvJvVMhykvVTSPctdbars2shYQHUybe2NC4e0TJbPHW2FW9V1+8cU3uNmeLmnFyDaVz0
OT1WrSOJL7YhCsePUU7H/sYCFNpOCgPb6Fj4RNC0LbGS7eR6F1TmF1HFP3ltbbGyRihJERnRqGnc
p9nGQ9bbJe7o4gMeDPnC+YVWA45y3rh9o0fWRPsf66Zia3qkURhktmqcmsiozDnoTHbEMWwvbqB8
JGAdwqbO+/s8n7nAY0mrQWGkZjzv/Rt2LSOVmdpsLZNZPnVdH0lNa7ce+hpfOf4SVZO8icHDUq7I
LWji0Ujce6tCfnKUdtKbgYirKIajs5gljxUsaWIMJxaI9a6x1zHQB/jEG83xf+FlNaOYVdbt1UCS
wqdCaslPq1efC0dN91PdfLuLzQp4zvNz43FD53b95lXdxfXm+mFcnXRvk9/E5cWrvFo30tCyPbQh
7SVjSnlOPP/LGelvzNzDRDGe52jPCt+7Dv0DG7P1J3O9ibHUZJRz3V/CBziTEQbdzC5GndEkyeVR
mgMWPePKPX0gt3+Ogwd/QFJY49TeszPrrGl1YwvOad0pcC9HrzKfi8R7SlONiJJFA2Yjr/QDN/cA
Hyj6aNZf1qwd5dAa2I/GNJSm+6gX8R+3j+OoStoLaQBK5GNVIpi6B+5shC7tfusrSSgitXFa2e5D
FlNm2RO/3bJ9uTZd/lVISAyLlj40bcn1a1ClouSn+8Mu9lr1Ou8CZKWNIHjSC6MKbLf6kdZyZatr
HVpvMV80Hb+dMYO8K2NaiUe9V8eJSMHg2kOoGQnuqiSHodstN29U2n3m1Xgm+4OFunKP3arFockQ
FPL6ysQGabC447FbTyqbPoa6dIK6Wjj2uJ2snKhnl41vHJJmrPdx2nwD51THYfBh1aXZQzfED7ij
j/M0jpu2yv1d2wy8hBZXizRrLgJdtoQTvdSA16uTVTVwy+UmYT7sWzrdzNVrt/Z711OcaBwuG9G5
0VLhhy9t4kjIIOE61i9EMH6vdufhJuvTO+F1y7FxO2NbZXzKqtE1krJzcmdO3VYUJNNnY8eeSPuY
an6wU2o7vyLKUJPe2dXkI3Kv3nr98gpK/LXxMw7IJTm4rtzRHxyKgbhfr8xzM/TXZjSI/ILAMdc4
IrMxBMVS27zLuPMUVfo4+u5zkysrgNV76YT9vtT+AxmI/VgJ/YBHfwg0j615Oc7ULPQvNOS+6Fkn
Tp3XXGcveez05rEaKc8q1uxDTN3OJAK7WW3rTPZLBdi7jtL2j7gAI69r76DqMaUw0PDm3qYDQSWt
ccFWSPJrKkLWOBCe0HnP9PU9tdKGHjhevZwNHMFRN/mHrIqvulUnweTempvm+OC31das5teqrLyQ
tFqkdGZcBVMunvU/OFluX92WuBqlP5FbujcYLGAS6kRiQzDCNpPpMbIaRYMLjv3/lrSqHIPCnv0X
5sfh6RZkJswotKIKNdWmHCp5Tk/UxtTFek/rxlI8Opnkrb0Mftnv7WJK77peK64qabo/fTNx9mmy
5wZJyb15b5QS/LueDZZ2jBUSUJA0tvGDsGO/alOl9hoG0Xu9HbsJC6hrv3SN3TyQhYNZIvRMK7eZ
PRoXEFox724dtOKhMcsyGmyj8EK+Ul4Xin4eo3bUn5spHfXzaA/us9MO6QX2TBISzHkA9fXse3wt
Efy/lFJW2HmfHHdw8pYvXAoPM9yBTdYZhPyTpeTVn+Z5uQWzOXxQcjPyhPUmbpGGBKuVTlfbqMat
i7yl9cwOeXoXa8mzsvTNWvP3Vqp8jJmly3W8GIl/RRemJEzOvMd8+0GlJUoIqfo7Q2lFHGC9iL/s
NC8e0ryN6FsvAuyHAbwVL1w666uDDBtRtUt8ip0xR/vNrJjEK1YfjWc3sKFT7eWcHFczTyKiHA0Y
PHmaxumtyMDD950Yn6VrfNRe++q6Gbro0qWhEhXx3x6dpG6Kfa5sjVkETxDrq/WU+QMTgJu+pYWN
w1OXYtpXHCqbsrdfy8Urn6o2eTcqvrk8JI1N2noMLK0xATMMJrVrebduYqxlHoKCzkCadKkZppOc
wyoh8t9PB83sHrPRfBjWBrCnMuITa/cvMOHNLskW9ZS2WjWdRzXWn8xryVdXS+9StkW3VdCnH8mF
oPhmKsCEpdnsGOZHhMtwSbxjOjvrRU09oUWZLLtmdDjYcp0JK0/zs6gT+4lv+if22kvGLf+h9mVO
ItZviign8vTCgIwSG7PweVpw0hx4PcoNOf76ua2Y/UoMVhfXHZeju/pvq6g1YjfuJTHzN0xd46mx
6iZKXX991ZyKJ4ILXB/1vSdeyoZJf6RZEkjEUL1ggbpdzCv7SScfFUhHBwbKhvOghg7Lqe3Ml3b1
02/Pc51ve7KnVzzNdEEO1munC++UZlX5kOPZ2Xi2yu9KL564UrBd32TgK/OOenP6uE5iploXG70N
VaCPRKqz3O/Vd+72d3wsbNZm+cnGuwyl3V5nKs8/MZGDDPATMJo+gNHCSk+sTepIdm11mOphPHhN
We2zKW73TWtPLyZmtTyQvvNu6NjoOi7XAVcqfestNCWExq1RsGn8K7qSF4hx9EBv5nHx1DJY7Mql
+PaaFieEhgMipy0Cv3rx0qZaWJDEjuiiTIJbsivKCI/RGUwb244/12lIKIpKC3H+yLsBu9MMY3MS
L5ZNjy2+Z/LHkP4/UEgW1BRHQJhybP1kZErsSAIhnmmgGNJhvCwmV+fSdsrDVMR1OOBPLDedVNN2
Em2/X1rbpTR+1iWHeakdGpzo97Jy2mOWWKT5sU8328aBvQteOXlyRWHf1fl41m4RTse0y49yyNKP
mriE2ug9huaqJXEE5UpuaUs0fxO+v8FITbzqY5LJT6/omMPYn+P3ymWvf7c3hZk5iTakBsYB0YuK
aBnsrDTngVvAtG3IaC9cC9XSOua2XccJ4chzQbhwdlmae8XRXNf+ZrR44PaLlCgUGmo1398ZYFMy
5P4n7WMLnrt2TX1u1l7Sxkc9zWQD6HJIa9RpNN2jPuiZ9RtqysS3cxhlTKptreWvnD9zfjd9yaFP
abCZfFGNmKmzWAcnO/AM9gk8la587avhr20E4Kxo7Pn63FKErSBhzDWN8HuBgKKPQt91XUyRi65c
p2HccZLsSVSW85VAzb1gg1yTvfvXGkF2wHUPXEMXi5tD3e9HkbXk3iduc0fLn1xzGw99Me+boRre
GqfUyWEXDv8PRdFIjndLsd1HAHG1/JgaasF2uIwmqODeUJY6znIpq3uzs9SlXMZcbs1RmPt0mqDJ
SDuNmaPQG9GxZbWIL8z2Iqgq4TW/cfn31sMyOVYV5TZkOVZktkhIL8ya2kpFpGOPHF9NgUodoUUs
LSlg5RWFpc6doMUczSwegAygpoZSo05gnXb6ql0XS6HEet1X5bo705h3/tw+Uswwvzc4RzHXfmtz
jkDYP8ii3U7yBjsbWo4TX+/2E9LydUVmDb0e+gWf9kfK9TWdxt/eINaogOv/0ZdZaHmokEtPfLNY
0eyYrNAZImg7c3ijioRLjtByG97TrdW0LiPlL0nBXxIIR2NdlPT6luk9roAmrkWQyJ/M9/aTNv/S
k8G5b5xJED6nynxKugf+FesJqbx4Nv3RfhV6m+9HW315g8U7Ol3dPWSuOSKvnZLa6AwXxrRYNyAU
PD5i5Mmol2aNTldMvl/uLJiQznUuS6DquQ+PJ1ESCkePOTPdUNai+Io4XWWeR1fUX4k1J1Sc5dlk
HQGcVYQDylsMcIulNJ/3eZ8xvFt2Ib2wTgcGgMY1GUOYD8cRVaf0d03jLdY5w3zaRF3r2X6Qyjar
I3PuHPcEPukGKq6NutrywHhQ7qZJiZNb9Zr9QLOL6+yxQmpuZGlYC4i/2MWdPgFvPs2tMJsDH2+2
7vXJMNYwVgN/b9ftOCzxirB9xcWRzNumG4ziytVYJUCdl9I8F0pwFDiTxv/FqcwGSojGH0KzBQnH
TSU+S8uHYKNqv0+31AnQvt7EXuJtGlk05rnS18V8KsxZUvky2H15I2WsM2Ahu2i7zb+OCdoCx+rX
5DhddrHg+1Z3Rcc6JxQAyAHXmW0CZch3KqHd+Q49FXv+ZNA7sUzLE0kYGxVTdg+JJRmlDLdYjjZd
id8eiKIHnmFiqhLkphaZGBTm19Gv/ciUqs02vpb2+0pj3CtLZIxLIVq5xz8233Y9r3BFdA/Mae+H
cmZrmQymc78mdXZgB/fHd9c3XplMU9y0T+SglwfO7eGUWc6pJpK3r1Lf2WFTuDk+qKKpCWjsKqNZ
oxQLadBr0gK66XP3qa35kPakM+Rt6b4o9lmB7Yzmz+jl2pZdefwe10ZPaVprpe9wS8B+9DNmJKZ5
KXMwdopL5CSH5VzDxeD2lvEs2L3ZnUowdwNRcce/r0gu741b5Hcd/ZsL1a7jCALdkoc8y1zRYVP0
z7d1ynYEmfquZEFIBNRE/d2BlolGaZ+TuCi+oJssV41upOvUZzOZK68gMqitCbZY8TQaNV4fW8DS
URU9VR0sJLSuPg6Wzu+3WjIax4wjojsqJq+dMZa/ywTSQeHH3ZMhDcYXhDiL/yXLStq6kb98PrSn
lLXJryKrZ2AJfh8O1LmBdrFLfSMajd/pksHJqBekrFUKa7/2Znas9VhdXEbSi8tzF1Ck8GbVq5EF
bGiNrxK1gIWZO0CCSqzlpWDB+poWZnMtdPfdnBFwZh04S6Wm+BqDNVRR2cRnvVIeQlFhfniSoj7Z
DN5D4Y9zjGLHRySWsmAh2RfTgarWcueRM/maIdrtWmruzzqdh/cmrT4bF1GSCds2Nk56O+i69FUX
sXly2/FLFoBycPcdiL6pM2QCJ+RlMdz7g2secRS1LJUkNUpZARVe74wlKmR9C1bn5kS91JiYUWlT
sxParml9jVqajAHNCZ0e9dD3raCYneWzc4t83uSxZjDa59kFsoD3nlrL8D5T1L4DpHrV+JPuTH11
HkaTZRDXino90hCg+eHClux+5gKy7bV6+rHsrr/Wa9pfNDkec91FGtKdGRSZj3NwY0sTLYgpBiTS
Wo/eR9qt5NcWr4vMZqnveysRe1C5N4ESP+Ua6BDOd1UuysjBm0M7m1jTX2nseDRHNiLeDKyy2bq2
LUeqN+LdahXScIq3XyuMW+eAs6MwgkqCtAJLMLc20hIxNQtHQOo/jXI0wwX/JKZ822eFR5sAOBOD
kdzVShHA6F23qyW6O3Ly8stdchNyxfR7JN/fMQqtByaVJHCbmOiGWWniQK2XOnQOeplN4egJrj+N
cdS37axuzmCKrLF1VYY7f7R9a/jQq7rlDiyz/VgnM/cN2ZbwYmvvHn3Gw+we7yd73TOeZdtejBBV
hXrEAaI9L/D7r5IdGPfVrNny1GOG8EW+7crMfOt1Olo2sEnNQ0JKEji/atzHmObn0Gvy8uDLyd+3
BB73UOLQ3zI/zD3RHPmiHoo6XT/wzqFhJyiLInfkVbMovU25zDOw9nnxNJqz/j7bRnJvF6D3J9NI
kWkc48FQ/mvh3NRTnebM3QiaLhRQcgLMdyk0Qb9iYiPEVmSruYth7l7WdgTJVJW02LLQ+G3Ocf9T
FfXvMqdiQXbj+DnlhnvfEbnoN+2I39TtR34OGzxW2/CBWYAH3mykXGfy8ri4/dYr9emWPdmSL9mr
uJ4OtpOsaKH20TBIPEO/AHTdLB+9kecRthESL8W3PWAqabSKeba1NnYtzo3tdxaXBNyBsQGyUHS0
CGADIvKoVbdbjQZsp15qsHLIcOeCYbsH2JM+InTXJyXKx4n78uRVGUGPnvlBG1k+Ai/3j40SPKf2
wiBM38OSnnrZZVt/mpITro6BD4KT0J99XrsVElU5rU+rmBtKAH2iQzPVCeXcY5wSPlR+69kV+VeF
O2xLLDgJWf9BWsv0l0Ev9gjp+bHyl19tr/eRx+/mt9bwFsrMObMCx1xeVq+d9U2bzRgEKYxYqk2m
vPSorZX/FldxhR7pLiCaMj3nhJwqqieAF7fhOPP+2nR2rZ3KG+S1mSiSU307HI1xBsfIS3kj07HY
+4hlSOyqf+g7D73IJaDBUjg9eYVLzzS2zHvvhnGxEJWhVYkb44bRgzmLYIeJz8+fRJB3VfucwfTY
FJynEXgze9vw7qMr1cgjKjqoyEBauUt0B6VXAIOpM70P9N71T0MteffB1n8UsbucYS11L3bMaFoh
RMKS0w7Loh2bZRQGJT1Nc0ajDsQgf2WESS/jaPsnJ6+yo0Ex4b6TWv8Se5Z+kp3wzgALux9VTuKU
aV1y0vWahPAtDKwluXjAz6XFEUcZOwWWYtcZvSKwh7zatwuWwVv7VVA0K+lQZRbRUtb+1jA04kEW
FKDL6NTavZexlEgY559brfUuMf7SqOTlszcSQuvBtJTNozDaT8/s63NPtqrZ9svU7N22caLMWvJg
UMvw5Q/s9Mm1Ij+3DidzZZwcxcB1t6BiPyZzyh54rRIw1hNK7lGbUBJvF8W3qW2mKO70IqT6W+1Q
QvSjO9OOlsb8L6gldqt8RrjcFmXfHx1F3zRIl8U7ktTJbivt5tfCSaP2fKv9J9kUZULDR6XC1O37
hb0lNKtF6ZwBdGJFC+a0feUuA/WOim8bzBr5Fksuligani/DSUwEexHmxElJzTomKCVGYFLJ8WIl
hviTeou/HyQ3sWlJLfHS2k5/nS1LeyHQZtzJ2pXHdVjf8s6r7hSD1dXMbXmk+rN51KoF0g0NLObB
cbtRopIbVM/PrL9Cs54Y5YVa7lDuy8hmHKTcGpW+OZTAVqqNMyWgQEQiJyvUhkQGjjOIMWhonf5e
zDoFHEiLxUvaDcUfs4h9NiYa7wLPY5EwDILHpvennEc+g0WzaZsMKF672NYGD5xBM1rTEQ5ydKhu
fV/sONC4qZX2iuOLaXHG4Ovq235Y4ciwVn/CsaCQq8fmoqXMCM/VzOnnLPjgEEZgpXV/YdPAMkv9
1cJBwZUpd5KjV9dxwBzumHujRlkQbQVcSKUNGw1L3VBv6dTqC/G9MfktBlqDC+hPQdumxdEwa/3L
7OfuOPgr54NtKpYU5noGSsZ8WU71XXPDzxnr+pUqpBvbZtNdwKmLZxBCxY1fZypRbN1Wm8EaObfZ
2Gp+LFBPtEbHm87P7xp3/Mh4yNEIVUYqvEknbEi2h65jFYwzbVuxNin7+sHGH5VEWM449bhj7/VY
o2nOyLDBjGZOj6BBwY9O8h+26FIRCNcdDVSgRtXs5LjfiHPZVgLw6m2aetOx7u/KfJKBLAsRMA8g
Apq+s4H6zPMvbYpgiHsdDEaFwFTet0/qOZyxTu6qTh/eck1PDv5fCMOSVPZ+NGAbpjG2B0ZcbbN0
Krnw+8Y1hPvuVKhc4TSdm2m7ErvZFumCNrzyIWnp0Ibk/zPt5Iu1eqYDnoobp5o9nX9Y362Wvl48
H75A0C2Jth45V9nAuuyHuTyhcrH9tNj1bCoePg/qw5Af+gT+5+2fiajnkGZFXHUigDYabxhDkv3k
mKYMb1SIKMFGskXU0yBaz9bjzBJxS2CC9Y9rYblS9q/JtOn21LkFAQew3T1z1fC+1tm818225OLg
1TPdtFr7bo42m0qSeO67tDWcga5cqjsIvflphuVJTM82qTjm0a+TUUyhNokLv20O574BJjfSU3LI
kFX/R4slBsq/5QcwWOLJcQStgNANKWj5R+CkacbBmiTcor/M86snF/KBlQPoC90dC4/FFYEz6zZr
Dm58WEAIfbKOd1nzDr0kDuMz++5nGiR5YlWNnZXTUF189o3cxnJF+/Q6mKMRtuWQar+rAQJfWIxN
Nf/LLfy/ivH9/0j+cbDK/79DfuHvuvqUxd9Dfrd/4b9CfvpfzZQOTavIsi7u23+lz73/AGRgkC23
bmHyf0P/2O5/uEC8iVsYLkZ6/uO/Qn426B/qdXyCWrSLkJLQ/zchv3/PkOD4BubIrGJgTHdB1/+z
zb7BlwUtY2WMaVgv+cSvw3ggrrxQkr3/2+8ET96SNPXf8TzkEv/2JfjrR3kwjvgpgjodAiv887/l
AiCSxquFrg8nB8POnJcQC+lmetCyRj+n7Id3s6zKl7yV3q7Fr/E/hKH+SnX9ny/hv37+LRlpODah
C37r//7zuVqSV0/wGmdWkaQX3Ui9yFBExLdMtjXuHIuV38ZM5vEOepz8za2vc4MUh9CTa07ud5K7
8cWwfOmGkkR9hbRn04/O687ttnHBdXVrrHlV72jPnv90c+cifjhplwYdaDXU0RKMJZFfY96kvAT+
YLpgeq2M3NU3rjvoT8ngA6iDWxh/4fuZ3qbJNl4EI/AdrFbtxlQu05f//jMh6PJ/+VRcyrFMy759
Ks4/jqalFdzflnzALHGzxozCMj7ryeb0ZqdATyEeLOsNorX+WfZ00BAh17OZI7ZFoKPIpPtZWbEB
ukljm/G5TJywz5L2u9cV1j90zQqQpWbc8MC5bdZYeGhm1pVh67vELobneECcDdO8LL9sYkzlVpu8
G5FzaJt3OeWY+fCeD8dROi02Dy9VI/uBks5TnEfVez4u6hlVsp4jNnJret/7WvIwqb4zjr3VpvZD
SlS82IoKIfMgmCsY4nJkqJsLiT9EEWuXUTH7AGykxLhEs1uG65mi4uFTlALTQ+0senPoR5Kid6vX
uFpIzN/7FeudV+wbN53biKWhvm4zqVw31GM/g3C+jsMTOcskuZj1f3J3JstxI1u2/ZVnNcc1OFrH
4E0CiI59J1HUBEZJFBx93359LejesicG+UjLac3SMi2JQATgfvycvddOJoNEP6meXUacaxvVAFo7
uhNNdWgMrbFp22KptylSJcAGrd12gb7EYHdUE+sp6u6Y8mGxFhuu+bI2dDdm4cGDnmnQ1vQcxtS8
GDTw0+cISSBGhpaT3REjF+tb/GcF7OqeZzqwZNa4BzvpwuS7l3ZKfhOWoeUPKZjc8TKMyCzcwUmt
nZ2Iy3jYNg1TR+IPqbg5FDLQprGQtiAD6TEU14lYUwzLHBx1YKsxY+rFO3NtOAWCdDNzRw9nHkbL
DSUTw+N+sVS8szrTRSkwtTN9ca126mBBV6kCN/VM6sIilyPQ5aRB1tVzCmP0DDVbnyU79ceP/XtL
ESgQhp7EFeACPTFCMeWa00HvOyb9rrd30D4ErdPW1yl+HDpRY0c63sChZ8DtQNOoD39/fP13Xjpi
NCzd0T0MN+66Jfy9FHaCGI1MZoNfrTr2rimtc6PtOQxaOcRC5LOfpI+eBEX9WfvQd0kXzgimGqqc
1xd0aiXKigLbH6kA8XA7HH3gMJwzOpPPfT01h9BYaGAxpWWiP+jHDD7xj3JMS3Cu88ouSMKMwlFD
5K8lhA5+/H2cGCzXz2cxmltZd66nG5Z5YrAkuc6bamASfq2FJIiQuLanoIZMqQORYDQSCz+JJnUo
BjSMm3KikWt2FqTcXOv2bQ8M5OMP9NqxtX4edmoduye5P0S76Ks556+9ipl7gWW5h0afW7WB7XOM
vA2tuvwTF6B4bb35cyGqA4vdCFOlpPB+fSFRoWvRsU34qhyHGxucRrutw4EazmrdF20qaRtOCVi2
jd6ohln9HLNPW46iCyR6eBVB2szjt5p8HrHrHdoHAU3pbJ9rbUhYaJnb7Scf+e2zS2wa1njXMPli
qEBef2Jpu7Y7hOsnHpbqhzDLdh9OYb6L3ULdww/7zAT/xo2P+V2Sp6UbNiR+XpmTl1VzwRCCt8ce
pmXoCog1dDaw/ZBzyGgx8faMhdpDN4muEy9Nv2KjMR2Stlpt90+eCYoWyhYssFilBLzEP3Xc38+E
wrwnKsEpzwJNfpsx797QN5gfPr7KHyPt/ytT/n0ZUhNtW5fMl3kSX3+/poM+geC22tfKybuD/AoN
hYmtgxQlm39OWSIPDmUMySU6zwZKA2wSk16gp6B+SdOdcuqUrnOiqzt6ktndxx/v9cq5fjqLQD/I
7BiPAQJ6JwtJJROjtUI+XTPm4bG2pbadmFbvMVt8iXqSXCUoyYBcLHWOwL69/+dXx6iLVRf3vuNa
JyVk3BhtZPUOLFVEadGWYHE6E2msLZtZRcyeplK7TAdjzANR6f22cUmQ+PgTvH5f/33/hmGg5TdZ
uHF1vv51pKsryjsegqHA1uF3VYhqp0PJclNWDq6JJIsPxtwO248ve7JArteFAQInlDE/iwWv2Ovr
mnXpGCgf8TYkZhlvkcoh1onqhrgWM0ovqdLcrYYk+NrG+ETsxaTGCV1aDEORPstS7QgNUtMn2+j6
KL5+VBncEuTKEMBDaHaKYkPULrukCnsIGMLkN5BW+A0JliDjo7wNrZEwS9GS/7QxGkwiH38jr5eh
P1+Iy87JJu7ZHtiKkx2D51M3M5OmASmuA62CCM2QPvVfrcxazgfVyMePr/dmGeIXkJSlrvvn+IAl
7+QXGHDUlaXZ+/3K+lyWWAs4O4hdim+OCEksM1ojO1RnrtyOUIiOg9Fo/2wf/3PXkhMUyyAWbtf+
8yH/2pdGAp4YvjUYjNA9HqIsDi/Nxkx9nFfFQ5+hOGUz/NG3Ag0no3s0/m6ExyDCFjAL7wyvUHpM
Gqt4tgdbfvJyYs9/+zwIiF2sEHDRPLodr78ikl0MQJWQBluUHFFtylswHi3ZQ3rWw8WivF6tcNjc
u4EK78rucyLQ88BOtL1UKfpRDL3pedlgm9xEnCB11FINixxaWadGE9o5P5lxk3/SKpR8QRUlq0Ez
Feqbo2zg2Ej/pn2FFHTPm7HcWJH3mER6dOGyqYTbVKNhxQEndm8U7Vb64VR2v23lQVXRpgboeqdi
nC92RVJC3uIP2BUTditNhbXadqM0jiO9+ylY8m6YgjA1wqApHBRykriDJ4Zx+rVWCcmwWzkD9MaC
i5+ng6Q/CmQHf7TehfE1kRkJ1IRKEH5SVl57pKiuUBbgzcbMmFb2/Vh6DFP6saYl1Vj44Pxixj7O
yMQZCmp6uKR7BhFde0YTqEOzXOKyo76Wv2WNYGwjJ6f+6ghM1rQ3dd56mCb0vkjpaV6MULm5b9q5
vdAs0phjJy3ldkQyS5ANffcw2Wb5LQvj9kVGJsPSCfSlHdhtk7wowRnhyLNpyY3JPMDezM00/qCu
izFYUjI96FaUTztn8bLmwNvJuDHRwzTaJZKAiY0oxXxd9EyLejkhnBFKXXFuHswHTznxY+wyEtpZ
cWtd9pogSaQpDRVvGFWUTO0mA45JrvVezJkkJwbRmPQu3TpuCbC1QrGbbWCl88nYOmpmnZUZf1PE
KV65I00Hn0wj1P6droDbEyXWkJDDaHC/OG7ByL6CTjaJYl78EGDEsWgyl9Pm3Gf8Uc55v+Y+Xb5a
IasusDQ7PGL+QHuujXMnfBx5tHBrW4NqixQh+SoZ+jwnQ0c8ppno+pNB9fqLw8Zc47zMl99O6kZE
gyqY9Kk+iek4ZzOiSaUV5kOjpfVT2Y/6LVJr71bLRj0L9Nlk3IZXD5gB4BMsVEzxJnoLy3TVDQsu
ba0yZ3eNSHN/Cmln3gZ5OmEURmmZZ3YqHTCgJHoyOmP9arZGZUfDeWQNHB81p5XGvp00wipUMiYu
+n3W7SAByH89dGk6bEhCLzmdptN0TKQCNUzgksm99FKPz+B8NunKA2ZkXYR4fFmPFWdXZgX1s5On
tK5tN6xG0jZiY8FdV6IjHKoJe0I2qWdZmiChbXjB0FLiVA7bXO9LxFADvSq+zr5Jt2kb9fJsbhyc
rHWaakcQiEojUiabYa1REvwINWuhub2Aij/j9qvpCj9lJPb0uCnSelNHHNlUJKZjBxIIiIeFpBok
fCmmpL1VgeTZUKQj8Es7h7TqtbIq9nHLw7IBE4epKyNAgke8K41vnOoRrsk4NK9S3kEkdXrn5AcD
rVgXNF1CdA6z+ZCpJnPGB6/Pyblzo9S7KvmhZGC5kV5BQq4AwhPK213UWpkCyneKwdzUiSX5g3lk
fItiSc5FbePV5tiVOF/HNkPT4XQ9/aQMmxYkKHSmSApkrx1TOALfMUrgxBjmNv+VzWQLAFxEYNxr
s+vstRhL/9aYQ3x/S6TyLT0a9w7XO4MijfiTGM2u6T0RQyF/d57HNm4XC43grF+/12l9AU2vfSAP
FSiDsVSy2JIK5zFujiP2mtaV2pOwIyqzzkxRpobKNm8iYgLyXZ0ouzsYpjAuu8iq5NZZ+Gq2dpW5
aCcGRtRxNVh3HgFgduA2sl0CrP34+4y0H++rmY2GFBfqiC1zR9QYEKXwvEXLkGPeBwa5G2SnkIKT
BHdu6vVyA9Eiu9f1scCqmJkIbdOusen1ZCoqD14CRtNnKGvif7AJvTA7Uqj9dnLEVVUm5rSjVRQd
xLI++chho1+2sCIs1EjVIECq1AvyrBHWpZgtjmDY9zyExBzYtB3Yf2qyNiM/IUrb5VYbjeJFR/L+
yF+wfrfYAzBeITJ4kjmSL7T3aRwHcRjrBbtdTH4SBVQZ6MqJAEMp3Yw3Y9bEdyL2nOUct48R9BgS
i2vAR13ol7VJP1FH0nw3hfX8FWE4ziA6ANPj6vSozuaWh+UACGBOGS1i2PDhGgsZtISfZQfiORxa
N5ZV9hsxjstv1lBx5SUhh/26lUj3+kHhOV0SEyRgX+nOsR8nFx9XU4clcRQl3oHd2JZpBV85qlLj
umelHS+UctobnMetEywCCaXfJlmbryl5eIvMJLIfCIhyR6ZDZDQNfjgRN+YPAksS9lJH784L6cxn
OmkiBkErLlzstPEYqJnG6k+elU0YjxyqMGQi3w+db1VCsXgI1Z7x+jhmQKTGcJuWdr8Taex8RcGk
3S0oOrrjgoEQS0PLxqgMpdONNfu+32tLCmmy1C7GPqzigxUSm+a3zR0pKuwZ9RDl/lK3l7lXtC95
llWPoh5vmsHhv5nyjNEu1OpPis23xyxH6HCmBK4iAedvrX7/qvOyknc0bkh+wUMisNN1JQrzcW6q
kglnk/6M7aR3yMpNluvEmES+mdy1TkBIxuyS52qkn+uwbK5JSJKP76r+OzoghPddrVlFQOwxiMtW
n4lypLOT9Z+cDN45r3BiXz86/WCcjubJob2eRJVnkzP5Xq23UDnMZF/NuecFfSW6X7pb31u4Zhj9
irQ50oTSf1a2RS+XYS0zRb1gzvvJV7oiE09OK7Qt4EmBPAeBxInq9XfaKar7Ik0Jr22j3NovcxJ+
QaFS/6Sud7oDvGkatV4Ve9i98RN+RWcRxX7VpBjwBVFmX3Md/I7PWHS49YoSbe8Y6bRXeaUdcOMp
fdrr1hTqxTYclQceJDtcl4phH8dCY5h9zytmSmBNU79GQn5QQMBex2bYI5pnBagyjDReKM4WhGAj
yTquhk6cH20zCIgQm2GYw/s+FwAmsORHDyHP/HMLs8QMuqg3f9PF1p+yJbLwfnl1n1MshAW29NEq
EUYsVocFHK80iYcjj91hGV0RnztR7nzJ4qlXvgrN5kkxcLo3BcmSZK4MdUMrGwMnsWsGNR/DyXqL
Gi/Xzk0EWAvBQr29wClIo002gTGI26R2kP1QFWxGygs7sEwrR98f6s6FzmzsuxyaBfXVTLxzUzag
C0jQQz6H4wW/OQPkgVyuDDp8YJPvB7i+H8udXeQ59HW9DLdZ1NePvdegSOpttzL9vKOR6xetl32P
UBRSHNol1FmDAJ29dNv0t0PZZh2yfsAoSyHJorSYFXxyrl35cQKJ38/QMFx7C92SDc2k7ILNTLZ+
rVfkhyJ+ZdrK+bO6pGa1hR+WGiiD0VOl949PtI5j4e9grE3rkVPt6+eziQRiw5YlcWpkuSPCgiDK
BMYH/kDwRQUqm4/fiLW1+Pr0TgODlqvB7BH405/W5F9rTE7BY4+NZIE2Chv5tBY/lmOX74RVsvp/
fK2365nN3I1r0OI03Df93b7UPELSStyOos223CmgnQQOf1e52jmN8GJLlLgepEmiwxDqjE9ad+80
C0xulm/VYqQK8vv1Vytmg2ByWqJ+o0h6W1QIpWcmgtLpe31HBGNy+Ph233aJbJPuBAu4a+I6PIUg
AiGRY9pSaBRTHX2T1Wz5heinnaR0+YKXa6RGDLPbjy/6J5D+9Q/K0sYEz9YN3bNh47++S8ZITMww
N/qtF1cXGcl7j3A6hrPZI2diajirIIQEnKz6kCkramdPk46vvKq5+viTvHP7lkSjTdwBUDGW3Ncf
RCP7ic6E4oMQzEsLvXO23jgOh8GyZ1y+ovL1OdWPH1/UfOcZ43FeIVaYiQhaONlyUmvATUrcM6Cs
dvgFdNFGIjo07DkjIlVC6nAa4yRn5IFpF50amSmemp9VZ4QmUO4uLoKlMhooLt0S7WrkrrYfZn1/
iUvIyXzDbTiqWKMcu11aCe1JN1uKZaPKHpa5SoNIIUntiZzfpqVnXnr2UIqg6Nyu2ORkjzq+3Q7l
wOxOTnhWcgtRLnaLKJAMvImBqOfQCSJmju3e08qWAR7owc2ox1O4LRGFfNY/e7sbos82dMcgSEHn
lTxpMzNocHPRpCNGoNz4Ta4wbWSzXYFGH/8sb1+9FXsH3h6OsXScU+bgEq1czUkx6zSU2Hv2xKjW
An1UYXY90xJv/KTyeOd6FsoJi/a0BavydHKjI7NZrCbvSHvwlit21TpmcD6F1x0vYIzjaEYy/fEt
vv0qGeJ5dEJNxlfgSE8Wbrcv+fdVt5ZcJsasTiIm4JlyP+N9vn3A6axAEVzRmK7gBXv9Wom+bNvG
YhF15xZJvYUyu484iUWi0b4BfQdTQnF8pHU4bBGOJzcf3+Y7+4VNQgL3Z1MLcWB7fXkd2zX2O/QT
w9TJXd+b3o3oq5VqpJffPr7UOz+iTW+XKQibhgEf8+RSwFUyVknu1F3me9WjqyO6zgWA6HEYsVXa
fv3nFwQ2uv54jJrQ17y+IG8DKuBSdL5M7WQnGW4cQo71D7XrzBe1MyafXM9Yi83XazX4UMdgpsSM
h7fvpFVaFrPTcthhDJsXtJMLb1Evo7Qt+owYMkQrvGWPD2B+qBxbw6dde9ZXLU1mME9uTZQyqnFV
kebo9FeKlqsWuAkOJR/PUH+XYDdOAr2C8oKJ28MzNeJ0+2wk8c7TaHvr+JqGPpK206c+71UrZpOG
T0SP9qwBcXydw5XHbAJaZePaUXS2plRt2yIxj5kxLfYnr93bXYbZg4V0xV7b8rTnX/9mEX2uvrAQ
8QLQUH4Df2M/AcH73YWpw7E+mjaOjpbi4wflnXedgYeh2yZCGNs4XTYrz537FrE4xlaeyYXh05mp
iH7+51dBKsWglVd97faf3BrpoALTXkeksLvcNtQrPvqO6hOGsljLnpOH0PXMlZpK2YAg6+SN5rVy
aXaQckBb4TvN3ua8amva1FT+x7jqcDUIzb2hQ0tLu6tngHvKgM6Sz7uUDAYSKoYMas7Ht/7OnAVd
BpEsHucrREm28freCaDjtJ8Ccu0iLbwGKVQdJIlWXzsB+t139NHZyirM9U2VxMkTD0GxsY2+/+y4
uF7m5Lth0sLEje3RoSg/2R+LDrgxKZs9AaRQFTcVE9EvGJyMezSwMBXRDHe4YVyLuDm9nKYXif1l
vsliJX5SymJWKVMpo0/GgO888ggTmD8zBDT4jk6+m3ZoZe6aLTIOLXwurGg+mq2Da2uYlq0Xc1Ab
0S188k2sN3r6Rdgm0xwaa8y+rJPaWWaazKZIofEtluQYhcSmCQuKEU1b0mnZC7ZLMugXmI3bnx8/
Cu/cLQEHbKsmlTSf4GRRBveqNYkHTW8sU/1GMSG91gysJBGtjcNsN90PTorl88cXNd5eFZWuK7hT
EMmSMfPr54/cmGhtXvHuOWUjcaD3RndFXRNXAbJtiYA57frFV7XHTCWkPuu3iQ4k7qI2iu7RnYyE
YyteSngaujKaHb0/aaG+6nHl0nYeE/qMlbhCNDbf9qm0XlRns36ZIqRREtmTvVtqK0e/TdUJR3SM
Ddy8UTtfAkJtP9ln327pqBTY1HXELLzrpy0RDfdxVUqaelo/2PvGSkHMGrIFIxKXx4+/1zeX+nP6
Q2kIghfN6hpz+XdHiySBPFGlXPzc6B6WGrx/2KwoM6Xsf/rAsovT3lknwAw15OlLEkscF2Kk9USr
PQ5GUYfHgtYLLBJAflMrQjhaVXsHa6zdfXyPbxdUHlYpVkUXJBCLz/D6JjmumzZkyIVElqW8qdGZ
EqvrlIeFUPKbrEC6py0M2hhumFdt0pa3QtUWVsPIBcVft1dtua4cH3+oNzuWw4ein83ri3zAW0NE
//7idS83S+568ZPJCS+V7J1zO0rNs4+vQtOAv/NqnaC4R8u8ioldevLW+t//aifYaW/kdWmQE1wi
2dvFAv+z37lVZgDJHOW3zs3KbzjUVlGVPTXICYtkZJBplhGBeDTfoOYzRMRKq2iSQDNRuHPBBv0o
k3IiprAYC3lpcG4utmOKF1jT6uE6l21HCk4M4nlDdVTj1jAS6FIZR4PSF8QpqaM11gaO/DLqGl9D
g8wUiB6QAtaZ181ODL289JI6hE5F8rC30VOwp+jdNB2M1ioRC7DC9k+tEEg1jbxBiGS5eQ91uJyX
lx5yu+ODMlT6OcY0qzwDWEJ7fGz6FtMWson2OKYOeTqOlyXzEd9KyASNFV4LqtHs20PPvNK9I0C9
CYMl4ln4bdaj/YX0nuGXTVhhcVDYHr0Nq1aFQrBp8G2w6lTmziW459AOCiaj7S39Q4OiuAjyYeh+
YBQwvjPiacE5alFOlnc/0Su3BxhqICZCOvpGHiJVdrXoxXajeW0G1zGdfKe2fsbksK/0pLp/wi5q
/WYmjO91IkEMjUNaeVunhF3o53jLLpnMiORsSVIoUw4CKlQ4ZtTdM5GzMehxyqNNPWfY9gY0KuC4
HHz/SD1bTkdu7FC4TqOJY6+1qua+sMGlAPxCNhzYQ1fFYKCL5WtRFfqXsrNWTOa06gEWnggcvg5j
ug1K0ToM+nassOhP40/AbRMZaF4zf8cYGxubuq7yLxq6Vnur0o5Zg3JS8AkpR7qc782AhqQGPLmb
EX2uOriLSNN9b8AAAvGgNwcO8DLbpXVFcIaV6HXHzG3y0B3UCs0AcZwT+QGyM35bcde0ftgUCGLY
kGsN0q0mG7YB0WyKwsZG741GeYmyDoaGQ3VDHluejqRR5sXaws9LrTrW+I6jLSq0cUbr0/dWEKpC
tzYijFwAfdk4/agYw5oXsIC9nd47rbUlbLUGlKc5g7tJYqv51rDK3ZSOkqWfqbq/RDRUPCbEmT/0
DNBLnJwTrKpeWxu3o9F4d/Ap1EPiTZ7jj7REf+jM+X60yzDCqgvx6+cUa7j8akH2Fa8ZmkwtHmdv
U8vaJh+OWSDmyjbUgkbQhV3fHuOLaTMLbZql/skJoD/mqWnmmzafBzzsqvd+0uAEw98OdbcrrGXF
jdoWX8zQdoi8m9GV9U4xpuUnnrUy8wu6eyjKJWLmTZE2NERUXnu/bFB437KF7vOmU6aF2MQQ1bkA
/fUyY7JjQXDUwFvdOiolGk3W/WaIC8Xc13IqDeKkh9kJysOA2TxCa32eUX1eUf+HHbTjEtonrVrS
Jj9eLt8uyusAwkBk6qCXcU8Dl+MuzbN4pPdqRfUQpDzbe5yYy2f70ZvajbYLJhKPzgtKTXRjr9fk
LgxLpBVEvTb9yDyz4XH5nokF+FqoyTOepfbGwI9/XlnVDC24rJ9QAvDMlJn0M30VVy1GfZhmNC0G
Cpk9I96nqtQAUPEzfJqy8vZLYeM0BIYUyZTmzSG8pfc1MHbFCqcst9hFRuF+KRzJ/CBh9HXOMA6C
n4sb9I6FJ7yrmfseizqNYeZC1POlydLkK80cW3JcXVUHH/9m71QwHHN1l+4iczk2+tdfJkVoVuDp
IBMuT8wfHUNzH5BW+1SW6pMa9O0ZiN+NihfxMTHF6yTw9aXQN5SZFrZE9DKIDYwQ5T1lp0xeaIvA
S4B5BTNshh8e5dGliqfyfGD2+snxcC0MXm/oLv0zWhNrLQOR4eR0SFSFydbJDJIGobYf5xDiQT09
mXZnXQ2M8T4527x7OcYRDAcEj+zpPU8QLCrp0pAc1GBeRXqe/5isJT3iKMCd5MXhJy/Hm/4F3zGz
DwfpuUMqyqmAMGWb0aAwTb6hlTXCq7wi/Skv5stCV9E29EIXw90i71omQ9tGhmx+Hz9PbwsmPgAN
LuSkhsf3u74OfxVMJfPwcZnwQ+mlWwZxD0sTzp/7bCfJy5Dk47dJWfbjx9d8+wxzTYozOjaWge7l
ZAaqaxnMihYjZUjuAROtuDpiEvfQk0buJ0vcGml/+vwIYbDBE6Nqkhm4fpa/7i/0Zk1ZDEF9hkxx
7MfISibA+pbzNAK86c9dNbRPdB6yaG8lNm1aR8eyu4QhezuvtnVXgRZ5jLXEuO+0CL0OtpGl3w92
Jb44mgCzPMX2Fe6l8FZn/J1van0Cu1inI1Rmban0H0thWrHvoAPcZ/TavhSVp55D3YgQT3FQPh+H
wrtcYohLO8OCXkfJk+Q3MiRQeONMbeEGRpss+9Gx8zhIMiJltnWTFM+zC3RsmxPB/sPGcaQYfo4W
JzYL7UoHjLIiNyTXDX/UMUrvXTMaftN8xvpstAvwqW70muhyQFtT3w65Yj4/LwnADWkih/Fr/ICf
9Q3e+yl4yhzOtQY/xum5hP5/59hmzZFoyp5yoBoXU87dacOISArtRfHJo/3O9Vgz6Gxy0mMS9GdU
89dPT6xuDGAU/zO6Rwz7sxVqSKbcKl+DWYldx0T/2ZL5zpNtOoz2JDdIdODqv3z9tMU2ORAL9vBq
Wa4mdrRNVAGjR8PSPoOQRRhftiJAApFcNMmE+otDNc4j51vl6fMBRZncDoluBokGweGTte3dD8dO
Lzj+8r3Ik06GVo/SI3l+8msxxY+mYgifdINLD8txlk8O2u8sKyhjebfRXjDrPPUPdED62QNdruVh
pY/rur6o+kXH263wqhNvuw+hAX5yg8Z7vzhHbZPBG4WGe5pW05eJijWbOxyUh6+pnh0nPAdhp6xd
ZRkDjCGCzuMdkAfjUdUa7kcvrPSN6NApBiqOh/mCN5Jtbk7oaG3A26c/K0kaBdO4pH5EPNXd2zTh
Fr9prXraLXktr/mblrulM9dvBztJ631VJeVv5LsM6npoE/KTJe2tqmUtUAwh8W6R48RP+fohG3hx
p5AWH2GQffM1piW1o4WbD5tKgP2CTpL7DL81PxrQlIG3Z3Cfap2FQcZpL5raaw4fL+dvK6b180hX
eJy8df3UR9aIKvQQOKOoLKo0poxlQLNhdhR9crrHU3y6lq+2LGofxj7YlU+neA32Ua9qx9HXozk+
AMoowWqgY72d8V6S/w4xCke7k6jnhRZQFwhnIu5u7vPoOZkQFEAJMdUxbkJyXqzSye90agv3rMY4
jxCOF5N4aXcmr1ZY0yNpUzrA7HgEw2S1SiO/3lAh6iamjOfEESwWwY1O+YtDsHhJjcnlXK7bxR0O
3OTCnT11k2YofTeO1rXhTuo6OupkDOtHsVSIqVJX1IWPrMf5nYV1RuCUqqMV45BAGfj49/nTQX9V
Q6G3YxbJHs8oi2R68/UDE3WuTEAk2T5iY1ESk4KtVVtCOIEacjY0ga54pDtn3EnNhnsHqph8X+S+
+UMSus4dOcZFdEvp0Vq7kDEbwM5wWvNmMTMHZAPRrvD49P3WbWuvvHfdBNo1O2rc/Nt48I98//87
w+Wp5FfT+//f3H9V0mr6P5fPP19+lUXMtvRC3kE3H3/93//6z//7n5R5kzBf6mUcW4wuDW+1Bv3b
50/+PKIz7P9YZFYDz7ok/yfM1zL+hZMIJgSFICWoYfKG/0+Yr/4vyf+FL4cxCNItjHb/IMyXp/r1
K8xTuJ4DhWDpItiXNt3rR9EcqngGQ7BCPAym4zFvbUlXn2CV76KtvoGtPzrO6DwvWAj2hWp+2VGO
9Ez2NwK8TIH7sUoPJgR4Ou+kvHtPJqa8XZ6iswrFrZhbKFT1Dc3mb2ibreswtsdfS9JwlG/qY0oA
QYxWV5/aqzL7bRJ2kldw+4AMevE9urLyelFnenps5zS/TxX4RpoI9ibBO7Hidj2Sz+9KwkEUOOhU
5vvSSa6jqQs8sW7lU2nsZqktl2qOvTWNBAkywA1f0WjChwHWuPla58slevZLQhoixH94CAttlzi0
sWJ33vRlYW4BfaXBVJbOtW0r45K22F4v0mPOCIKe2bFvsi+MhTwgnVBiYuun2SHGDxtsmZzDkuu2
rF88D3MsxCt/COk2iq66oIt2kbvlL4ULoJbaocKOhS0if3QHfZvLWDzApAOLGIEyHYtVfKcVm76n
nMwbAI3T+NjUJsyE5aFOqxdTacOFlhUPaek+LRwZMKREO3BFv4op9xOBXmyatVtSH851Vuybwe6h
/FvdNsZHsSEwxrrXJCymxkAYT3SBJpofBDsfANa95ELTgzpU02Zp68slmrHc5OqB9EpnY1otdvLe
NlDc14E9GcUvN8d9xmjcvVNG9qCau4wgCnKDyJLo4nq6h/jl+vAUH3CSPneYtDJrjeuDRpw0a3SV
6JYdXEDcKMCFNjYeGppKzVXbGN21a+FGHuZu2Mf5ILaIkpm+VBG9xD46qCZzttDIwft1ro/nBdKn
m3t+rGdiz8yZiCmmAzRcUSsauibJXeFEoJNotZlG9X2ObQJYNHpY1eje2Fq0naJBnmuo/rYd6X4R
N7wVxsKuYurILmVuBav7gqlO/iMmoH0US3tIgXmGsbxy5+W6lxoNOmPYz7UdrtlxhzFBiuhAEkhi
9FhNDj+xr9INZKcfpVtgA+ggvjZA+SBjNSG3BTX+icnLk6u0MqbjRdsP9BUTI86hG1W6t0nbPmKz
h/wnLNw3/fkcmnue8aDRMShbbvIgPY5H23Qymb6XixO47lB9tadiq6mV1lta26nW7gWwiw42aT8Z
GzAAxGAY/ASalt8AtUe2/VTClg89jBTFLlke+9QIPKW2XpgfRQJhhi1LXdlquUXoPh9CKcLrpDlg
dSeGvl+OcxFvdQ9kDfrKFyikGeREbWZ/qnwaHt8jV/d1XlthQ7yJ4yeQVxgQIowM/CrgrfTUIhXB
pCNm1H5iTTOsubk62LY73pi57e4RtkdB3tbZ3hzEfVY42x5/wKSwhk/AhvTG/W0tqK+MMroi3fjZ
hqJzhWnFQ7h5JdMIHWnGn3aiJgCpu5t4FUJSACPDPOiJTqZcnou7/k/zNtFoJpZWegGYOdw0Nu8X
DVLykMxjaQ0Qncb+Z41DqLe0dFc19t7x6tKn/WjBRRCSf6p+0skxA9m33SbTX4YmJupI3Sg+xiGd
wQEZ07O3cqvBpMOOGvRrAkQDS2jnKIP9LibAzwNfXDa8M+sB2NTEXvOm76KmjJEGWECU1d2hrtAP
c/oDGpXhBbTa8VEmy0Uy1lCFoL8Tc+Oe4RH4Zk5qry9a5C/JfId1mZ811Q5OQX3Ev43Pi9KAKTox
jsFJ52epdiGxybV2PQYE/izf9VQ7A+Hwfc7zc3TaMYTxItm6dj5u2TGfBOQLu5suokwboGRPP6lN
6bOXuwg+liRzTlPoovHnuJBN7UPUtTdxjxHAbFnlq354IEwSv9XiVw6zC1FsVFXbl7hX3EWjGeKa
vpqWA6NDsiPaZ1nLfVcPD5NIN3KeHjXGBludBtXck+Ub14GcIRrHEZAJpXmXkTv2V5kFCl+TXbDE
0LCmoaD1C0NzaxdF8ROTiYY2eoh4X8fnGJsM9MvldiXKQcPCjmZf2631S0D7PQ9rwt9L1/jZAtmj
l/91jObk0tTTCb7f4GFdc/YNe13MmHcTw6cFSmOAlJwxTku3tmCOyttkip5rcPyD3h1ipzN8DHJH
d4TrZ+bt+C3JVLsptcjbFhDHN4yJrklVBX7wg8izPkii/MmFmrBx3aeiqIb/Zu7MluNGtiz7L/2O
NEyOway7HiKAGBmcSZF8gVESiXl2x/T1vSBlW6ZUVTfrvrXZNcurTDEYEQDcj5+z99p7O1XOzltC
wG+DvzV7zvd6ep0azS1JdOe0dj7jpoVH6QzGpvLtU0pN/JP4k2eDvXWb4RslgtikDcITMi+eYlQo
+9ZxvuEkAQMvZhtbDT2LmK7nRq0CZc5vXnzMZWsHVtRoT0Dk+1BVxKdgqROgS9w07NYbDspH82wY
trz0hLLcCl3DppCW7bUT5d39lGTadVym4lgPvX4Xj17yGaGiuJLOXN22RVQlZ/KtUEYCqX1JjAlM
nQNS5MroCRktIZl9aRAvHP22WbZg162vPigUQorSjrIiR4I6T9y0BGgaHQl2wJ/VF+wo9XuHGeLU
ssaGrQHAsE8YHcFAK+5jfcEHpsWMaLQ4KTA7CeME2rO4z5fIvPE0nJPF4AWZWc2g4TpxUKlEj5Xq
ax4XnYZP36t9ggSyClxAlL87djYFrdmLk12W/Y1kjnherPkdR6X8ngPygvJQtvjFekUeJBc+mrpT
5swj4RfZeKeD5gtHgqK+0UeKlk3v2caxpctNklOLY0KYfXXRx6Q5WzlwOjT6+g2fIzlBAgVoSniF
+50mVnthDjJtq6LYCfW+Omm0acAComPSJqg8uWEMpG6mzBN52LUAswPRdd3dOPnaCQgn/j1lCvju
yTiQUWSP+IXAbMNp6bf+ksYnLabXxggKsxyZ3WDZPTrZoSpS5yVl3h4OqNb2flF1RCrI8esoTG1D
FVnvZTzTfstMLX+GqaPvDCje5EN4jPxUp1M7pIoST465eM1bE9sACyXAcpz/eyLbUnqJOjFD9XXk
5udopZdHAbEVW79/HwyyFBQpayCbttrsBExjzy4Afa+T0aHkIXvyMkIi05qeTFmcHdUGQ4UVF896
dqNUKYLa7AeEGIbYNOLHlys36I/2kVmYgez0q9JRfoDhbS9zygfbSE6m1u9UXs33nleqU1OQrFf0
98qSW2sQBuzAlbPIrrEkatxDwvruTIa5VZNbPM3R8NwT/rq1cuh6pdLaMGPVBIYZ7+raP9exUe1a
wsFvMJxe6tI7eI79JEsasODe27uJ8OV8cO785DyaPI1LpEEHBfnYV5V+zXEalovf7Epvum1biX/s
YhCu0ogRWUTKE02eDfxwS6ufhAasuCar1pyPCvhoo7s73CjpPtLSexSFNokVMXD8UT+VafS8YI8M
hlU+ht3EaPXnyGmuy8VlO+hYIisZmoI8AyeHtq9I2phi7N+OGe3tnFhCkTxb0Euu3JH1tEkMAjxV
Nb/4onxhLz9jq5wCJcXB9D6Z5Po3LrGHx6nueSr4u+8apjHormwm6dgHHaHTnSO/xcwrT8p/nPL4
CkzkrrScPkS2Mx7Qe7Kgxru0XeDhlEyC8ekRFf5l8qtkm1IzFoDZOevdIlwEFc+xp6zbm8gbT64E
h7kCsD8gMZLT62eXFiguLetn1BzaleXll0pgJAfbjS0xvoj+CaV4vfHT4YJlGRztcrIIoSISrFjp
5fmDL5BK+PI0t5xEMDQHJGieCmNmG9XlbAwfpD1h0pumtxykL9EBy9kAlkrRRsaZx92lpE/2SUeT
My8HJrGiOtkDNTpbnBbj56tKUiRJPUr7bmLj4CU0UsYIHEB5WjnXPbFovo2VDIVGCgCJCeiN7std
LOyUhJ7MulrsERZWNDsmnqTcHX6mt/9b7YWb5qN6kN3Hh7y8N/97/dFvBDB2aZzI//j1j/3PP8cf
dfAu33/5Q/jjbH6nPrr5/qNXBT/KC/35N/+n//HPE/7j3Hz8n//1rVaVXF+NlM7q74f/HwqY/75t
8NC8p//57/9sFdh/WCYTfFwKMDMM3V9HiT9bBZrh/WG4+o8BKKd+g7/2V6/A+sOFOoKdBAUVybpr
k+7PXoHp/oEUVocXQ49Zt5gZ/ju9gh9C8r+6VsLBumKjZffoOdDLYBT5a6tg9FQXJ22KsLLgeLKp
Ym1cDi49N4s8xpLcAfytRLSOM8IGd9CmFaQ2LCog1DDqQqmiotuslDXF6FLgO7YLAN2hIlytC1OR
uPa2Ru3SBLXuYnLyaVh7939r0dz+fK9/Zw0afPZf+h18iNV1SLODkYdJP/r31huBaj30k+ETXrg3
3PFLB2LE/VHqwST9ftyQG0ico4OlOTQ0iLI0LJY90G/7I/LNIn6N0HFYe6crQX6gW5vzL7FL0m/Q
k5GxBtIRGEIpaKl3hSiKLgcVRI5Lel6dHo2LpWMoBAUZHmizeyAbjH3RLizYuW5M6O8EwHsI1WSL
fr8MK9cTxQjNW9NpdbQOS+mwexWaK8LMKYcgLRevhZbdtLcarURvm5jabAR6m3UD1fA6z1iyCLFI
u5ZhiTPT4aSgiro90obq06r6xJIbIpJaCsK0ffXM3DHOQJzJ8kgoVLfOWLEIuhB1CloXGQ45pVKO
k2nvmkXAzF83Q17kKupi2wwLuLL3IyDfaGOByHhlCyc0ZuoHpT0sbVznu0wMvnOa2Y1moq+z9DHl
CB/GDqqHfVLFs7WpPY7FUBFhwwdIPtrpjZ9GEIKlYBgfE792tDtEUA2JnBGJD1sdNv89NZIhLkMa
o0HW4Nl5W0uPoCi2fdS+SvSASBmHvoo2CVCG721J9M1DUlUcmxnFNssBh90wbbNxGl9FlVIGgXY2
4m2DwHW5VZbR5jv6Cfm6wJN4RYlqMOW3JVu6GAcJe7ByXWbTVmvdgxsYgGXSwEgCiQABbEOb+MD7
I/NuZK5fbzHxyhNV0xKHNgOBaTf7mM7ISB6m9hqxStNw3OjtOSBeui1DCw1KC/jZqeuNpZfLyTXb
lGxlvfBeFC0nPxgGO1pTIFXyJalcGgOF3XBgFhHBD0fqY05uQ0YA9OuYltln3YBjJNPFjo3vtehI
q5DJkm3JB9Um9p3KfodhyEVCITpGu6iXpbeV3pzORIGprKWxYKKS02sRJ0+NyAF91DQANrWpS56k
YtGXIM2jBlUZARbmzdLRLj3Fk8GL2Wndz8BL5ornvk21rlQbDhLcF96wMBjC4M8C0mKmMnZoM6db
HK+6EbTuOGgPhS09++hp6FQCaXgLMOay5EXVbBRJYHTTdDuZeo6n7uejKGU3kEyQoUI2gkYQOfw2
1RG83ERjrpqRfWVNBPyRipyU3+3cWktL6asJ7DuJm3WNuRIIjP8Mkdohdi91Jn7x4k/Nq4fU17wp
2FMxm/+4XZHDROJFGYqLXmqEu29/3nTdmJRk4DaQxJkZL+QJJ/lo8XQ4RS63WU+Unx0P2GEBunPT
D7F4MXF5OkfiWTJzE88cbglx7+/4TvD9p8lsv2oYGa5E4cobxxjpcRVZYn+dtNGWmyqqv2d5oYNV
MLNzwuApHHpTkJoGDARyuCyC2DPXHIDqM1ZTF2A1o9pZU9qv3WKla1N0pckuqzs1b8jOsggZ0GFS
47zVv0wDmciiyM2QiKH5dUKWcb0yoZ/8gTQWtoO4fgPT7J+LOU1pTRJrPG4V+s+tqoDOwTkunvWo
8cGDjfVFqHkeNwRnZbfWKBu1nTPPOsSIXkjanN3kCe7DA2BPuqg1g8B4a+uDlHeeOSoV+LyCwzTQ
hcfeiN4lnbRSwAAxxfBF1wXhiX1kpss292O0frNo2wA69Xyf0zRJAhNIza0DOfrK8BquAbyox1U9
Q8oqJ7HZnSB5dB429EaOIogFtIW5gUTEd+gRyVip9ipG90N5Cp8cQ/dT7srsejbnTx3t6hfPqGsS
V0WkYchhnQVNUtbRFxjzD4pB/5HWb3fFpy8C2ujqlegfjixA3o+5T5JpU6h6z9gOaaRsLGbRaVad
FpsHGvitHDfa5Bn0HAFvbw3f48nNjKEdwwXwCatZkXyqei4fWLHLeMMcEBxBhn1jr/sxp0kaosnN
CM83D8cWmauIe7R1he0g2sehRjOC8IPsakFrQJsj6dU3LylScP24oLXAb4fovSat9UBSuvmmyo4A
bltz269pqtFmiyCkPLRj6+x1GiwazHjTzwMI+4xcfTszwzp2nOulKMhr7ktvz0pCE3zMXZzadgzm
0msPRUVHaZgrDETKVHBCkobBb6xn9Ve2RhJ581amh6zO5AGrdhdwAqbrhbnOJuOH8sU9FMgMaw4T
XLHNhA/8O8Q8+wO532ekL90lRvIbSKqpp5kQqVdPz903zZvGNLD7Bv3WiOQwW0MoOj1C4Ba7gOtS
7gt+VQ5MFRlH5p85e7b3tj1HgYdpmSYQ+QUfsy77Ty/r21tW+BbxEM/eNbMc+c1goP2gkoEg0NHQ
6D9FHIBwKS0NzGCz2FqR6d015uy+l93c3mWak96zYJYh0NzlS26M4iy9xGC1aaKLV+TLt15fjC+K
imtn9r28wz3ubxvUjUC15jog4S8eXsFKVawfrt/115zgl8elbCwI+rm3lmN91wyHHIa6/1pTVMYc
ObQsCbMcGsLGSDuv2+jZMF+Smh50ni887MwmARtbAq6uZhtmt/VjVXx6crRtJqlN/+x1Dns/y4FX
MAkBhobhcYHmkGLdrpJyUFtTMpZnp+Um2lROZbk7EArTtGM3yL/kjhycncyX4WzD5CVmQycSrZc9
keOtO4gKugnpaXdz7fUHKUvxUWZxfVqInZk2gumRsy0Mh/FFgjGM1B9zTkGJUYzZit4/TamnwWci
tfEqYnOzTeGiltug7vReHDWJnEcZy3tQismxAZ/Cdwk0dNQ9RlFu49rm4QoI3QAKVUeV9mG6ipbE
CA0iItB2ZhokNJMugQ98a5xWuX/SDKnPdgd0aoNlyh82Ovpq8ql6X101olZpkEcdrZ2+NR3tfnSJ
ESHbBKB/6LFv9pvSMQrjrU5t401ZDMJvlU+7opxtu9mDX3I09gB9IBpjHGCRdcvQqFuHSim9IoaK
w2cTMdQ7xUL5E1cCBs+Vn/n9SzrbzR07MqGIdgr6Hy6PReSZRp4P63DXNN/VLEWxR4FGVlg+2are
uZPF9gHjzjpY2VjGe1BWsCUT/GfbYfEIcBxH4Wib3tKpWu0oc4y7orUJy0rJmrkVo1uirsbkvVco
y85lo3w42xR4NNSqUT/M67mDxSR1GGE0Qt9i9soOVhRn96aa2FftxhafFEfXTpkZLd+h2bonw+qn
CPHnAsHZh5oGWCRGZLVjHg7bn8S2c9l7jb3XVaTybQHxzD7X5cT9r+keshKfFOF0k1BnvLpNHHkb
exnb65w9VGyHqb6DaVnimVS6T0+90Sk6psFiUEGwBaTvSrNnC2/ozMNe6LYIOc9QrC+UAe9dhdyd
MD625aXv8ktnKAd2OJlB6N8YDwqqrXDKHO06L8rmzTdiumNZUvDzUascElHsZmQYIocM3NRcqX7T
czA2iXhKwVInPQLiQ1XVit74kJKNTLu9IiJBX9p2bxIJAdMOMC+psZlHr1shgzpx8JHOtgFX8kz+
B7382K+8l7Hs4iAV9kx3Dlrcc2vp9KGWnrVnKx2/OWZDYp1MkjyJMqKhpLadgyZnk1i1+ew1WXXl
VxPf/2xJniGXmKcrZ1jPd7Gu7CdL5vWrXdCIzqWfvdmpRTFvQCL6bkqjvfNa0uD4xElkHxGeA1kz
yfU4Yniv8q2Aw/AWYfrtN+OPQ0BSGJN5NYNzBW/qRWHnL+2yG2jWeAfpjQ0IXM1O4AZF0ciEyYg+
LcLHz3qqT0f2f+9oMBi58vuqzratRvxeUAKDswKF5hMMHG3WbbKY1vIlMbrlmV62YuRHS/nBHTq3
DxNMM+eCHKrvpgW1gsyFybsdPe6wTVXYOP7WxUIYnUUKuT30h86MuwfK7zUiisAPbx7TA2RQDoRJ
DT6ELz5nJOXBEU+0LmxcNzkmTfJdOJIEKCKCjzx0I/lLXkz4SaeXXGSpOYckjfKd5jXJHbCc7KOz
S/tTDUK7L/10Ncck/kM8R3G4isAD09VKbQu2i54p7EL31uHx/YjGVZrfcGR5kSSsNVhVFkZShGcU
7b7tZvfVAAoHWKzXZxpKXDJvNBz+XJOJfjOYfoJ0pZa7NVbJ3vgM0hE7Dlq+tSoLoINpVyeCG6c9
myVjI86UXuG6yAsQBzCy0Kdbncpjn/ndiveLnwyNKBKzs1ks0EocljVyKF3mG1trzRcB3xTnTTsm
Z6PuFyukOOn2Dka4W8BkXbfhbs/jPYGn6jgxoiIexRieJtLD925MAd/qFkBoMdz00lTJJuot/2op
3O/YhyDE5lHCNHfxl/LsVRA/IOfxjEQrtHbrp6Z3SsFKH9l9PpIxjr872IsOc2JYoceiWgU+9oor
PXM7KwAFkNZbKTKM25LAjXtWyeJSevQzCTcixK1ouDvZ6/0qhmDp+7uRIJyXOvXjLRmzWWA1BqWt
bnnbkoMf7Imhuy2xb4aJNQ6XcSk+BBC2HfNv7Yj0qjjb+CkOjIi3KRuazbBCKz/gRlhhivDnxofM
v1Dh1Z3YZV2Jk2/1TVzb4ALuqijK925jaKcOxF8R9n5EZancxN1wCtFXn1ULwKvwkSCQuEV9Ha3d
wIxItxO4yuGOwcL7EjfTifJCMrV0uqtCoVyE+WDfmGVfPCNhHdpw8rqUvZmN/suYTfM+EVFPeWGu
FnfiD8YdqiTuJe7PY9SQwHugW+t/tUkmuq96XXLxLaZ/DaGb8myMBbjIkVh7P5T4KT8LAnSvXYOq
hnXSx0jTNWm+HzVn/uqOdnHTN02jTsIRw22Po4kly1xY7jX0J9/1Cb0Ari5JPGkprS8w+gD6dABT
97nrTl+jvPLQh1F18PSScaFtSo0DCrcxIyC3IzxwM06peoCjpRFuDyMDWYmIthbANMTqHJvChigm
O+yVPezayHy129Y440yFNlEZcsf4NHN2k6a96ZPu7gmcrQj7zqYzJgx62Jw/INRp5KornF1jhzAU
NboBXHlOOBsYspoPnWsZT5N011gnzWE440jeM8w64wsoPizwcvIn2lF+fhtPdfsmYoglnM77+nGe
oseuj+UNNC63O5IMxIPj5rbKHjto6mJDMKIOEc/JxtvUJkfghkkMsgTszM9wW7sQa8m4n3tkd7sp
HpGCUA7MQTsxC6MeXBNoLXKHXEN0X3NRde+KeCQ6Zu3wbRpl3sGsWwM0tWI/lAVZzhlCW5LMR/s0
DW0T9uWgXbMBtl+VoeW3BKoxIY0GFOrOMpoXk6N/vbJ6oiNRueOx5pB0h8Nt57qFtwQodIqvC5O3
ecvW6x+NpDznlodwpYuSg2GXLBRqwdSFoeVlpFgnY8hR3kc36vMKpuTQFkgc/dQAjtZJ+AEOA99l
UC+tmOfDyrOVt3OXz7s6kW9sx+VD5lWQA7Hv3JZzclR82r3SFA86YZzqwx6dUeCGk4t+il2vH8O2
nLS3pRPti1fK6yYzy7Cmf7udSAx8SeNKvydllXipBaHF1Ovpq5/3zYEkU/qFrvaA/W7aZPQeUEJI
HOa0MTSqbc7JqHlGp7waQM6QvptXewshyZtWpsYqUUguGVdJ1oOTBdKJBmbmZLIe6fXIYOzXiQ4I
3fs+Yyei5hE8Cta94Sp1oumHIY1tatdpmn2JbIJf69TVkhBsL2ATv7dc0oY8Y6YEECq91jvfeAVt
qB+AAXZRqHKtPvv1MOXB0FRvboLZri3mT+Llxl1rFumzWViKwooIUemL7DT5SXfJ48W5Npl/LRrV
P7lo312gcI+i73mCAHRWNwXUPhvH0rO0qyS9glopn3tbaKe28uSrV+lRytEgr83bjDpiequEF9OE
dRUEVciomQo4Dzm0u0aQlcumKW0+I62+qr0FU0kz1S3YeYJEb1EslQ4VoAWCBKr12gmK7FRv94k1
0LhsrZgq1Ze1rm1WqerT3NoqaIekAfyYDPZZq3T+Agd753ZmbvLIjtsNO6dKqaXqsY7Fpi5i2gOD
2Q4rqbxrm7OUdZQECPIgsCZevmoSJmNqrqhM/CxoGTOKcLJdDl1cU4/mU1Ji6PrXTfP/qmMOdEJQ
UOpMN5zf3GLEYUYjbrIPZLbzicGlTgo7uR35dsY7u7VrFdU09Lv52s3J2vrXv/tXN87arYfbZAKv
8o0VKP47u8pzhr416gUgLIPs1LfUPp6NLFhougap0apDbRXqXotyG5Wb0vTdv/71/3nk4cEY4B1g
IGDjwpL368gjcUWiTY5GyxcUUgKFtnJpIPppOn+LiEUfHhsm7mQeYKemVa/p+tcsy+x+17l0N8Ox
U/RnqPlb4jNEOuXHCO5qcVZ1TPgrWsJSC8iLXinxi8Gk0iD09R/Z4L+KwfkKqTvs1Z0GAIt//A5q
0BKErrMBfdQ0IKDsky6hD65V1ZqcAJ+X5JbcMApKpZyZTlJ5DGPiwlhHNdo0PtvALcr90iEIIMRm
reo13NPFPzCEfks3+PEmARdhTsDhZRq8z1+/Z8tisXVRXW+cpsuGfWRpTn0uh5j3xcZ9J+EdfKyy
NCLV84Uv+ccUya99DnJmG5ur7i9Oafe4XYLMbxbLP1H4jF/9EyAfDKwrFOPEmgIEwh326zuksZ00
5BekpEgW/nD/86HrMQJNe6OhR3XNuiH6nZPSrw/cupudYzz1S3HN5HhiqooqAx1RP+WUDwWTV4AR
E+rJXQQTcz6jwbCg60kAkN4/QGN+C7ha3znWIEvwFGEsBX71m7mrycRCnnebb0y74O618rnw3ggJ
aIZQm3mw38uW6x2M2LLyS2yasUEasJlk1/GMFPgMLywWB/imEXMsyNvFjhFYHwfk+NgLKcsJi2a2
ToPoBABtGOVsPgsROUAuEWSSk0OKr71DjQkcvSw5alBLo9HSvLrEIc0j8MmJKbu3dItea9oyM9nC
ydPem2T0xrsRZcKjP1lwvC1J+tM/kPN/M6isX47t8gDYuo/1zQXo8utlXRhMlC5Dnc3AZUquUadw
tFEyXQihpWaqw0pAy770qELisEtTcz4vvhPnJ6FX/H+bQ9sN3f8+3fsVI1p4fsJuDiyieXbG1O7Z
OwLJMRBgbTX7oM0VoxsPkvN8JmOsTqmQKh3YmdepzHtvIGMv4N/d7IUGvz4//uvV7NfFFDqRY9KN
BCbJzYDX73dnIVKVebYhbmwIVCJeyES7mqdTcSz1sjk5aUc/QK8daglbmsTc+mX/DzuJ+etaxDvg
S165TDp5lYRk/BjO/s0AtiSTmCHL009O0r7eObFhU0QuHj2FnyMdvmbXPvqRnbykWg1Gu0i6dWU1
YvObSERDAHsjUjswac6inivoVSLfGNVblbEJcvqMoiP2tagNgVTZe6HyoglaDrvpphKLhiWnBDkf
CptG5f5ff7s/yFZ/jcdxKOuWtabAGKSmwU6yflPSCxzVeuTI75xM2gudlgo4oCp493QI/AunSBVt
UoM0ddRIyXujE9uGGLfLo1D3sDSFo19JY1OT8XBD5LaFzjnLHsxpkjMzJUM8+GrO0CFVrCnEbVcZ
qeZm1QW6PhqXH6JqWsK0zT18InnQVJVq6OWJPkTX092Tqt00/+R7+s3+s35ipAoOmEA+vUC28OvD
U2i1W8BV/S6tda5mMfXgDFH3a+/sh/LXo/U07LjH6ksxkNa0FzV9V2pyjjWytZLpH+xmvw3310sA
cEwArWG8D4rOXe1of7u/SttOKSLmdSFlOz/WqtEessyvXNTXOEODyXLmp6EdCGcRkjSDcBQo3K/A
wOBEFUr2CthIS2vGiIX/WSVeJpH+6s61i+yKIKUmLz+7VDCqFE1bXhT5gDDFR0RTPwecLDTNq0lY
26NQ9Os3MyYjTrvrv9UwqNKs1wfNRbU/pEMQa15e7KAjcIvUsiVwHo6TsRGws62NaEqKRYg1KKQJ
LVptTouVpvsSaAt39AAyeFNQlGNR1Ud73pasIvIF/jAvhoSMPq5Z2lZ8qFxg3yjXjR1senAbxBQo
yJEeJ1rGnFE9hVZWtHVQoZS3jyTzrqN2zUSORJzrU+/PvJKANkYDKutcIsZL/1LozaoQMo3CDy1Z
Ur6KonCYlvHt4k8wFOOmH8/WvyUEeqxL/ver5OeHjOcvPdB/a0X6RTb0/4dOCH3P39aXVbH0p77o
+r1EX3TgbPjezX9XFv34iT9NReYfmIOAa1CaAuAyV3rPT6WQ4fxBXiP/HsAqzARq8r+EQt4fggke
kDBqWf7DWuz+P1OR+MNFcgTlELEtkljv3woPXakHPGh/WwtpLOrA9yiTKDsdF/fnrw8i0/NeMcFn
ouppbxElEs9JEi3yAMpIHCyzAIPFnbPz+inQzeh6EIl+QHrTBhw9QdjUhtjmVY2SNi+fInN2sIgu
EE3cjOjJcdQ3IKwtZPoEFSsjti6NZUrUis675aXZrZu5bGgLOc6wnWmaFs7rPIrvg7svVfTe9WaB
ENlT55g53K3pWe3JG4C9AnlNzmaqaWGT9ka6ib3JJ2rajW+nmM4D7W1zj5zmKBsU9iyIt0Lz37K5
opHaLFf4Eq80Y4KFY0ptn+DpCyOaF7tB06wLZwgr1LW2I4p5jUKMvMjdFUVU7tGs5/cTW8e05Ujn
PaJbbUMGiTktAt17ngYvOmAYtY3A6tNh3HRUmCYqVqUT0m4ioJC1xinEQtY6dch7bDMevuQ9MFlY
u4yLU3wT6Fs6j4/jxqj7WqUvR7p2GsFAKfZ4bWTKHU4isUI6PgJIzgRMaVPaY0TOfIL8wokYphk6
jm03duJgnlOStGI8Q9NGS6r6xU+GfeXWWpjUc/O25DiPNBZhdIWZDaTSGdz8AZmDzbGjXhSKL680
TzNsJj/EiknyOkAeBJK2j7x5KGg2uktKlpXk0tmpk+sbt4ujYquMBWFk4xkY45VrfhlmGr5ZMpcE
s6TzQY+qb9ZsfRBAcKF+c8KitufPoiCNIk8A/Wxr8rnooiKSbO6M+JAZsgwmuJ40pbAmAwGqNpFS
EKOg4s8va3LAeUII964p/WzgDVqaiaF02lv7BaU+ZCb7Yc2+PfaD+Na2oKM17XVyl6PpRl/rPL7J
u2UPdOhQGuV95+OwQ5fIVaWqvlWQHz6obG2iV5bu1AmunhMnNhq0FS9VEM4Z503otMPZzLxiT0CM
f2uXMvDYJibRhXN0IFBUXcWNVe49Q2uDikYbsOsDcAP9HWE2hIMs6eJlgyeRLA3Y+UdGtv41o7KJ
skqZ8/NsKl4Od4K2g2VcXBXO1IV63t7ho2lwJTTe49z25d00EypA+Ku3MYZRO0g7H66Juy032Not
sL1uQvssmc95laPdiPe+25nHiY5GmJmkjRZZMT11bYyQWsj0SpHwgYpcj45OX8RHM6IHR6imdRlR
IKHXUc0qb22esqp7dZVPJHzTO0yishh74eCQoqo7Gokv6Gfs7IUZGbIoVHZ7P7O8oLRd2quifoIX
2V7raFKOymTjzwvCOmppdhuOEumVSxtyBrQgiSrifUF2oOhnAsnmq9PlpONBh5XnWqbdOt0gEoIw
JT0wi9q5kIEU35dCG69ET8BkoUR1lSe+g3jOftAS9NbgrR/SpDppjUUYPYLPrcWcjfVjYCZQCKIY
jaY60m+5qSt/Xyd86lwyBMsRs8gLDLI0sCbXOXtqbC/4+HiGH+qu9MPMXl1jEDYdO/8UCwohUxuJ
CxpMfUdbq76JWv1K6SP6C9OejtbiuvepZeCyYZk+Naz93INQJEReuqiTV6W8wzoba9u5QhAycroe
vINTmxffSPetB+E/BVoGQOroVdYlkjxv/fgNy6q1Bdmym8esRYsec1haooEaIrkSzV2iMW73+y5c
FDKTOC3d7eTlDhpBEViz8dF6o4YPzD8NxNiDxANlMyRF88TEtF2BTPdlU6ZEKSxiV5DFc2oijx6z
Y9XfxYSLsmjy8RbTQnbQsbc/QpUN02qiq+2kRONaMAvL5xkoJYMMDrJCnKphZWobr7Ohl8fWc8+y
YAyj1ymTI7v3j3g4SBQTTvqYlBOzawTxEo1SeZo8pK6MT0MTTeNWJzcBqKyHMI9e/dNUETCVe6kW
QlniGuTZtK0VUkilVxezH9MtU+ToYIvF2Vrzd2hoI1Poptzz0E2HlBnjMCiT3UFwlJ5b9UX4ZTBY
9SBwkIH4KYU/3DK2eSdMId7NtWxCJu5pKBex7YZxOiURbVe3KOlENkTBL+b1PBsHyYTtFo3DfBsh
195il7pBI/rgRck5N2reGNHBLphoLWpeR4sRdCOhPjhICl+YFGGPTWFku6w+WzS4wM0REZmKm8fq
5XDjaL1EQtkG9kL0E1/2tWM61n4erQVWnjE9D3EraRUsR2/MchpcGUHWSldBYjKHIbsmNAqsX+pq
9npnk1XIVOlqNsY+mn1zk5BLRKBBco6z+kDnjfTosnkZembemmweyr7zTtXsLpvEYN+MQS4wtkh7
kEec/DABj2QNV3cQXELfEKgeiJUu6744DE2vnyQty0dpXA9mNgZqgTyB31aGCei2sNY9+6rPXhev
0oJZj1xwabW8t+AlH6KZe6uT2pekz5OAm9A4AFr2b1UOcA5DOKAcOJ6HgiUEYacJeq1qGGjxEZy9
M3IQ3WqdDptaY77nWIxwLK8MFqEuesmlUZ37ZGXpHo1Q2Nq9t/m/3J3JjuRGmq3f5e4pcDSSi7vx
eQiPwWPODRGRmeI8mHEwkk9/P0ZV40pZ1RJq2Q0BEgREpnu4k7R/OOc7pYU5D8NNGJc/lO1vZFtw
biTR94LPYtUz0S7ihp/NRpgLHDSEqqXRm6TlvcYo/i9RRvMlGFvv5zAZbzqz6WgrhPyW1GqIVuXM
JN6nEEu3GY+bzRykh3KOcdDpRq/CmqsJ/8WOx/qrhr/GyGrPjuY8N9nNmL/FJQdm9hZ2xa3wijs5
4Sga6z1gIm62xLkKC2Cf8wrg5bHKvIc4/wwJ6HDCAqdf+A3b8sZi381833eOed2/2T2H69Buhq6+
c3vnIFE0M4wnhUeOwZYQGp6LTnfVERlLsgKDb4245thWiSx+dfGKbVJTXJmwd4dEgzkPlHNfjwSO
DfWW+Dhz2w1Du02bvaPDXS0KxC5vk/R2bDbUXpfVRz4WdybO8aKxH41QvzUmgl4SCNvOvVO1vO+4
YGadogtVYb1pnbndtn6qtpGuMV6Y3tGgbGXkMyH4HVBye5YV35IndZgbG2OywXdEJNG6KKtvQe7m
6KCCb6wWbJS0XC5Bx/Ew1EGwktxr4yo3/XLHSYZ2LccCz67cO5KbYh+WLU5eme+zZP5B+0sc3Rjd
S98glEiQNNMbWL/k6D72BV9lbk6AH5xUXhvF3yXY435nGP0tSYZsa7Nk2cYq986k7FT7sO8CJlDT
WiQqIqo8uZST8RNNz0Ut4l9hVBtHqh9TEl4mtnlIC1hwJLu8owSTjrt1UtCGzvK2fKneKNj4O3AH
NXKTBlRMxphMb4UFERkrYfnGhbb4m5rXIte3fSC+V735WNLG3Bpm8ZPqrDnVABHeHOU8lDhc1qKw
kaQsxI5HErAfgqHlUsITfWe1+kp29bWHVal4GLQ4hfkQsctjbGagFGPbNTHyTUOcPYZFPB7T7Gdf
uzTFwS6auuoyY2PdMZ9c9247fTPdpLygB7LZIDfhXVnkOfdKKa/cU/eQ5n5oK9vWOHAxXpbmcZjy
ccssESXfALthowJH3DiA2TD9ogKSZnxmyZ7PCCt9IFVBYq68fJqeg7TxP0FLotMnQ/smIgNtE8cc
8HJieSYg120SONqU9LLfYOxhDOA7pIn5kJhCUsHWtRB35jRPW9ITKTHi5DjUdnNT17l9S6fUb7s6
f++j6ArBOH2n37/xOem7Zgi3SUMVLpJCnpeZwo4TmdQKZH0Aj5xkXeve/XDqxj6UGhEXqVHGsQ4Y
D68s3BTYlciZhHEnzzF9g2G7nPtQjcqzDdUHDykBv5Zfl3RQXn+qdaMex2Ru74YoFSuT9dQTroR8
I3wJcpQtGYI1lBlHTkt5Zk+I3woIMdsPg3lCEac9/uPwW9Ck8a6LbWxnPNP3M3lFuOKzds1zcgD2
XNebPKwXG13KdN21P6xGhz8INbGYVaAaqwppbjOZZevRR6mmzeSdDZqzM5g6HhnzV2Qn9jOMBr9X
R2pr69lNYnPTuxVYGmLxvtvRIHd5O52rJkYqUOVW+Kx6zuEhNARy5A4w22yznYMsvA2wgqz8kjin
nnf1YrBPI49Jev7dmPBIsrXlH3K/dQ+9QNU1NFZkHAI2Msu8/FVPo7WJ/YYlDYK/nsDqZjrE+fie
zGVRbWTIHGpVyUlevElEdypHg00W5bQH8jJuuwbCRd5jTANkI9nJz863UOOL7EWnT1ZGMbAO0AiR
FsDOB8YYCogck/kgNMjbatj1VStPbYiZEyV3f0ao/uxbufmqB9sinqTXLzPl9ss4QRTSM4hbnu7l
3gqq8uDHFUt9lgJXEL5YxKZYmrig+3ZjVSzElR+1l2KKwGf0mXUnQ0LXuI7U75ilNeYSmNKKS0Th
vytllG2U0+1Tq7qO4WtRJQZUifLF9+v6gw0+Sa2+NDjWI/tgg7pYzZX8Tvaau9dTHOKZmJCwNHHS
7H1zdG6yCTGGaC33Pk29dxka3jNObsVuoUIuzE33OtlMRIF9VzcR8aQYXiD9xcLwLqRsP2UK3YfS
rncEL1py6Zbv3eLZjHDKTSprT6LoWam11PWTMoOzvdyeYx6+5FaTP5AtOe5MmWM8cNN7J25/r8aO
Os8pq5va98YLrTpGy8FCyNJXb4PXRvsByfVNM8C9qmw982yK9dknphXDfkQoWJl7bLLrOXs2AQzf
EnJpcuhS+LdGo/ccJ3OC1iNAenWrkTm8IV+Xh8EjYycdIm8XQixYmdr3D6xcyQP0mU5qAW/WC7qT
YfG7RIPoTgO7gyNYSfHgxOF0YFUDU2Wi9N1UcsacIMPpobYy+0rV5n06mGVvRxMXKBWho+8kD3ge
S4n7w6igNjjlcIxJWiG5PiofSvE9kYc4be7xRX6PNYmJ8mjLKzIyuFkHAhc/Jw74E/4wbId1Ux5C
Fqc7aB0hNajOjJtQesYDmZseQYr58OK4nLuGjKvvXJ4jUwVlHMpgiG8MdLWukc3XrHTiNz747Iys
Iv/pIprAlgCSISCM8qnwJp6yGUhjac5PdodW2iii8SUprfCt0h1NjLbl+wgX9ghVI/um3D6groos
nkGDGhdsdFkfph5lRe2zQepl8aMGXZIiAnMXajtEEHZm/dSbWwB3vlpFgTMn76WTiZUr4u6M2ye2
tyIwTGsPJdiF0jCivxipcGnyBhW/uW6Mqq70iv49HmUJ/MAckUaJqr7P+R33RU0NufbiiYntws6C
WSCtu4Y68Jg6LPZAaGN3olNPrIsNHfqVVKvydiR4g1LCcg3E/4WbqHWlI/3YI76aNw4vmWxrKW7N
1CpeyC52jzBg5muJ0hwNDWHNR+XgYwfYJ6OnRDvUMVrW/j1cTu9n1BMtXFAfc6IhF1vrNsdiCojN
P8MAS/e13U8sAWUSbOhK7U82XfbKHCMDmHJMPy3tZutJw9lM1gxO2cY45yAUXGm/7k5JbPj40km6
yc8CoqOBYMYLP8n0uS8jaT8TO9mfykq2qAkj5jf0WSvOPLjMIvWkYBcfNCwZkVBt8JK3ezsKPjzY
LUMfEonX1yaP/opcZqYCpwRTGKFRdXPBpDIevX44jWxW/Mw4V4nzBN9n7Uog220sdx29SR+30UMf
+c0B+HS8lhWmm75VtPEzUIlQqc0UzHvlXprSzNdpwXGJJ4zf4oj65s0V/gpd9jZjcbDphTwGqlpn
MI7E8Cb1sM58a1+GGGqQ+wUpmGuN4SxU1ynw243HhtHLWHqnKHBzzvhaIvT30oLzRqcwKcykKrfE
gEFZeckL8dBM88Yu9S6dgifXJPdVEjCnx4MufuYtp9vg6pVIxdWb0YrRJmJ092JGEwQHstlB3xZ4
HYR6Z1GiDZIY0gQJTdjnSBEzgnLM+Duyqp8OC8cbN80P3uSRJkL47xqTDK59t3hhlIE+nSkjQZOI
x4l92nsjURVwss6VGdA4Jt45cLzvQbsUeFi5NpUbhJTz5rpY+lAM9eVDnszOOqvMn8ARzLVPSsOV
43jrNxO6t0xOB5+wacNrGH7YjC8T195RUd2VywPPK7Kc/JQMo11lufi+KfpML/hwSO1KM3vHqI/d
GTuTAMYrZHpsGyBixgasOGb1KfaueBQ2RGNtcapCzmp/wJy7QwJFyBeC6krnK2xlZyvN7uxU9I+K
npB1v/1RKxe5ENdkDTyel5xu63iiWQng2pkTVwa7vdT52fYPhj3tXI0QM48XcF0wbrGKbkNhProe
qUcJfJfWO49h/M0PDjIF2yXhKfnh02wsw7IAySQsD/A8JJSsFEkxczBkGy8JnpHYX6XB3lspsis7
4w7i6r6vxw+ybC9xxm/dsaBGWb91gWQATVhRSOxGwnmxy91m0Y1KAEIR1XrShbpSut7mLlPjuhDZ
toqCd5l6egNOi+d6fB1wTK0C5DsYEuzjNOEaqoNok2qvW9vkRRbS2AMDbxE5W6Dr6GlWtZLukZP/
JVtCbhhFboaxvcnM5jrOuC3so8UggKYRs7BXr+j44Dyx8lgRP8LM23W4IsttPPgnZjcuuk6fR5Cq
72ujyg9d3J1EuPjp2aNSPtVrB6dWRxLuFNQH7Vc3wiwPk3PPKJI+QI+7puZEiXSymnRVrQgiZPLN
aVnkNLyCJPuu9bGekCd2wOyxmhpcr8Poe9hx/Xuc+DsMg9xvnr9Gq4fYi8Ebk7PjABaD8ft1dsy9
kAZpzx9ao2qPVMSBHiJ1A2eUEdhd5D8bhTkhdufugu7AfFDkrG/8pOHxKsnGHLMgfgHW7uJSsReN
eV9xPcM6pTH6KOyeWyfhCq+Niyh56BVjtgqGYaMAGs/M3PrqlOCQm0L3XakXK4jXQxhi9bfXMg13
vnSxePRgKYqNwnnhuI9RehOmAVYV1LTaBarRnEJtbbR8Bb0Iu+yDal2vWgsym9EG98STR8fYG891
gQylkf18HgcCFCLzvuzkJSN4Amlu/VmZ4x0tybHU+rXQ5c3ov8Fwu1Yy5Lyca3+rW8qC1slfyfjZ
J/QtouFLaYgULCJ1SlngruLReDbsSwozv4F2qsz+bCJnDcqZzGI28sRxeyUWguqI1uNQEXt9Vvzc
KIZDGSPoHPaGukG4l1ACuSf4rPuoeGYEgVD8WerbgUxXw58fLRvKEyOSNNwPjEibzl8wCLSPzKuR
gURlcGG7skr6cyZfeRCRvUqzOLDhSDDHEyJMPTq6ejOht7Bn5154z/Cg1pb97k2fefvM5oW+j86Q
06Albriex7MiONJvdm3w1poGGZnW2mL0YS6lQlfddgbjtx6vSMUTjdbydTRaiKR1cZ7NnqSiNByf
cBVjdsCIvbVZ3KwLO3gCzOruqtG+un4/XWSraEnsqF7P3U939E9lXpP90t8VdHtwbFR+chvWDlQv
GyMJrHMTFU/uYN3KDE36khTBQJovC6cE/SMp7wnMsRs3wmrqxEB0e/+QmHSkdsSDb4J1NLtiK4xJ
4wroaPUmEZ9tCzmH5+A+MVTvX5yye2LFHR+CzptumGy5xYNTdGjhob5GPnWMm/Q3iE3MFd41rvJu
Cu6irBtJPQqb9ZwzA+HBy3LjLYrjAYDg3D5o8xlwwW2OR6rQDndx4oi7FGXPEfYE01x03TmDYhLc
fUnItP/l/Y3it65zJ2Ak3o7KmtXd8NY00ypE37Zr6/rGtu9nxTmLZyrNp0MLIAd6s6XhBPnIPTlo
QucMT+yuaV40Dn1MkE85xpB26DZwjQLMe9ZJZ+5OlyzbqvlrfmpP8SnVsT54RRDtmIpnh2qOWbcn
LaIzcxSAlppLapKSjjKA+Oprw0yXiQt697AKH8oZaIrS3sifpRAzGL6bDhKlqGS8FBIzUdMgIYRn
5dG21FlTmBWXODpnttcfimGK6UIieQj7Wj1Yof+WpXF6bBdJo6XS8A7DeXRKfSwtfApopxv/gnnh
WKb1XZLsCCNncWotaS1Ligh5q5DGCkiBtr5WyodOYhjFdcSDsW/85OwG0PuSwMRz224HfCmrqKmy
TV27x8EtjgNI08ZNonXjti+MtZ+6bsLIrZP5xaAkXLFdIJI9HLATBlRLutuaVBpB393GVNFPqGp8
zm4UGbRzVxhvH6V29wD6brQI0j35869TYdwyaHjOvfxgeOPBaoKHmQi9TWf2zLNC3MUDQu4keHCo
8/BVw+ODH5h0DuBv2T2XsryvIfOunblzGQ2T9VrmUl+sFkmV5+phaw/j7wk1NWCGQB1IivtM8Lux
J+DwGnIKrd5MP9CC+bN88L00ZyChnxpzuqSx+0yO38VgOL9PHcqo2EXWQad/lIX0juVoh+uMj2et
GvkYaYCBbCvm4tSSKrEP2+R7EbDoS5gkWByLsfk4BwQlzCzpsQqLtYkskLl3tcLPygCIxPk4vzF8
Z+Kpo9kwlPi5TzhwTwzgoh2uwWk/yEgQaE04T+w6+3rG8SgUPzPVpGT1+pjW0ljPIAGe4zLAmKDF
7WCalDqCRIalZRkSSFptNTLyZBO7ToNlIScfOHYx5UEgXJOyJvay0j8bDC4r3Aj1OlqUODN+GVi9
ltxCiFJY6Jw7uGXdkbeGC6QLymOnmpLQHYdHUAOJJOphpDmI1A/C6r4RWdnsGGfYG40jAJdniRHD
euR+vFf4jlZMuRJKLdvayrlj8zszJ4uguL2JgnpS6UnTuil51oWZ/RCEbx4DYl9Oc0264Dj0LvO9
ySbrKDVg9yLRRqiT7pRI9FGOHkwGgRkrrMp8XedqqfUg7RHaDqRihvbrjIA3qhotBGHszJPSSm5V
bP7IYYQbJQWeyojcWLwQtqOLtVDGgnhu3qBL9/c2/ccGn0h4DUaXDFCfEsGWhbGB3mJcnNllm1EP
5qbMRtSoYfY49epp8qP3ojeNnavm8IY6EVgZPqZ1qgBO4ZajWzHFpaYjBtWizkZsKJx0Inuu5yG4
afvGO6qeabclfObPk3lvL5vmuSnuamFX+xRR/I/Od/vDaMPFQrAbfk66NV7rvBrfUrOa96jIya0A
yr7BJvoN1Kmg95lvG5HcTYl9NQZ7GdnyBkg+qh9HxLKMRtlnZA7F3ygVwNfwR944myQkNNq3lVwz
pKYSSvMQAQP1Q0lxPq+IJy+ObhGgKbC1uMapa29Kv3kWIcVNZgdoD9xo2LZjMB/iKpyeulGlB3wd
7TPwrktpmek3VizqMMaVwk4yXkrBZ1iTYz+kpCb4aeStM5Vd+gqdS+Sn2AWacsdUasuWztmWXVUe
E+BNjLp0eqyTbFdHIJSYiV1q+Dh3WvcfkUcYNsIInmjtbLdrXJlU803bblDynULzZorNj45xQmJY
O6OFM+Jgv1SauydxyWOC0eLghAy9x9Zs+31dFPXBJn39H0Eg/5Eo638anQki+l+pru6BOvfxR/En
2dXyR/4huzIQVwU2jgSy03zyN9GB/5fuynCs32zfcmhBvUV+aP5Bd2X/ZhFH6vgeyCHTN5eE3LYm
B/L//h/HBA5NHU2F4EFqEcTf/ReZ6p80I8Rq/yBV/Ru6ES/+B9EVr2Dx7pZAxhDuO8bvX+SY5FsU
M+m//hqbM3TTbE4fBgA4wFXilKFIynq3cVHhyCpPL2T+JI9/+Kz+zevbywv8f9UXb8BF/2qaaHvx
atj2Vw7eH+SXNKpEKNHmc+JbVOFtZ6y63nZ51Wo8DgoDeFPjzVy5XZveeqXhN3gmVLilKw2YbRoG
fYEnmpdyEu/g0WmsJAbYJzvOBpDETeENOxysCJRE+w+B4X/70f0SrbO89cACDMVXa/mea/1qNJFi
Yi5rE00hxDTS/DH6Ers2bWhjpsn22Rui5d2Rnc4OqItmm3vXwWF/nkYbjOdff46/Gm4WRa1jI5uz
bIbLvvhFxWrkYcsUbKQpYa4DgaLqLYEqoxDEY9eAUynxYxtfSZyiHCeWjgb2r9+Atcjz/vxFoqMF
QCZwPLDs/VUVL6epJe7S0ZxPoyZDdOiZ1LtTn5u70Uqyz4xafOdbBHZvoryc613VDkN0UGHZmfsR
+UbCJo8KYWcbXjQxrzGzYlvoWIbgSNuU6Zyp9d8FMf2LicRBcw2aDNw6txufHvftH9W/A2lzHO6Z
XksvQdiWDHMVr0sskKyRC4h3K8l0Fpx4hJ/xvnRpd2nJmHnE3aqvRXTN7UK3284tDLF1rCJAypfJ
tHv5mw/3zyJ4LrXlH1dwBnq8R8w5f36buF5FCp2qX3Mn5eOqaoP+0VRAkJqepSVrfebjGCP62j5k
M1iv2waib7Yf4wZBo42/f9ySF2M5G1GxMQTe52j7bzKenH+5k8k+YoGJVhSNKZ/lcon+4U7mMrcn
VdOQhXCe1F1BNKZCT9bV4aqftJg3XjPVu3II3XTrTyUQMhEUw841Ats/oDwfeqbfWUBFFPWfbaLl
zm3GXJ+lV3yyk4PPIkYIr7XXSeKqsMwYLBgwFm6UoSNzO7EURO0psnK4o3WJCCFFBBs9j32rn/3I
Ax9NT8uBKPoyiDd/8wUtQv0/Xf2+BaqfW88mNgbTwi9fkD+DAUFhCPEsxr++Jr8h7uFtmVHOFhGi
O/gWWRDjo91sqyfbfE2CwblRHSrFzVCLKiKsJ0O88ddvC0HuL+8LAKBgls7FwxY85In15y9Fhp3u
kR8xVlR14R+tWssj68Mx29AEyOoTEykIfh/qS38uyu5YQUfNttkCnJq64D788kJaw6iPxG/igRyM
XZsx8EGho58mJ0Q+7pHJHaXwMr2yR/TZlY2/bZUab0LAOKDxESf6dnWXWi48ipSdyUnhX907psq2
weLMrLFoVhWpmQ6mzWJxb05MGImmnKZsa0Rg5DxTl+sIYtHEnATyTPfY+I5m3zX9PsCWpdCpvo2m
mnIG1HVz1oZCDFE2LlQrXOAb21flGTgN7wS73a6S3bJjCePkR66MeV4NjDCWS9UPti0e72RlpNK7
hBP2ZhbnbGJ93KwTYXHz4m+Nyd9CrTE2j5aIH9uZvizmijgwIZsv7lgA9giixWOCXWrfjCL4MDBL
rbMYJ220eGpZM4hvPEpPraOYaCHLPkxA7w4e3ozTKGvGjrG/YHw7kDTrwouxdhax7b1KIKnrHCvv
nMlw1WZddQTtGe+tzix3ZA+ojUShuPY7ra9NbT+HmM/u7IZ8TNg8OAsMmM2qVHsjragHDf9NLY5i
tWwRuVYziLPml93Y+7Ieh4sLeeyl/FGi3fDGdhs4bb4n8LG4B3w9bmUQlY/N4ma2Q1aXffXTGbE1
bUHtxQEy2dbxcDNggyYZIPs0lQVSeZy7gahe1pO/w+jxfxDb4t2Hbi9e0WYFjCxn7ChsC0jN6hLs
3JlI9017oe6wFwu28JcQ0xopDV6qs+khxWNKXw0Et8/N1nWBV8ym74SbDMg3KJw4fdBdp48xIqaj
8+UA15DKbochQ5nq04aBcRj2YqAjdtpAbIypqfDVCxiyU7SPq9k5IyLV23CxmceIgoOVXszn/ZBU
xw6z4WGelomv4Q31c4NEdPjyrBeLfZ3wbfVpf3na+8XeHqR29QiOARu1XXhipalsctCthP6Bd5j2
/aLqTDvQWUHbdK8GgT3ggcrU5Am+mDED2zDRMyz2+iBEd71eVP0r2Rd02uLLhl8POUnE+SgQPCUt
5pk+A7MELfMtNjznMeiQchnDJD95sOYH7dqIvHRdsFUmjycwyXLFTsp+QqQMsMBKrnMesE8yi20M
kr7ItwnQng2JnojwMHzYz94iL0cyzLNcjNyy4UIbKGXPZjGX8yVWcDF7j9UVJsBL4RnsRxM3PFSe
MM/OQi9IR9PdS91/Asrpny10t/kqbu3xpFOhdgNGQDID3eJURPq+1PCpFjLCaAbqGE4B1kGfKnk7
25Z+r2fiG0OaeWiiOcIf7SbXuB2Mo00k6zIzRfZT+iETtkQ9jdIjXrYEXnCgqLnn/9IXmP0ZeosF
3lANhn+MUyd+gt0wfg6GyN66iSBcoGMlXji/qW+nwQID8cWC+MJCqGhSPwAgt0xCsqx67/IJ6odh
szQikuqACIBICwxECLidShXP+Twyk8zKu3FhT4Qzvmj8np84hH+GUrIIahwjOTsgqx/LhVnRL/SK
8QtkMTtZfWMsWXRRZiSHNpjFgYEwX5+TY4DcRKOu1hHn3DPxIT9wIPZvrtHVV1TlGN8LB0CJAVUU
Gz8fApGcyfcSe/rRxz6EFIx2ZeOTIgtpiDlO/AXfcJU77WOLNEMLIe/Bsg0IHfOQarltZVe92Hng
3OVkOdBil+ONU7fiYLEWOtlR82Et8I+qG7OT1zbjviVtaCc8I79VIwC4RisGFpVqX6KqgbSuEYJP
QTa9jNHQ3cuizYGw8Gqan463A1gsIIoMbIaRLIioKPZxywSPCky/pgurJP/Cloh4QZgQfAHOZMpT
eReMtDKp0p1alV4c/ySvEToGqbxrRFDprWhpJLTosBdQQ/HfcDcCTwltMYBjqZZcBaHueyRpRPwG
ASsc0B+xnF4aYmU3Xt3hx2pH8eYujBb3C9eSSwbWCKs0aiQzc4xVPnlYqobhIVZ2fvGGJLla2lZH
UqYZOFslfigk0kMKwsczX4iTcm+iBRVTS069JErYRvLSNgJrVFvo//2DVY/GdwVnJg1r+0hEMUms
ggQDFsD8CyENBvHI0ow6FkxNO9EHQAhAh7tQ+MGF2E/NF9Cm6pFfLIybICnB3bhdP9ylKI2nFK6d
0fTPLfiRPVBR8dTUHvR0WKpHpuT2Nz8sWS74xPEl3Wz99JqQy3/B7EQLcIcidHwf+4apTGT1tyma
gxVirfbIDgY+j2xypJBFM56dhdwDOxn5SUcCQCUsVHypcM4phu7nYWxehzkMT8YXC0j7U33TRK7Z
s6fHPhCk+Zm1tV7NXCd7SAsgqxekUPlFF4oW0FBq2z8b4epHVK8FTFGeLQHCMBJfxuDJYy5FUsNQ
iL0ebWtXBm79yJ3NFkQq9hFK5TH7c0GYSuQgGjRwFU21Z7ywXDBvUbL576NT+odYRla6daIoXE/R
CJhoyGmEpDUExFEssUELOsn4oij5C1DJojG9J5OUwV6LIh5hbAdclLv5wx7cR/J82nXDIYQULXyM
8lF964cifhxs2/1dMwT+iYIpeUgXsJNYEE8svZnGRi3LorxB1LO2FhyUWMBQKYSoTszJMc8xgjgR
ILs0DaEmw/lG6sd3BrmOsJuhQrGZpw2wRIGiOc+4RZzJlI81FFY6C5fqAu2ys89YbqydYbSY+oHQ
fbBtVZMMvmCuLGYXZxuVE517ZXjfGzOdHyNn6Nxtp6PpRQ+N8ZA0FPgbYy61tWrCyXubdeYBqSvz
x8Hx5Kusl/gIeI8/Etszg03gYBziiY7ZcoRWeO/VTUurDcWHiLMiuDPAlKFvwI8dr7mxMJaH3PW7
fpySm3LI62tv5CBdQ3P60dfgeknInpRN2rv03+1Yp/7KtECTrCj/gmfXiqASpU6YAelLeUnHA6Wz
C41yREKvsyx48eqqIlmgZ/fBbMCD2aLd0CWLsVHIE2CBLD62SAKtXamxluHDkDYTwI+ZMXZyANvL
cc5avxGHSBTo7msuMdajU6x3yHdFuNHmNHg7NAA8cGJwX+wNuvDZSvoSjljXHAaavd9jKShWezY/
lxGu4z0YauDxQ8/mXGXz1PPcCXsyyX0Bmbavqkvio+BdJ8w98SugiCTAh5In9uU7Jy9KMt8yD2aa
AZfKRgg+7BXcaNqYbce5YZNjuPD6yR7qnCa5AVnFpF5lTK7zjvqGabGu30sZ+yPCzip6Fipo+50Z
zHOD8bOo9WaYLT9Z+YaQKCXCARMwltvnQrbG7agVfzH6MzHwd9bGR8SxRcBYEC1hCrjQnkAKRh/m
HPgj1DijRMNbEJdekN3yrFPYK/u+Lfx34rzzdj0aGP/3VjiFapNSlqs1iFr/I8w6tSkLVkBafBOp
sSz2fOL9MHa0+a3Ro6yiSPYqj/mwnQQ7oVWNdiBbahLkupCfDWLAWFkHXB9Naic3RQ1zaKi9pFgv
x3WxBtem9SmPquDZks7o7eccdenZ6LEVr3N0ntm3yulxfAwF+TGmafSoF4epn9neezW6Ll4GY3ui
VHFmR9XBnGO/j9NIReYLEGFWIsQtBTaPUYPr1a5gkVC7S5SjiMvhELsVA/CVQ92SnuEN+i8sibps
Y4x8o9ug6T2981kQ+/AfSzRcIOlCqnKz8B/cxkpvJ62LrQgzvq2CRUW4anJvYgknqws5T8E7hG9j
ZDMSOFsEZeLKjvkUo+S5x5xlnxo7Mz7sxIICwKaVDywrstZY6wZ9cJ3oZD+gUH30yDnbgyVHSWIp
N3xteuLZIBgDrq5H0rn7PnY+Rh7e5Ls1w+8hs0hMb6SJH+zE7XjkJcptMXqU9Jy9snWzBwLad+sp
mTMDnlA/eTveugMpy4UbtDZaA5MGoImy/Rvz+DKG/VPbT6C1T1PhM/XwmF26y3j1DzMPmSdDOyDu
W/myCdlbwfIL01h1PDrDZh+yMSH+YTZQsVR9Jj6GDN3GukP+MnFE24Tj+AXKkjs8pQbUwICcvJVj
zV6HydxOONDSrn/v7RHNOR6A8mxOcYMgJMHtg2xmrNlc4xy114MpC0Q1hWvsebSESIsd5GQrM2E3
tJJdJ8EeshdkW1YWkBT+esjwLzM02FaMthk6ct15uHeWD+mPH0KV+rVJD72aiTb7DjajrKAptvXP
SRPryVvB0wCn7iFOSKpYDnQEB2K2QI15uXUpxJTdWUWKoMtJ3fH2b97cr1Mp3hxONWxqDM5IBP/1
zZk4x7pGUvW1pcyeSeGh8VPmHGZcgZhHbnQcoIh0RzPFJpV59R5209CuDVfSm/31e1lmsH+cES3R
AbYfwAzh7TA2/mXWGDc2hJRhQBY1TYsfX51L2OGQ7J1uN+eZ9zcX58K/+fXlnIBf2YaDYjm/hq67
FdEEaQpyNJrcj84Ym5dOkCZYdyL8+Otf7N++UogJQUCP5kL4hWJRxrWB6nBi2Z1CQiEbEu9NucSO
hYN7/Hqp/2iB9L/M1b9ggf778I+d+qi+//zjcmn5+X/slsLfwAtRVggXMon4U/iH9xtjYgbyXHMe
YBHL4WL7Z1CoZ/0GF9cku92zltJ2+br+uVtyrd8cL+CWcVkMObBt/qPwj1+ud9d3sTovrA/hmoR1
/joQzkkwJJqjIh4Hy0F+GK1sfnFzLzxVqmxv8pzR9X92h4GsIuUX6BK3GSEmhEf/+Ulk/j/mzmtH
bmTN1i90uEEXNLfpTWVWZVlJN0QZiZ4MmmCQfPr5qD04s1uDsxtzMzhAQ0Cj1ciqzGTEb9b6VmnI
Hm49esYKJayTCL9ezVpD26rHtpWY1NL59i+fxsM/n6e/xIMsk91/ecyW1+RoYbzKcpR//D+e6roB
qsyen8LUm6Fhgb8GpwFhOKPas2d8rBzZW8/3omyL6yT+ptzacJGCur9Gpy0+tLSHeh07zvgW9o4O
dv/+x/tj/stPFxLwYpoETLuO7wR/nM1OrbyIoFFaAhwADBarzkPpNXfevbBquB0z4gR84DWy9n//
wr83J395Xzzb5Tu0sCGYZf63lQUJcj5mcqb2FLIGCRYmbUNcODNWEAOewIHEBYvkVM9u71WM7eyM
FpWiuXA7g1UGpS0B3o3CJSJoxf4uTdn648jiq82PxQ/nMYmHP/0neAfJfI1riXgMCc8EsygbyAeq
ihERKREjdMmMUw9GCxpwIzzAXHvbT+pf9W9yW14a3Q+FL/1Wqio3LgnUY0ygnhHKv7taRfjXh4i5
MQsqkxUwQlQyfE3vjwUtXaAXsuBcjPCROKZLPgO/TXZeeNMH32y/aoDRy1SmfU1gan6Q8RZTBS5Z
D22AQX/KYvGdWaoLQbkaupsxorfIJiIZsIa2jXdslgQJ53eYBC5Ua9rAJrDeVRsy/Mn0UKxDZPnJ
HgEG7KExMPr5QU9hMd7cMLU+5qiGKS1tCDFsilVb5Q94zGl7iBRznFsWlrO9dVq0TuAh6mCxn5N7
Cti2j9txwKxtzdlD4mka99ivqmwVxbnboU7wA+CGQ+/5/ZPfCmbsMhqDDx+wAorStDG6oyqMfjdM
oqz2/SAXXXZPyM0qtHypAcWiQOkFbiFkJrKz76ehiqbjTFsbrYgchzFB1B6hDZ4/QN2rej2+x35C
yToj4VAbL7Hc9I4k0VmvnDnPtxw4fItnsoDIcTUHdLKRLO1FVBtvYDQIWIJ+l17c2XfbSwWpapna
jvxJPJaNLDH3Yk0GWr4IxluXt7Kv56jZk2VJ5l6JHYm51ADWfj8tRMDYW5w7oU3uHro2OgJYaoiR
BOtQ/ESx5e5wYSXF88AQ/Rx0mumSzpNsuldEOoEiAk/xSqJRh18iDoOvYpqXpLEW9SsydrbEZTj7
H+bUoipG7YNyPnaL8cFze87pOTLFmcj7cTFe0n6vzKDjSJOsaj4DBgYk8oQhkQIxoDJvkpCTynjA
2EnjFGy6mnaCNt+ytmAA44M7GzHfQVuZKMZHHPZRppLbjKX5K601usJp8XLNHQLQrrSsmwjtvj1F
Wa7JYs4E+lMGvjgaWiJXQvIZybEAQN48iHhETNOwTXozOFmGQ+Qk3pMUssZ1YRC0S38Q6xsW2pSx
xhjneAXbMBXbqh0QvwkJeyPvrRPDg/eypLOnkq7zdxR4hv0pvajd4XrPvqZMCFIJ2YTgOnOw3G2F
QlpFLDSpubN31mTyfDEHgM+v+m7vpPbwySoekZwDHoNXnsf+0Gtc730kymPsqe5NtEjQHdhw0Fas
ckPQRLJOur7eiX7gt0YdwPYbfvc2xutYrmCgDrswhykPjszlG+vK3tqNpEgjvgzYple6sz7nOEBX
3aeR/QaEIhIrK6+0s65Jvzi0Qii1irgdduDmfnqYm56NzA1/NQZsWtqRzgrXXVfAUpJUkisn8NMT
OiUQD3ngb5il4a6ZO/kEmoUgVOa92VteAwUg8GGIt7qx8dewOCAHWk64DrZmHIoVzh9OrVlPpA9B
anxyqa4/0nGq7tvRhsnbNEu+ceUfWZfX2FE9ekRpivosBXyPFZMAZ6BYZQa18zJIJbtCuQjwAFb/
rIOwvTQIbLfKkpIQSoCnJ+1OCZy8WuW/IH6n0CUccNwTIdfhKtcAgcc2DkKmabXYdKjUHs1cphg+
Avecx6wZRjrV5AInW5FG02CgsoYC3YnqSYjobIgRUqdduK5M7ivTnO/z0EBOJZklfJOOz1c08oAK
2V2CrhdGygMGkXSf5bnJcijqkaaK3r7Bpu3JHO6cg98F7pqQBPHahFgFqJpTxnBJbZBk3dpgKBhZ
1jvVZMEhS1gHrhmxpKdJNQSJN6S23tVx4R4dhmH7LMHQy61K25IUlXrivi8+MPM6l8yCFluSXRDd
emsGSeuEARriZrabxxLgXnswZqVuk+PhhDHTyDuLIQzy88AkbcsIeX4wKnT/rF/TGRxhwQmWdOx6
VDf/cOLOVUuqsbebUZ1z58S1G9xyVZfGDXGoksdUh3N44Bo2ouPAo1DCCx6THdrMjic6d68d2Yus
azy9BUei2TvB4bdz+Lqki3ensRAPQ6CPgFaf6yiw7/Jhmnba6PesnvaNb32WxfwozfBnZ8lHqw63
Xm5/THF83856587pQ2qgqBUtYHPXWVZRBbqJlaNYzeNteyqkd+lR5zFIBEc2Fvo0LlJJkTuA1P0K
OVykra1FftZLpNlwNnS/O6I8ssMwdQwTA9s5cr8RjhtjFY+klWxdI+ZMr5W/zT3dfwxuM54HXoL5
It/wbRvwPjI/bV7rjIEOCmHjkEzz2O3MNvDYFOFoTE8tJkMWtUUozzhgWS6yA5LkHKMmwh2k3jPy
CyzGoCnOjFzpjcVUauenuiXzgDc0it+RISu1DqLAeMIRHSM0D5MYP7vnUGA55SIzjGIzuOggFwEp
2Un3XJscpXYmLd7hHPr83KgIF4Uzb1zssziukhieSYjJEFlYZ1Ph9uIOMe+885m6d3sKDI1RGCbU
2gFrdc01QnEgMkq3d84kxy04IQaBnkNAzBIKxJ6YpeZwsIJWXNnhU7RjRmS6Udell6yn0Z/MlUni
2WPGXohHmAUm5rmkxJgLcz7c2mVCXAs2TIjrbMfheFM9vfDMNvh4zUmvK2OZFbYksG6yqZQPMwfQ
jj3MRHgs+RBfQdwTxBEFPtIRyw42jpyEi94nzZ59KvoQu1zZuevJKT2yrLXh3qAnROsiC/Nf0oqN
l0ZJfOd5gdezS+I43s4uBnlI8ETYxixH4c8E35Jlb31CRcQgKutTZL99ygB+1QwT8XUmhlsXRPVm
HOJwU6VNe8+SukoONQHB9wEJ3Yx/SvnoZqI9TaUZ3Ab+84XYxreB1KATC0z7As84frUnPOIqISDj
h6D5O6NHDA8gsKxfGQrml1gRN9uirPnknRXfeysyz3xwfGP49bBaECJs9NjIRPvmNTVjZKLLHICe
qthMVfsx2lD/Zjq4de4oSe2eM8HKZTmSbuZz9zN5cvRBAQH+IXN8CAEI9ZOFvxOWK6khpxzDRLXL
3aHnuWcEPdc4wSZUyyev7Jgzs+/csA4fwGTI9C3zqfdm6QUnpDONtfblyCepQgdnmyEUJZWV67th
WQ8h8zuVUcuaa/b4A7fyx0RU8jqQPG4EuBwx4cZ7N5gnseXs0tfacs56KtgIFELPYBWd4Ugcarxt
DEkwh+it5zwR1Rlzf3OdMAU+TDgOSXsoqnCHe7TaEsZBV0k6iDEN+Q8a0mQJgxxv4WJJC8zAAJdS
EoGaOOSsm0uYRSMIweVGE81XZbvRXWkN1rltDdJc6dAP2eQ2pxJIxsUGgMUkNQdn0937INXuJEZg
e0PZDwPeOFZZm3/zolq/g2SsXxQlzh6M4s3M0z2l28TEr+5IZDWRoPhDcdcqwQ7JZBybwL7cWY2l
LhBNyVZnhc+FVugd/BaYSW0ItNJkfJw3pXx2NJ15HTjFfqrw3doBW4Y0zS1c8/IOK6+1DeNeXUOC
PNaA4wHg+UW7RpaFpsIZu3snz+HseGwSmf1N5wk1w0kO2nim0ELFTLrZeWC4jVyAj5vPvWnhkieJ
j0vetV/hART7wJHsY6tKbyolPkg4KalDVAPwtFx87Xge8sj52aBqCncqn3GjRm50ZjWXrZKkI9Iq
mex7QijqZ5hs1aUEADZyQ6X+dkxg98nJYH+tcr0L/KQ/TxIv3mhME/t/Q2ykocAru1WHASf/FdJE
fJWaOCfSFkHGJHaMyTG10TYpHe1lnBX7wuyJJodsF6Kwq+9Aqn9NUR3tqLirs+uRZ+Xb/bI4aZwf
uYO8EWFezLnTdVeWvQzHC1Q/s7ngqJysJeKYyoOZMAtf1B4sfJHduPl8A+ZjP/tukh1GcJ67QuMg
YMvWhBeVdTMz5nZed4tzzHTabGdy7n4iLAh++m0x4+20uGci3JQlANELCKoc8IMbvIRuRMfU94U+
G4VU22TAADOTvg0Ji+lhUaV4++z2zar7jdFH2QlJH8sj7Xg0VNbA1Q82o6Rd0fjo20EstbCJPXgk
CRXq50738ROfCbkBTupsoiQi0TrUrwFA2vU0ARMekf93rjVvHYNL2qqraVeU/j6ZyDFxUgRl6wbE
92bwapZRNpRF6BnDjohmjqOc5sXibnlOU5JADEopuGOMxwlOdD4LTJm7UulHVmasMQiiSN7M1Hhg
Bz3vDDv4CWfZPvFpE6TN1XIE0r4PpZpgzfXXqRj1mbNgYSAY5RP12nzI3b7AoWlzlxKYZSuiHVZV
SZ4HpmAfBgnpBHvAdISEhFzvMY/3gYFXtKM4/l76LEAQezlvZeaHl2YaqKzqxFsRZKJ2vgZh0OXh
RxcGTzawjzWG/HYtpaXQ+RSAj+3pYPAAsbhxHdBKQfZF+Lp+02XAWzDG4whBCwXINFcP4PPKcq39
3H+KJil3Q+9DffRA0YOHSaKDmOdvpOfOu851FC2YWDLN4rjcNoMs1jOIUHUMRm8EWahUj3gYpdNT
0sxJvXLRd6xcNmB8CjHFh1lUH2AX3wpyjb4QsGRn/sfy3u9U4h2jRomLixUeBkHbut9ieDp4ferh
akBSeM8Rhj1oS45YHDW7f1OId1eaXo8ytJWXATvqe+Ga8sHLzOzUkIRzae3KeXC7coGx0V5oKzVv
tJHiFAUQjyQy0pNjuQii4BFYQB4LdSLQW0N3bMdbnRTtFXsq/1qS1a2U4Tz1SOAYaLgaVMNgfWAA
Kzem0at2L3BjswPHU3EIwRQ6WF/M8IiKuOMPOoHOQZDYUNa9SH82vyLDRfWsgunL4Ru+1yIYd61f
a8xKpA2ey6giJsRQcj8WNEHbMMobTgXsWP3GBMiP6HBE3bNqu9J5QWWq1TaqMeBhJgrf6rmwcGaV
pvg5GB2rLhU1IBdlkb06M6+0yVDP3iLfmE4jchDMv3n7CSU+PMDpd76hl6tPcSW+DHziJ0TM7Dfw
HjxTtj8VA2zDJqOPXXnOfNOBgzbVo5RNsEBBRDKTjxyL3U8J+IRpAFBVpjn4Q8zuNJQ4f/q2okbq
c/kcDE1wM+EOwSNQ/SHMTHMD0g0do8yGdaV6GyxIbDzaugIPKUlnE+qGYtn6JGMjXjtlrS/5oL8j
ICiwx1kmBB70LfIjNN3B3HMitWjLyY/Y0CUJ5KHpGB1ItZffRjJRNoRrGufYW7zPvOGAz8wY700H
xQE8QwNXNPNOTjVqh91/yfiGKtbdRQGstLkfCSpZxLOHfmqn6FEWxIUdBifsjd3cjuNeQpP96aNh
Rs2hswtxPU+lE431Z9KzYlyITqJiv1X6w4Trtqvuh7wQEUu8hiiuscWhaamWBZmvZjsAwzNqdxtb
+Zi8Nsyc4IJ50vywQulNSJYgk4cUXvluaNG+R73C7Zn7s31ewPS3IW8ZKgVTycSMTD8DCB6LJby1
K3/K8vTgtH6c7JjbUR2XE2qgsyCBU4NZyqfgEFZRiMh3ZsxyJ+2YAVptRAPEpkbYoHSwYGyyPqDL
snQR77n5INbVOlQPHKdV/t70GlsRcA40isuXVnzTCa3QNckRz/xi7pbDw/GnAbMSb3jP4UlAoKui
HVgXWr7ca6V173pFxM5aDV22w3Kbfw2WUz7/Fo6KkGSOkKs6gvuhi9e+bMl/TX2YJJFZuj/mNvfU
Pq0CMV9NMFbpPhUy2Qqh3aviKaM9z2yRbJoxIcWRXTwSxHoau2PJBBHlTh91D60dRdXJt1XfkGhs
g4Nxq/IOFRL6lzBIlnKT1Wq1r4IkpdQc4hv5U1CsORLAznZJOiJnqGTxK4T72m4WtLt4weTaF3vw
kJzpiWUXxTa2JfNC4Po9EjkN1W/VG65TXy1zBCaU+zB58QjC/D84jcfeoLVt/n5F/iUKuRLd9Wru
4P0M88Dj7cWeOzwmiKft+7Hr+OuYQZJqnTPAe44kX8+dNQD5WkkwkO02n3u2qzNwWISx0QLDT4aW
YqKPmFCjvW3cXR0v05HMNsaLl3X+vI6J7HljzaEPA6mw4tGrF84LkYPN2vmdzECTSM9MKlcAhzBO
LnHM2mHtqCVnsU5ZOK07vhBkMFJ9+qidc3JpfeXC+bMCDCerQmfsYQaWw9EKncqsNsXYp5KcaB9C
XJ1q/wat3PUxk4IAOyIrchhqSEc/xALaaAW6CYWRN8NP8LIeVM5I0cbEKavGZ+KMfark2QOOgPSN
C2Rw09E7ziBqCF60oeAmYy2/EreFBIwsRLz0Zp4/dY5T4TIs1KtnAxfqBtndu53JPt8GU4+ifSYp
khjsUZNAufDqwbhb3THBGB4cazQahPzg5CQrm2SLOxC4FmxKL3+wbWcSa1DvxWvRES4OAFOUxAkj
EnC4TGvxIsyJcPY2HH3uZYU2ZW4ADhrMxrmhxwrdXiD9oXxL+yqimC9hCP6CA0His4WIJ0fF6lLu
M3Guyh0jmC68i7lr9yHZGsi9gmgad1HaBD8IDIgYeRhRwLedPJmtGomcQydq61M7zuk3e67b5yB2
+quFBmn/z/QBc/F3bFCGxPGh7wmUOhNab2Ltwa0FwoHUIiLB3JLHOJtLx96Xo0lRZeAAeRALU+88
FRW/de/h3j4aNuaCtTE0Ppd2FI/RBiqPMa2RiYTnseoYzgeTwaHW57iCi6kXJ5X2TnkyPSrELX0a
X2zYF2678QThjqlYSk4W2/oJNQgEpgSaJ8GzNO08b4potakbOOZ14VNOTBFvZZ0mKFlov71tl3go
dMNobMsDxvv82gV9aN87rExthhEWZZWcvLIA1OTyK7Q8kQPICIMW0P79XTcDKDXkMhMg49LiXfHE
oDqXA3vNoLMQ8I2qrX90QsMmabQHTjHq+uKJWW7wTlRJ/gMqYrKkHDrFK5hlngASeZ3X2WQOsBJh
464G112SVfMlUIeFpfXKs2GcScnq9KYLGawczZSY9hPUHf6GX9o5WTZ10QuYexGwc9uJzavbVuIj
Ghg6g8vg4VRxz0eXWKOZ7H0tCJhKB0puZGEhiUIOIBZm25Mjd3lQU7lmjVHesbVEqBC6rnt1w4Zf
TRWmuUdCa7DRjHA8IbWH0JA20kChNFhRfzRR/ul9BSBw3JuEyHBbEK+jNkOF5G1b64KwtHKQut4W
/DoajwexiltV2s397/R2+L78bWYcY7SjuYF9pjKt74iNCegR/d6fv3luWX9OSHK6DVc4qSiEyuTj
rUsqkGysUgDuwLOb9KYN6uZF94i11w0ZCDlq7CwYHn/vrUhJKMsjgZlgdSrWXh91p8MrroB22nUI
rLBCcD+ypw1l/ASJ0iY00bDgTvCw+SDMFdQ2d/Jx8OdB/ximzEygL+mq3hLN+LML8aE7dUw9RxBv
eEwGRkWI/4J+ibmZ8VOrFspUnRMxua4brjlQfa6G7miHcic7EM/CgL+76pnwVwcC2bkVEq8ggCEm
ED7C8hCd8yAsvS8sTcn0kIWEQVxbr+esFyUmiztzHBqeQIYk9hlrZzYf6qFneUjv7BQA6jAkbhpC
NfALYwn51dYGAnRjNvJX6TTmdNZjbkff7dmbsZrYY1Tgj7Da/p1c1Hx+hYFFZRBYGsuMyEkf3gbM
J5onMnynhBsw30qLaNS1VwcQypn+pGh6O2Y+Q4QyhJa/T5MjihK4Z4OWCjB36XNLfLiEvGDIQQ1Y
qgcm8ll3K5vUfpnVgnLpmtDBaFJ3sUC5K5S4J+EV6lOFBzwYTGDilv1INGm+Q+FjvflL6HWMb+4i
5tqi9RXi3C7h2ICQYMWD23z047k+yCkQKxFjEHV6LzjklEr3jZ22G1taptxUS/A2hRyvZEvAxOxh
/ScX/O4nSOyYrw9U9b2ZJM0Dm+viJyFsw6+OkCCI3EvY97zEfqe/E8A1zrOzJxuv3SDnAvdsYMtd
6zia3uAPpocuI+MEVRgRz8ns/xiXrPHO9MMX2Ivxhrz46kAMDHkHRkyMdYpOeRU6vn0h9aU/+kNl
3ifYacClLGaw07KFK1awyNBALtHnHAbiQEvVyiXNsv5YEqg4wJU2xt1kwovxVJO8Y/fPDkYx0v0H
OjxjLBtPAr3G2rOM8DQlJbvCcbEKhxK14tQT006wFrRGdxSuwRIkgqJRJPNT8jvePe4qWEoo4pJL
MLvjoWA6+G73HeEAfpjf8wSREe//zov3Ufd+atC/zAxZQ7HmHrK73rU9e50zQmlYRKdViBJTYwwJ
lzj62ieZfv4dUo/zlxBa9OXVyrXkAP2vwZw0L9n2bK857KyBbi0pTbJkGCdLByNUYqPlT3rcum7u
bqlpqxNaMWeJXMLK0hSq5mO18nU2pNFxCnWBEDVQ35GuFRvVqPbOnucYS13BYsyK3pAIVtw9IgIM
5VsE22znTLdvk7Z+BambXaUaXvB7T1yFwHQmpll3bEyn+5HQ+RHBWZs+1j15Vn4Lh3HFxBNaRdSJ
E4GcrFwcQz0nkxu8T4WuyfIbxAODVL74s26qHXgBczMKgEyId1O4XREXx5ofLYyprezoWPim66yj
wUD+6Umv3oSIRpOP0ulQoSIeDYYWt6aRpe0+mXXXo4gwIDTC5ManRGe8zkfxhDi6vEM7QgyMaQY+
WtkM/wzvGftpmvwHV00TPE2h68scyfBIc1y8sm0oN32uiOiCBqLXIgpSUPA6DM9ZpeofgOK4xfSU
1C9aBv41nbPpeygbe4vWTK0yhvNvlWUQ2kEYOQbCumVY4eQIendKM8QCC1+csUnl16myvXgXm3ZL
MJn8Zfj2gKdOEkG+iILW/+e/wqxQZDITVUtmFW+7P4G9I8lKxVF9ypZ0q27JuSqWxKt/L4r5qxoH
MUeAR5teAA2CLXD0LmKPf1FKtpyXsL4Tztys4aQOHEec50gNn8g92bUh173PtE1V+e9f9r9pSGDe
oSBB7GWS5YUl6q8vW6l0FPME6KqtDB9geDHB3wKqzOoDiT2NgV8Nwd+8JrlOfxFG8cuGgelhhvXZ
6Zg+rvC/vmrbeWFfFmye+4GI9tWQ4XE8piaH1wrNEAaUZNTqeYx6FrgW9TTyhyA7sOan24MmupDW
J8/8wIUJ/6w3UpPG1Sek5E3YvTCOKF+xrnHgEJHxDrltqD6lcLNfZQ7nlMV3gC7ln4FrE7Edn35Y
s/5RwiNp2akBqcBGqqtbxkiDZIhidq6DhdEloMMFpN9T1t7q1rMQ/kDgBxauygFUcqanaZvryG82
FvA3VDk0Rc1HOGF033iGzDlFeegYk4Wm9Rymiu1pk5G9bEZTDgUAB7tc+94wH4WDenokSIlHiz7h
Q4+auy4ZA+avlFY7x6C4XDexCys6i43ZBKZTYihC2WSi2Z+xfL5NXTUdvcKkUxuFYOaBoEeerNxr
2JbQVb9VfdpUGylq42dZBSlVxjj6PtSiPP3uFZUt9mk2BP3WjazpswDiY8LPwvK5yiHnQUIeRuQA
TTJ7m14yf6Z3rOHuGMzEjDWWJtUc8QzLxUubMy6GOd2ewznnggnwcxSohdo+xhyLzXEDI7ulC8N6
uo/LDnFcjW+53GYot5co06RgGGDlIQc3Ehl8o4VqTy7o/3DXjBPhM+Fkjvvfj8X/mpYUUsR/5Ujt
f9ZLClP3Z9jU/48xUgvJ4v+tOD1+/izeq69/lZxay//xnzwTy/kHrATHw+puonzkEP6/PBPbJS0K
CTABUxxdPPS4zf9TdOp5//CYhEAasQT6tH8FmnjOP5hPodgM0FB6gS/+JzyTJZDqL3JMOBwOnnfW
WZRgREX/IXi0ZmVp1bmgmBR0axufy6WMXKwJxCl92Tn2Ai/ykj23b4u+HozUPV0cUifKtPKc1AH3
Y2rpq29i8F0R5xifexDkNx+n+EdaO/YxLo0m+Zt74U8KClNeJr22G6BJdEMO6D9s+sIbuxH5m0FA
bd5cU/p1UA9A1Y6cZdGLVr5+yQO3OZKjE18Bbtdf3ZBhfC+HHrG9D6gUnlZvGw9zmbkvcRzJF7Nz
gofM8o13BLHlD6NrxfuYV9Pf/Oh/cj/40RnIsaq3XQgkvPt/HPPWXOu0zAJj001OcCZzBPmk3Wf1
OUC/9RyS2f3ISiJ7iyqisCJWXPd6HlniYtppX72iXcBkuO1ny1OHfJTtPk5G496M2W3+jZqSN/LP
L4dteYu+mXfZ5CcN/tDqmnbX+abi/IwdDQHbDEMLTnjMdvHL99AqP/iow5qLrRCnXm1UJfbOHgga
OBa4VMmGSLNEbUfU0+FDj/V0cFC8OyOgQtWlyY+SbC5mob5h5y+VEXZks4hY3NmGo4I1SgmRHh3k
R/UhG7TbcPNFNilR1gA8sEQGFzDS8jrK4Ybo5+okcjkHR+Sb1GVYzFVEPmOQiTvaMMRGSTpV4q2I
uBBZsrZsb/2xn18moCvsgMakfrKT2nxk70kqkk5M8vsMLL56Niz3yaRMsA6WmwTTdnRjekMZY19H
oRUi02Itvxqzdv6eVkb9M+7kAG8AVR5zPAK88zlRu7hocFfa0SbqMsZLc9KEJl2endwSp9cfNSnL
NurdNnxr3co8YsVhYsNExH3o4Yy+I4AyYUYE5s86yRl4lUmMwczzmrY74+JqL+5QNd/SWepDy/Qp
2rIt9l7yPojvUk+79qEnf+JWmGnwSJK98Sj6mqQItp/fvEb0ZyCa3qEaneRzIApArwlinL/NbPGv
k5MyhLBC94cZjsx4E6zrJxSx5p02M3iPSZE8kXkhb0xmBQsRMhIOQC/7e9ln0cm2gvmcyja5FxpF
GBJW4lDorIt6LbjfrwXt345dYnbxna68mMQoXUsIgSQCkREElc8v2xdXS3H2Y3sEiEsfaPoUSGLw
qrPkGr/LotQV3JI20o4gm7/XlbQfPQSpCguvEudU+SMs6MkGkoCKFllKhr6xmUpFllXvAjIYvJNM
qFaWalu+Rqgtsn0Ylc3SVDXIcEYHl9jFWPZWN1aA3hu8MQcBr6HPFEeMNnozeMf3pu+H2goe/Imv
GFZo2vpz1IMafizaLn1KLB1sZdsHl4ztwJP2O/NbD3GJ9UHVJaC/0bTsWyO2D8QrgzjrFNb/KE7r
15nD4LX20ha86BjYP+cBNekmSWu1N3m6iMHJeyxKmN4wqcZkHO/MJIjeMVHapzozgGnX+L3Pg/Sj
fY1GYycnR/d3rRv1j5WL7XbVtzrehd2UH1KPYQlyzAb6o/ZLKA5DF0AAsImcPVbSQH3JqLW4a3zR
vnG0TZu+beuj6fjZoxmZaDQG1MtBlAOd4H3OcCwRxeNtIkd7AeOlEjejQBcSPjLYTX6NU6wcwpE6
Vr9qFq1xH4UTWTV9rBuyXJ34sVZiQDeKyXhjz2hODOxIv5hpUvZEdVxeptIWNCudfRtaf/rBAkJ+
1HwOe8rM8hPRs72t/Ip+aB5ZPC8yi/0gR1gtyhjbzz708w9Mh/HNAtzq7ibewhOjWedqSrLFWaEU
8gAlNLrvs6C+dI2c7pl1Brumcau7OGmzHxaq9mYZeiEmHf2FeRx4yHM8S34sFDPs/Ymesp3Q4/wt
Ail2cJuieHYQo1H4FgXBIy1bqgmNRF7cGNE4z8IX/cucFnIHKLBIt0MVD+dWZ5JERx09142FqpAo
ReNUJV4P9brrbgTYB1ca6f69S83gjhVl9wVCXx448yLiAObiR+p7BjxFtNsrDpfyB4trylaFDszf
66wKh0NhOZTOLkkyzQGNs9waQcc+iozJept40u9pv5AIMpXCr134oCejVATmIXOEfklDqzLXuUWU
wQClQ4OCryNiQyzx7lmN+aJ13ytmDKa4a5gO7BmSNye8LSmmTRuBeNTLCaRU1djMTVpHkbjgLBCz
oeiOrLeaJz6hgCSFlPDClT0TqwZpZogeiznqztqsyk2DP/ShVwkCFmMe7waWdbcKGidy9IwpUmRE
i1RuUB9pVeHkHgX8LGiFWEJRkgHwSdgAxX2sjnFcGPecQl1/nokGySDwj/H3uLVdSD6Gr9c5I8qT
oWO5q+zW8Vc1655jmteq3mp0U6/SgOKtoMm+hj1BhnbXouMLIh1fzMWmgf44GO4zNye8rk2zdm/j
4Yw3nVvlT6Mo4Y/MnhTsT+IyXMxnyE/Mgm7BayxJ5kntLOBT1xnxADKxAT/AGH8WbgeXPy1vQKR6
2KmD7T+34Na4Fush2VuY0q+1XUaEDTZcR7JFejSZIgcsmeTXuanpEpMYpQi3XvWyuCbI6rXq4eD3
2riRxYN9gM+Yesnvu7dF9853woqPmKehhRa4bG2rjW8pm4AA/KsRHEY039umEdZxBNPzSGJ5xSuq
4to7umOLHjo/cSWpbSCKnE25aUw/QyPC0JCNA/CyeRbBrnUNRHJRlTwkLPR3VRAjkvMJPDqbiWMI
mtze3BSzH19iSxp3s+F05z6Mukfg9VQZwMEwzaOqVne9pYDvR11jVWw0zGwX+SGBP6TGM5XPibu+
Zg4LySJv1KVlSoM4v02vTVtXZ1Czzt1/UHceO7IjWbb9lUaPywo0GuWgJ65VaH0nRMQV1MJo1F/f
y7PQeJlZhSz0e6M3KSTqZl6PcHeSds7ee230H3njKm2DpBJT96zwhy3nHGX2ZkHFOuXebD2zSY2g
g6dt/OxjMwDdIACzG5+CrFGhdPuBM/7omE2hMYAMSjc6qvAxaKtydzhz2/tmlHgwek5NrNRoqzaU
XZXHJlNOu/XGqY9OZirxBU7kWa/eFvLzXdTUeM/YEelrEiN/bpF/WVmlznkOJvu1rWnmUBR6HCKn
a2HkiIHWigGc6RKUrJF97u3FOtV5+WyRJDpOmTXEO1At2Sv/2N80PBB3QRcjRZZl1r+pYKGMiB7E
o+wtwLIMtTyQp6G+Mn8w8txMte882aWbnnASNmesZuQOZgJfkNqhhZ49yua2Pqek41y6Dkv6K4s8
rKjSlFSyfB85FDznjdV8iyyoIzVE++Ao/JxdJEdqa93AmjjxxJgOTRGy5GqZtk8JKgCbemtSj0OB
Fi5042Kzl+4ubdwYWPCiAKaRX1+B2JJvuvWc+4afbttFNo1zVG96EcaV2L+kPF3vTbWIvUilOCoy
c3ticfEObO1wy49ePDW9M00wL8TyK1RjtguV1E8Bka2dwK1zAT2TYsuI+m+45NWFjU515/CEvq0H
zscrBISBFygrd2+P9vAjbWVzvrqND7Wax1PhIm7QPBXRPYav40xhzwQSnLENRShPMfSmEGcB2y13
7CriL8rISdLLqt45DckqQgwcJqgjabmRBzXIh9xP3U08Bem7H4j63k6p5IrYgY+sPFNKTJFGcFVF
PvOT43ErqGTuH5rc6POiupxRUDuHyqnxpoeqPYNpzL+D3/G3dLHVJ4G0VK1ENdjPBtEuWMupKK0n
1nnVrVXzyOzaxfvmluPyAd548M6Zo4LmYNfUIU44BX61SW/u7ARufJr1xU1C7OnVy6b4ooKkeYHv
YZ0cY82HAaX6OFjcg/d+DKvJ72JzdrqStdBgrIqhI6KnIq0DzeUuhhtdYyoFJJH4Z4D0actFPMGL
aqzpMQgq/wuhxGd/Yo3Fl5ukzV0/C7mtORp8M9xfvk/t5O8VzIxzUYOQIqddR9suH1gIdYDWPpmG
UmcdZP7wkYusvfS5VqzY/RCfYtDrDyuiOgUrUO0jpIX5keC5c7YEaOgi6Zy7Akqn3tCR1N8WTpGv
PZdF6jofnTK5XVQR3lvJkA8Uk+Nt5Ewdc+3afnfTx0HT7mDI6ddkDij8WKjRC7LJsraIBpm69OgO
R63C6cnLguzNduknvIL7rS9B19TRTfTPUvHbdySWHtO4D2/H3GQginw7PaXG6U5QjMxD1OiUag29
PBVLI76MLpcB+1UDo4zd4aROUThaH5pymupQ16Dbn8iyUNFC4cs3z2JLb8OwzLH2T6wBMiXH56Dp
rTuH3D8Kflm2CYSBIPsuKL5tbpa6DL/Xo4BOT3OYfyaJh+ujtgJs6RzloCjXbnAmUJHseyfBaVCN
sv10i3mKto5La2pv6e5XZHx8/qAlzyadho+Ki1dC7mL3R14AVnnXMVYxgk5Ptc9Xl4RSUH4lhivO
ruP2XqKtP9eOrH55gJTPJXLaI5ZC5NFCaPmQ0AFwDog/cgIFv6iohA26I6vN0tlDiFDcDWzv6erA
Tzdkhadv2qqXvXTBs7C8jOIj8J6gvs2AevWbGFhKveE7gNPV49ibkkqCX7OeqpCB3tCbs477qDmB
G1xI9LU2mcQW8NwB88nwrfKoYMaKlcgVNWbBtzyYmr1swvqn3yzVeyrmGvKVGsZdHNr1XRrYI/mY
cnolbSMWRFrPKNa1VnHqWEcnvJuU1sg80A+2h81yD0Q7OvSzKVxEYb/6UgmNHg7y60rRAv3QpOn0
Q8mpec4mY790+YTORDRioJFXz73ZB2BOfqWxSu4rhkGa6NgTfReV73T7Yhbq0/Zjh28NAeitT5fk
tvCN/ViouEY7itKgXSOHu7u4La+Vd724XbzI3pvebZAZdVdvLbMEn7126nztLhqveEOkr8JzUhu6
czPnEU57uvOE09yLxCBacIYjkic6Ds8rkCykCgjeE71Pa5dUSCDFnaPbNljnpnKfgipUA9ZqjzLm
MgYDcbWEBczYg81SRgHizCqvaJ5gH2Vq52md8dT1EXt3qCz0EeENwXPtdUoUO5VMyU0NHozIACuh
ZGMD7iKdKDLiDTT3vfIoD3EVJ6BtWBSJHe3N+tzbWn5qR4vPCU/Mq93P/rOXNvFtuDT6NHRZczei
2p0EjhVsGVVLdxlJtH3ZYLcPTYielM6dRGWVo/MYsSc+194gbmgmnO4l9TvpVo89DhwWfXjdsbh4
UDIGchdFxnhno7DeTIu7gNNKigOWy/a+R/H5PiRz+6INJifQfvFib/AhjhRbB3F0GMLsLWjd/C3x
ZkzocT4ciFnKk1Gp997a+AJWgRNFT8qu8/eg082h6Srq66y2rB/IXohjMzjd0S2LwNmW2rA5qpLh
qs35JrrtG63pU8J7wUPCwZnIZs3f1Wz70oeJRH26GbHBbetOl+8evfX0e6llOgSRszx4ft9i4FfD
F94Z/OQIaN5DzNOTR81UHdXsc60yALxjKS7f0CEs+lhDsfPjtN1V+VQ99SPhpA36LONKErd6B0zR
czezyKdz4xggTn0cex/ZbNefWpXtTvjFtHfZKkFYFdpib5+wxyGhyfGCCOyMniRjhB4cZTLDeubo
UZBr0t2XDxXoJrWH9E4S54oOFD6IfCVdXWIZEZ0Wt0lPzcAmJm5C4AFRdKWR7O/tNpiO/ThyriKC
Z6s7YVd8XQMMGudEMFg9UiAisk0v+Pb8hA+8pI/4HGIXZi9HG5wl8Ajmo90SPT5j/Avz+37M1Xw3
ZyRFsEU70osOlPbF9fcii2H1ox5hpktVeQ3nakFu0xJRG7z/jVxdfY22N9tFU5C3D6emedOR41ab
vxVe7FtJb/fY+L3pBga9f5+Do/XXY+q6j38r6bWMSoogtka6Yjsgxd63JuNxybjy5Dm9wX4mIQpG
5I//98LGTfq9rU39q/uzIPEH1eL/NxY7S+a/ki5eqrT7+eM/zmkV/6jL3ysYv/2H/1Aw5N9ZALNp
DyV7Tkn6ny3x+NN0//WfIvi7h07J2tdHpQVnE6Ie/I+AYf09gDrnE8JXoUKpQNs1/yCyOyF/pHwr
gMQBhON/J2CgnvxOv7giM/grsH1cqS0emu2fVtQlsAPL6TxJPH1TW9bBa+PD796Sf0Gs+JevoDyQ
ab9BIcLrn/9OhDYm120P9XqFP6hd/IMVZ/+Pr3Bdw//uFUhQjKok+bEqNS0QYAo683/zCo5l+/jJ
kJjdq9D+u1eQSwyAUbjAsEhf4sukFfzfvMKfJJmrTnXlWAPnQjx3bfe3P//dS8SNlVCIR/Kx6Gpn
ukk4bT8tyOVvlKoIebaQWrHjQG8isRpUN0x80RbWbnEjWfpriHWGjbKe+vJt0pK7gonxur23+HTL
gya8ToO5m1rTxQJ0Xm4kWwN7/dcf9B9lf34Dvj2YDa4IkIDtnP8nKUzX+USw0percJEXq/sRhDQx
1XSXj86/eaU/6ir/eCUbngzkY4Z+/uGPH4dwJEsIJt2VPTfPUdBm58FfHqrrIPTXv9K/fiGaCkDe
2IoP/o8vRAjPK+kLsFcQgzdl2q7VWL8S6Hj/65f553cOfwZanC+B99n/dBFOXlEHs5zpmPSKjRqg
7hZV8DFV3kGM+b95rT96Qq7v3RXL4lvX/6EHQv3pguepyFo9JZjT89irsp3OMP9ASrbNmSj5X/9e
8vqR/x8oy28vxi9lKZAn1CNbf64syD0ck8FEr9tUqnXhvVqKDuEzi44V7lR/eEQOweKjTPVvpDck
lOCfXzrgF+RpaXt8Q/78bRydpo2bqqXF0Hb7Z1+iX64qH2gv3bV+f6lIWMMrmAv/h12I4hR31fKo
RmrZOzOBBHVaNIJDQX/rXYYHE0+Y11SAE4j+03Lo9uK9Acy8H1zijmu89NU5k33zMoc23xa3z7rn
aE7lB+ib8FsUeIiUJriqIraraZeXVPPCeYDCCelVeeNM6rlpxToLLWqBm6Wjmazi39beOHwhBlbk
YGJ7fPGaYPLXrcYZWrgmeHT7cjSPcec7nMu1AxyvREhQ57gZrS/HIfYV29Si4a4iGkV2UiwndvMG
JDDp/0fVxz+Hfgkgo7J/8DHahQ0NfnPXLJvAs+UT8bJZI6RVQbDvg8b2TuEU6ye9INgcpwZIwtwI
8yOd4+7eregoLUkJHHApFlu2C1KvEnQcWumbwW73Q++pG+WMZrhO9Y0FJxLrL3ld+EQbwCs+xQ01
i/8sFVjhOWQ2gKvnvJzumkWbDbWMurwp23n4jBCkzzrWVOlobT2Eiv4+2dr1ht2ZdwmWiAl5YIW3
jss+yzaYleo7O6yHcjcMndU/xXREpqtMa3LlXm7q6cYIQ5UxlkwqGNYygqy7zuik6vfGTnrYErnv
zxsoyONTQy04wbk0yD+ADZwy7noHt8Y9nDCOPQyOCZ/Gijv5XsYRqcLEp7JVYEbigf4qPBmRWAw1
9tOojy80/1TjiY/U3hnwEvhXouHU/0Y2Y9VN5zq+7Op55NrZCp17tKPZ3EQufZgP9Qq4m+9e0HqK
/RJ44rWxF/iSYd+DfvAyKJn17LXJPVVHbFFMpsFLZh4+7w5H203fDcvWCOQtMqJterSbKCGi3M0W
tevRHPbnkrfyLkwC8P1RyCOkquZxfs75Bqn9yF9HAIihP+9pftS4Np47B6mzt+Pl3HYk4CfTjPPB
NTXfaNASdbCL5xrgBCmHcWc6yy9ONMZSGUFaaCxsbMtQie7GKxnj+wDjS24jnFriYJbCch6hA7S/
rsNTfVZT5B8L0hn0dYf0jaznMnSfvbxq0wsdQ6ZegTUt3Q2m1+wbYTaSZhvOviG1Bzzb944/62nd
ZR1YAggt14xza3k99W2yfavysHV2KSP0RkVA8iqia0+JU+Y7d3boRfQsu/u06SImFt6PByoB2/sJ
c8hHwmD8i4HOOWRWSalWxgI/a9v+M9DWuHWBus6raSqCYQNX/coITXV/jfNGTHpzIF5MdIWZQMi0
rj32ffKj7sPgMYqGVKwRFJa3VlGjBTqnWD7DJKPzwo1Y2/kjRW/GbhYyb9x7dzTpdO8e5XSfXLay
ohKwV3vhdd39gKt96woXHITd6vIEkFiKT6zcSu4rk4ptH7MNp4IzmopNY0+x2DLU4J5MuNWRfV4K
c0Gpf0MfTj7Lq01eVtnyPUu9KNiPZRnWW46y4P7ZwVnjfhJ2du14i9KXmXU+irsRBBxLRo+NhVki
3VqFVf4aiXBv8kaN4ePAsdjDIEGBzhmy/2TfJX5qoGGoJp03UIS75eI6qWWvtIhnlukuLtWDgKsC
7i2qpgfikKiercwI15S9O0Z00luFwyqO0I+zsaqUvtieG/UuyhJrAgRvT8/83NUmiYiwYZYfXPVO
bjVc9yVb4nXlYQLYdUM2i7PK/Mo5JKQpKTQvs2FPgfVIMfMo9d73s/oHNv0CgSKz6QbH5U4F8iyW
rV+EKfEKy4hHGiVLtuBwsV8WWg1fqn5yt3NWUUragDnf1IzBG43h4TVolLdcJErkjUC67Z91a+X2
OkV3u+9ExhpPKf9r7CV1RH3YJPYOCaBRW6tOAvVSBF26rmDAnYs2bv1D3TmBPAKKJqYlGrVYW8zU
AwBvagTGp4qatuWEsSGtwWostnPvd44p3zu6L6hDSe0+fcD+V26tsrdOfVbW8ltB8K3aBFRVO/cj
Z8kLiiqIcYDuzkFqejlx6MbsaVAQb6WD6bBqettZI8rN9jqQbA+BQZNeR92aIax/ei2f7q2Pl7da
9awlg13WLzI+TKOe7dcur0Entag3Z7wybPlNE8Y3sPAVwZdoaI8zMbanshlImlUjgIlzjE9/2ATY
FYhdj3a4hW9UNtRplCyYeCLSxijRKUsyra0hIxkJNiEstbxixybIIgwPQjg/C8IkLDyaOnq8htEB
heee7R14QrQHuinq8rYNYR+kVuy+lTE7+FVGK9O4i+TQHZZRlm8xBpj3hduAv4udtEKSDWbAuCIb
jrrw8GU7nmsowbQTuY+ttr/vlnTwLzx1+DNs8gX8B2Q4TY4qVI8OAC7eWZJhdE6xQidgbEHajNIn
lRuL8QC9y8vsaFsF6pqWJHn74JcZqQmZTRxNVq1LDstNWPiv/EXW2K6J/gGL9dWxtQYpMS6AkDHE
4aPq0akdv9nm/WA90XEtqr0hKQn/yWpD/9ZVc/woGFiqHYtZ52VJEuJ7Nu4kWAcmIWNF+95bjkVz
vC1FgTsdOPetJtMUXNIYvQEOeNH2iApMVDvby0qcqpUq59VitTOPVOJgq7LJxDqas+k0WHmxrheO
WROMdJxlEzH0vQ2ph7iMGfNiW6mUfBH5VmerdF91X4Kt83agAlNBduu5dbmUvV/KCOj3IQ2UyDc0
hEgi2VDmBKJSqOf2PpGuGVdR9FnZHHo4NY3Z69jJ1NsgMjjZnd/ZDUW8E3276yAIbIrBoio+ZpHF
X4Fzw33nek5SFAOECiA8ds4dl/7HA5mE1KUSpEeyNnmebQI9dslWlQDLHiVi1LAxbHv1OgDouKHD
EjuJ6y2co5r5OTD0Vj2RVF/LNM1OQYw2VV0hcGOsDvgBklt65mG1kN/Z+/Rfb8CFYErnFlDCRSAL
USzTdKD1gl1x4LbLpo694ELWyzK/NBt+9HtDUlDwZizVQHYtJqh4mF04WFegfzlAgBl1jmBl5+Gh
d/2OKEZlAd6emnyLao/RYRnms7aX5FD7g93vWF1MUH084xTvY5NhWtF1aWNCp1jtYncGv66dOsPF
gErp3mnYdj8yHrAcDkQYH6vcI/da56NHAfPo3WfRUt7TBlJjE8qHOH4NsbRvbANSl8ea539EqO27
BH7HFub3yIFCWB9icihNYOFiHiZlVzRkl8Y726UMWD8EWb2Nqo5tfeYa/eLUBuxEEAmSfSCdJ7ap
nBt3dd1MhNdpKf8i8capUMtuemsA98qNA11dPPlVQiihWtKSzF3bZ194I8eJ9TcxkRsbJLn+km0t
wcL7JeEGCyGtfHIJ1FxLBwiJ9W2YcPSa4KPUecD22E0bOEMKOObKDFOynmyjnvu5ZHgoqVc9zTNg
KyFTypxZCIvgwvNjWBdJSN+T72j9q3JyDtRYjDDU5UdC5bCtATjMFcicKvQSs5mXVhzzWec7v0Y0
zWDO32HDLp7h23ec7A3rolWKb4mo3KS68m5xO1BJOKUJRXKsXJaNWpBgKDZd/IfRzjTBx8UEt4HO
EFYt5d721sxgBYXoV5G6xQvXHt/MJg/OVB3bO1wx4peMucQogKnn4wi5Yjy5UaKt8zIRUtzyIIi/
swPt9xqUu3jpVY5DMKONna5vHkw+BcuZO7w2gL6Yx0IAy/nUFdvWFRi5GLjaTdvlWDMK8hFb3weM
BiumtvfowLlzJJla0aDmCn9YK9hIB2lKax8rF2riokuH8E6b6bi6BPRjEI7l6/qOe6wqSCNOzQi1
Gab9Je+X8VwnaAxHborJlTwRESY1Cq4ziT2KTysV22/I9xSITIll0/N6ncBSU66lqbpk5xWDf+AC
IOV6VZUOTRYn42MwOT5rMs/O7ues0F/aN8MNcEp3H/nUhEY1BGd8QHlUX3qRju/W0A1kMuEM9Dbo
Gq/jphl3EzXkVCprwDANKB9Bcjx97qoAWs2SsfTforcVH4rxmD6gqBwep6FQoDoj841MqYU5Bbjs
OU6s7jy4hfM5lTYwhNgB6HED3xbEnJ12LXf9yLI9HpJOWq9UL2YwjvEMpMKxAHL5XXUwztCO1/mE
EjmmJ+QpAmNoiHP30JNmQrTo++DDiR2y1kO06Vy8RbtllhF9JYg8Hxg4Wp/e6RYlV6WkOpbZZG9Z
J20+PB66xTrPovZbkV9NpN3Q89dExg43wmtJ79ae3gzanh+rLCnioyLZ6dEnzXm+My6nhvBKm4Jd
sevCcNil+dDt5ikrHhuJV84iVr7tVUBQbaysYB8OSfyNGnj3uZkboNpVFExr3RUpuQ1jvbaS0bVa
rPzOZTO1LbDWWrhmazKNbeOzrpP6HBDyu02WmpedmlhTIJWMw1voNemvoi5GzuYUAe5DJ5lvSZUz
pXdeO+0dyVNxU3lpdzfXDr3dridxKznufCIijxFFBvay41pzyRA5Dsrb6H33jC2wUeie9qDYIndC
YcZHP0jUtJRf/lowzhHIUVEMUw/KO+jIzmXibASGKeU6LtbOCWgyPRcXvtUS3IWT7fjR9QMylHwe
neIpqjgouOw6cLGkVriOMh9b7jC58zt3GHkCyEZvO+738Thzjq9W+BqrNwMfNdnztzm3eaLyZlO2
viEAUqvvgeXn27HVNb5hX0JUa8yIRaZlJokI/HwEuhSHGrwHmZAJ59VaGcFjo1BEXLdgiugEll1N
no57wqugFGNnM1G+e5gG6mNF+pyQYK+eU7uBU1pEbbgaYi9/EGkwfYg2Lh/xiNHnIeLpXECevFC8
TJGFkr68rQOvBMOn8sc26vytpQOXovuivutMGh68nBqdVcAMT7q17cuN13njt76/JtF8m24iLjqX
HY/Ubr9LEiv3tw32271iSQdJdeIHwENEh4Um6L9fqDvaYA+Xv6J85gCuwe8mqaHtN5myYzvRsbGq
Q9XhhBvMqZyd6Tl05wyZXcIhHd0p8rZpWoLGKF2xbIh3q6e+GL39Mhiq6CdvwMOvUwyrJPVYXNSO
5sbaG29VE2bYyZFY3orOG4iw/N9DvikTelic1prRmqheZ1o3ZBRXVSGnB6hGYB4j3V6cnop4LBbz
KkrmdO+O3NqIHzZqhf7Af2TCsnwlX2Dn+5xbyIw0V8Q71cy0j/BGBEj91JxXMmzNeuhaFyt4jmBd
0bV3xYoRJ88eIyPVcNMsvbu5np5fgjn38fDV0IZkDafg+xKEzdvcClq73BT70R0HTr/YTs0w+ysJ
k2Hd9QF0QwJX4k7CcMvW43VRuNZUJ1h7Bw7DfEizzpovVYz7Eq+i5H7MknTTKiaLXZoKghwcYO2t
BaMgpNVZ+9k6aanF0cnAE6m7trIRE9uGjnfvyIyyMkN5Bz+hGAeKOLhyfGFRosAlhZXJhQo1s6DC
iwtAtbOThY7DyHmPcFc8sgtjogwzAHFBIY2Ekmb6gPB2ziSNGKjIAqDebCGPpE9RuGS7VqX+FgNR
lO4a5KVsBdWSUbSdDR3woC+0u8aa5V/cwRfFOlC4DuFNFxTgojlx/OWbt2ISm4anaIH19Soubuxn
5d6SjXU0NXLWLid1xqEad2+6Jcz/o5v7aFm1jOU/o967GkfIJZCxG5MdRHYWQj5tXgD+wqXejxRv
ffoOxg/4Cc5G9xTvHK6C+7gajZqvSc+hfbAF3JaJ1opNmFsgD8MS8FOZ0r9Ryi66deo01CtcxBja
rMos7k2TQpRs+k88EcPNEnDLd4YwvSwzjCRcL9mqPbn75OEa1TvMUVd069bhQL4H9dy/L2nl+ycL
MhM321rXNyzoZ2T6mqlpsuPkiM3BqRigtPfKcDieRohfWzsfp+EQkwb80XCu7FZuGJDAaPhqrORI
bjtgSbVZItoj2aLkwyuhAfurqD0+h9ZjdtzmnUqKzQJSv1uFYT9ON1VQV+GhbTNIMFce0rAq7Urf
JGPAzZejGpHabJmrl7DEcbNJWcXfTclA/K/tFTcO7VDotMqgXfq3SsHwCgBxYVIwDBegTdzxy+6p
aNgXuH2OdkLQcR9xzv/M+8zbJ9QKfgqgRM3GH215ijgpWDumB7iRqQ7vuCwf8oSW8oTLio65yY2O
Yds7LrYJhs1VxSk53PkciW5AMuJZIBREL2ITt+8N6Id1awztRUVYRm8tM0+4tvtghH/OR/bqsYv1
kY0yox5V7fsbH9vTwfM15yRrFGW0aTOg0Gs3i9x2jacnMezqvfYmiufgBxvNn5hzH6IkTzFc4/K/
gzxCAn9JxggyDq1tT6pzAPm0dvpLcVgApm0ijpqBKB1EgbopSiqUw/IC0ohumEgk8XUnDnwGy1Zc
v3QSTATG5X56dSIfDwX0r+wsqTRPOP3kRXks7DC29v0i+mEdjCAOtk7p9TQMOXgOtkVcwsejO2/O
ty0gCL2mqmJcLtZIHc0iQ4g2Alrq2ocWMOwSgMTXDhxAAjh2/XxlKEEy+7wq1EWkna1WYRnP4SGB
+jjdFuxoebT2ThwjMczpd8menJCnKNPL1e/hbqhGm/2DmudM7BGovc9xiSXOHw5QHrzuot83dbXk
D7HUwXMDtW1Y93y7L73f83P4DRPhkY5DQfuSy6YF/jZJ/uzeDn3hw0Goe1QA3rwVk6oeP8vEjBzU
ldafAxu75UfHvFXc40fpyUCk9nSofFsAzWps+0HGUNXoZ67ks7geeg+xo6Q5hLWKAARSg+cIUd7R
X2qeepm7rNC1JX8uqUp2EyFesQrdihJBMyky4ZaXZJeCT2A3qRYapy2tHccTIOmQKJZ9IeL2wcR2
fxhrF2xJ0IbLXRdZ6T0nu/G2UmZIiLZNDVsFYjKHESzUD0p2qewTGZDeNeJtfM00Zy6sEXD+zlmR
wN8knolewRRhtYuqNrgEAxPcKuhYyD/2dk3pDuSE4bVkvAYTtySC44GMy1dy5TnhXvo0k+1CUJ71
ZMwqlWxFnL1CgzCMHCz2q1VRQHXwHHOJO+Ays38FuWHNRxKqp09eLI+2mCP1EzSN9qUoGxepjafW
T6fMsvuCrNym4n7R7QcvCDCreBh5SrIJ5blmcfjUzYszros6V/YldfvwV9Exta6sqMcxBFkOvIqy
ljndQW9zoE0tDSzGuAuLw1QRzF3Xk58cqzIHxtBWQ73PsWF9lO7s3kSw0o4WjcBPFhRenrAF4YPo
Z9g0AJvJB+6y8AekYuhIrYRJh5dzPXEGLdZeZdUCZUZaP40coREMUxbgtasouYCQWCZvWZTgWE77
ggnNavk+IzKHL6wG7yhje46km9cbINOgjEas0nyK9bLtwK6RFGqyc5nM3cHUnn/j+GaGrF6xDbnQ
uR3GO57HTca2kOXYsc+qCvWAj/rW6XQ1bKueRiVgPjkIs9YGNX8miI5kWFYQULBoseXjE09ZojFV
FHdWFdDbVaERbfo4S8jEjXB7qTZFwAK93TYHCxHxEfL4yDuKE3HlhQ1I34Cr+xvKH/hbQ0aCeoiQ
CkCszljWeKrgFi4zmG9+xWkwZ/nIW8UQR8EiVUf7zC94NlC7zZQ2pu2cnYj8+e8yt9OzgDA837V1
10syYtjx11UiT3GYjekGQqG2KeNL9VcudZXuWvIz41uDA5xzYDgm6b5taJOysLPV27AdOFaxKce2
pZl/kzCb8ocKpY7fDL97cU9ePXhIU4j5pyKba7EpK1+8LKaxCFvGi15ZJWsjFwAsdjVrsZjtQG9w
2AlxN5XN4r8p67oUBxrnUelQFd6F71K04yxl7SiL6Oku7qTzxamTd+gaR28PyF4vtekXpJ1CddTr
laDG9jbEyo5Qe5zZ125ZiGu2kpLcxbz0vB5ZpjUaUuwhGFBmufICYHirAtffax1N+pD5PFZppy3m
Lz44eZP6Jsu/5Q2dwXaZ2uJpNF6BzgLHbGF756unsQvENfMZmU0uaUnkuUUC6SpDDceuhB9yWOLm
mjw17vKcuQApNsU4TS8decENBQfqMrOzfkBWp72t0+0hrasS1/Y1+35I2kp9ycm1IUGHLCrLaPbb
rUPP1lMlZ01fcJPXC4GwMXyCueF0N0UnxuKRkJNP1XxQLMzIA6GpHZ6GptiRrwPaMVZxYXEi8b1f
AhdMcezGpkO3Kbk/rmGkACHrOUd8Neg584sAGJs8mqjMiVGG4N/hqoLiWbkgiV7oOi5TOmHT6sWM
U8g52QSs0pHbhYB9xO58twyhSB46UkuoYGluPhQw0COVvMnBgUgGziArllda4ymtMVP+lDZBbx9t
YLy3tvKglbDtgDlM8/3UrlnKNNaFNM8U3+GgmuyHBAIUbZi4a9NzN7XtbVnOMj1l6M3ypFWHl0M0
TvwB1VkvDJEh0URyt+N6JD1wD1nIPClm/mvb2dAQxOi85iGO5dRfRtsGgwsd58PjGES/zRSxbMyI
XjLemPlT52DUAHuYdFjHLY+Vtc0TezqLJU7hqjrxZChg6NN7da2mOQJt1PWbhttyW6R4v1dVnBdv
lYUZYWVJ0z13lME8zx7Yq5UDFIxdf1qfAtTQBBC2sEt4PP2VXrAwQaxLDWVtzTG4vLDGKx742QW7
SiJpzvd87tvzQK3BvfQ4nNiOXl4bvNI31KuCIkd330isxiePxQlBSPe/STuvJbmtZF2/0EEEvLkF
UKa9YTvyBkF2k/De4+n3h56YrS5UnUJQW0NRYojDxPJrZf6GwgFCsZWA2/eoa1wwRiUxYfyUCcTf
xyhqKH/iBiM/AAmVP9BM5Q4ThEq3jRPg2N9DboBkPNEIT2zqj8a+ZqVcVFrUXlN4M34gfWFeKaaq
3UJXE0vIpqUX73rINynPwFDZymokPqC42O3wpESgIw1H9dmrE/bWrmUrMpqyDRAADwZKl2kt7eVW
5YmFYA/6h1MPJU2jNvGHw0pymwm+lutpUfKzbqvqJgFCf48+F8YlvSdkOfLHZZe7mRBhWpJpTdE+
lnIp39dhG27DtBtuRUuU31Cjkq71QdI2ZcEfhaAKXpc4r2iIQZfUERO5xy+izkdmCRKPaPSJerdR
OiEyL00KGa+kibIt92ZxstOxaK4qJfBvDK0wXsRWhydXye1t0bfWPvRjip4JhWheK5JP/p66GC6R
HtX/D1YRBOWitu6jChNXEc3ETenrytZPJfFOCcn12UXSmHC8feW1hWe8E5mam8rTTHJkXiCnfzxI
eoxEj9vlpW/KdeB6CTvxnis6fIqgj6BL97DjIqnufyhZ6MNS0WcTBUQYK+U+CL2i3gPpyy6jRtX3
A8JgsIoxCGRGi0L6OAJyoKQZldFvUfam73Kt9dSkKLRVe/KV43M5obZ6E1AApC/UtEC+W2lVFEyt
UPmtsAxh7qvIxCtNVDVYTcTJo++b5ByaopAe+4buSq0aQH4eIoK9xSZd4VHUJLKDi7b5jEAUckh6
1xqIYUYheLcuTZF5i5Qpu6impofeLFkSuRiuspWTUCLcZwlY+6cxnBANE9L+WuZGZ9ljzP62zTnM
roAAttIugZB1r5lcb0ZPwg4demyNmW8tetxY5oHbejXX6buw6Ez/hyIr1h60AZW2SZRS2fXTzr9p
Qxwi3VYcVOVFHjpha/ljPWDQKmhcOmTYieykJbPXEpBTmYRJcg02SMGpaxQoA8q6U9J0qGEVO/aL
+N7IDAUYOcf8NywPqc0zFFeaZkzPPCiF8sYcxjy7H3PF31P+9J8KAT1zuW+jW1/C6wTzCckHVsIN
PdoamcADlic96wJxBwUlRe7N7jAJiLw0iV5+5PgJQLrJm+6HFmlsWl4ZpPdAua3BRUslShwIsTkC
17GYPbZEfVTHLL3y2MZuebzody17MpThkTKlLGbUKbq03loeQuieCUvImdoCKbf5QriN8lo1NpgC
pfvWZB92MIATH6mbkfkt+bPQp9NUxLI4ZrrLRtfbu77sgDomZaX420qDo2cP5BXgK3iYdQC/aPN7
JVLlG4qUgXIFzA4DH0UPSXCZlZjfCw000lmeaLCp9oe8Msrqzq9UjbWB52vEzeZK8oIJv9i4/1bh
skMVftL668pqp3pTpD7sXs3garUtLPCetlQk3QWpa/kFwYXgFXHKkRS9poi7VIWq0GLFmXB2JF5+
PxRDvFGRtzO5nI3qZR+HKBokg1hdZyiDxnbAsCiwOjGSdKpGKErbaDHjSsQkvos6OmjLBUEyySxh
u0bJ1NRRPu6jYPwGmiCp3rjwVDWoszLYo9sZ/6lR1RJ2KZyN4L4qMgQpzdT0f4kdmiE2OqNmupnr
twis6+ZAgl7Uokc2gBjgkphzcuBUsGM1yc8GJk9UCFFZpK/F7+D7UMRG6LkZZNeUlBTFnVapt6jv
m9FLo0VBsZ9QytIomyZszWkXeVSGasq6UAjMjTI0gk5uneMf3VbtOgpl9ToW2U6cFJzcs1L46ouq
iIYbG3LwYcp81L5ShwKqSIvpF29FidwU3z4E0DhrrO7A/enb0NKhFbDrWiCyOBD9V8uszA9/nOT4
IutzEkmAFRGU5vo+QJApculmtCouNpLZj29NpkY4CmXKz9LsasH2ReT3JhVGjaOURVpR0PcxkKaG
YbHNU4QhidobpYPxk8j2JVTUioIovYuaEdYAfF8SiZYxFsi8R6b1QBITOAhi/+G3Lq3E4jbGXqJn
KUYaT1J0HLo7qlOwNaVueBc5W38reRmMTodwIor+ljzP9cgc3uQCzY2xRB2CQjt+3fv5cmZQJyS5
tCWjrY92L2dSdA0oLZNtLzUl0Q3RAXyreEteRUMQVxeIuHiG27JZj3gMUk92+1Sed2u/I3eQNqjx
uoUK5+azpBNvpskj+x37Qv2CRq/6K8i43jsKcrAcKByvzWWIbLt+Qfl8eGhiuJ67/9cMiGhgkIVk
eRgrOYqDkvCkYvODgDA56Me4zcwdOi3R9Tj4/U85akqysKL4/TxK9Rjka5gmhrKWpHOTEtUFbjnv
pa4OWtyy5fpxDOWblMVrGdN/nEShN0CjPQGDP4G7pSCJrCuOl5qpqgtjPYw5PAG5egryGHiIwiPW
pbaV31LFLdT78w06RNx/om4t1HEsIPeaJqL5fIhaBqhVJHVKTneabZZE7ynOvYfzIU70mWWIOjke
hfaI5gIYrSmFMLSwimyleCiMp2zakMY/H+IYFG2KqgjWDzIbXAd5AVSOgxw4TIA+LXhrtxQUG1cK
6JE0SllBCx9DhU1RUyVOdPxLJe3TvPEL9D4rDcXyQtyNx2KWXyZpEIo26uX68J6al6G1ik6ex/oQ
Fk2XybIFTARQORJwhwOUF4iWif6o2nUyOR1JRBTbs2oXWjdRiND1pqPmq69gsY9HbEZBq7Nnsinp
4hLKLvtUNS1AcnbePcp5u++yZqu0m/Nj9okeP2yZJZID1xkuCVrL0qB6MIS8L0Pu0fisOPVG33Xu
4Aq2YCPQvskdLpqu5ZB1dKjMOs1mcLCTcuh0m0SJI7gUIDa4xbjtCmHgeEXwWRJJAMDgho7u1WGH
F2bShpXOZ0nW3dC+NOb1SruhBS1GlAD0rIwoDwyf5YgKiU+e2sSBCssY2t25nSs7skMmyOaS+r/t
NpzQqd3BAR7j/qfVgC4d3/UcMqlOsbKCFuJkbAQz9h6KDzxdnJk/OUQHtJW+QPUolQb0+y9CyhK+
S80zQlv1W72Vbj00EK50u2UEngP728dap8tHK3gRfl53X9ZVh/VW7kWEFwLbA7bwYBpOdvHjLncg
tpJPRfDswtsW+3dALHZmF/btaP/B+suJVoZ/YQ47dwTXDHg1igTfSWenP/wSFOx5tlY4Nql165Sz
Lnz+Gmm6A6MU9TAMEYVCsJXup1y/1GRTSEjjuGLcnJ8kR9sMXBWIPZwxMqI0qHMcfoQEU1sOMMLk
La3d5UHBC6B5HCO9RhNDupfLyKUGteZHfjwGBDVFSZdEzWThz/p1X8ZATyywu4FEdSWybqvytUBo
2a7V/qEW8msUTDdtr99SySWxrVXgZNXmfjAVp1biayjs+9r3bwp/eDzfE6fGg69SNM4QOgMWyuFX
VTXcbxkymO01v/ICcj/Xdy1SS7vLb0y9dVBcQBehfbbk5A6fT4pLyi9Zld7Of8bJAbFERADhaiuy
uRgQLJLE0R/AXJcpiF1NcC0rsfvSd0mP7WPydiDH3s+HPLoFzHPgS8jFkpCrEeBHRsiKia+RJoND
3lOlbaseKdKVLf9o11sEW4z9oPkg5HuCdcCpuOdRATe0ceXwPDpXCMLKMjTkBBWZwTwcSqC0Y9Rm
6PiIWJ5RadoVWP2WibKylx3PY5iOBmRH9m+kivTFCvYNoUGuBukpXzPvx0z8g7wjabW0fp4mI385
P0rHbbIQ7EM9l0BYk6uLNhWpUgqNhnMvKrA7iTu2r3QvzOKVe9rx/COMpSiirChoRxpzm7+szbzx
5a6ZLM82pJcmwjjKQZxELEG3t29Goa1sgsdTj/unBBVrJn7BAVs0qhfQnrZKnxwsUW01bC86r9vE
qEzE1oRO1rQS78SIcadSmRKSyD+XqyvEFSKNJdmz1fxXp0u32G88Zvi5qpl/dX64jiKxwTMnaBRC
x7q1VLMU5tJmFiEmF9TGA78z3/tdRQE3UnAgQOLofLR51RxccTjkZbzNuZdCzYXoeDhqYjVULdBN
lnDr1Oo3SfvTwyPKRIrHxibt3rKu35yPeDQd54jqbMltcYhryyXWlmmKzS0R80idpaM3rfbbG+O/
XcimzKtEY76zlGE8LtpFhnKUrUwHnTDcDsV3rfJI56wcgSdGihjQXC2Vyy+g48O+o/pZmKpvcJcX
rk3yP2p1aSSvY/tyvsM+RUAXY0RDKCvOOtCmri0eW12jjKaUyDxP0Mi/VkTAUqVRDhfIr0RXuAP/
QVKvAf1NmrLosn08QtqrEBbfyJE3rMzOo3Vn8gLTSbObZIm5f8679JdV3tdlgu2KhFuGrPYgTgBq
mKmqPCmos11MjUwOS22zlQsp6+t4msLRm8nK4K2Zp4uuRnWm7pQS0qPruleue+Ne3fBv2/nHdmtv
Ly5sm3/cbLdb/s2+sHeNfbHb2Y87fvrvXzqkil/2o73jP1/wz0d+H793M/93fnLmHw5/ufNPjmO7
zsODu+fH1Z5Y7vwTfzv8mH/L/FvnX7gfVy8PL1cfV4Vb8KurK358XM3/F77zamW1Hs84RRXhymuG
BQMJNv1h76stGVHqhMBWGiwGqndZnLZefO3pT+en3PEoKwgAs3bg1wLHXVKS/VErp6oBDZsz67oC
BfFQQwgHOkDoFNaf88FONYpFqoq6aqjEXTQqVbo+lLCBsOOkuIcKfQGDGPAsHqWysD8f6ngaKcjL
6rJIw3S46XO7v8ze2FeQ2fQzAxV3pDC9lxpdkaCm2CTXm6x5p6R+Pt7xXqcgRwxtV9MpwrJwDuPh
f6AUShQY9tSp1ZXo4fxDzT2/HASMOM+HOt7ICWXhEWVxKde4lR2GCmvdVzUUvshvmfGFZMQhHjUj
Gp2jnoPrEUMdE9SxuwJX8mIAK1nZb+d1f7hH4Y1hfrL+DVk9mjEDqoBAfFqDdwfqhEKKFMjl+QbO
qtlnQyw6s5DM1pCo1FM+kxCb6oTR1ca8vaiATToYQuYbRco+YrySnD5L7hS0oJzzn3Bips4rjxeI
KXML+Hwifpk+SBR7uILxBRKlFiftpOtcz7nmjG8JmvZ/HwsMjqKTNNJ4Xi2uiEDtR9LhXHeTBtsq
fCasmzTlulH/H+PIh/OmEjoIvzjbc7gAXZVuPDAhYY3kcrJyWp6aIZaEc4PFi2HOHR4GKr0k9lsJ
HANuPw9l4b9HhrDSlhPLDdYq573Es1hifzwM0QcxSNGE5+Hs+W3XSudoMvaYgVauzHZp7v3FdD+I
tJiLA/xwE4low25ViGshDn8fcfAbkzpwwCk2AOT52p814G1dWAt9Yg8jNB6DmI7Au9IWjYxaKO2A
0nh4S0+hf0cJXRX3ZX3fyzuRArUaXufdJXL/BXzP6jHAaCW8aq0tTqxT/vP8HP3MJR53wz/fsugG
lVqgF86Th28Z853foNX2w0P2Q9GuYfPqWCQM3xLvyos6gAY4zG/HceVucGJacTXSZXCapKyU5ZEo
dbqS6xXdUVSiRMWk4MACgXS+oScWvi6pnBiI2JB2WSY7WmDWyAtQA4E99kfOtS0I+N/5iKOlHvx9
qFkKR2Gbkbn8z5I9X4+o0u9L1BsV3RaM6rULx4ei1vBmSt69uGhXYh2vF67IuIyQwNdI3S5rBUIv
lyUyOcxiRdiVpfmOsimUfev73/YeYXgRYnnAPgYo87BJYwfMbsRjxTaa7joYMKNWwfTnKH9q8kqG
6PMEP5yR89aCQI8I1MOAfX0Yy1KFuiy6gIRL1BvmQ0HV7MKXFaF/TZqijLYKNp/VhuqS+aoqzRBR
NJ84rYQw7keHLHZ4YQg+MlMMgnfrVUX/OxGBol/D34FQYug5wvQ5gqZID0wU5LaeXyd/RmqBkatP
ofYiwzW+F6vEumTKDA0X8r57KoIKAtig6Bk5uyJLdqoS4ZogBWH1bOiT/1SHTQRxqGguMGRsf3tG
1GCjYw3RygZ5vFi4uCsWyArDgC8oLkZC1qqu1qIYh+/8u6JeRfq/+PN5uJIJY+i4hyyucoUF0dTP
4bCNU/6rAeEw9cbLX08mZHn+CbEYYCESOsgthBChWFGZthlnx2jdBtbE+Uin5pIszpkT3qnK/Cg/
nEudFmQiGqYUsO3c/vGf3Ldy17hsdxtuV7tui2yEmzq/+y38P2XjfYN+vuuveru1XwpXtP98mI6/
xZn9cu2kOzGQ1CRI8ynzMafIi0NggkmBHl5usnJrEAVI+ShrzT/e8+ayxz8hFnt7M3V9nyKWAolW
SNw0xmUYE6J+P6EjsalzcXg6390nDhOq3LLELZbJaVAlO+zuPAO23SK6CH1At3WluCxQlCPlN1t+
caVEUF4sn1DbeFSjwTED2EmzIDPsfAPeC8q1D+e/5/gNpFNwRFAAygIppqUXilXNYrGG4NlSpj6q
qg9RuUKXoN5HU/BmTtLKU+H4WP+s2cnovlPY0cRFd+MpOSplCOIxLX+FFlUDDMHD2pnK2yi6MOSV
y9hx4+ZslknlTDY4Zj7v2l9usrwtFSCBDdukOe0VxXsAmmJLbXejcslUJu+vL854tMxjOzvcsAUt
Fq2oI3kh4c1OTguT13ajKf0W21zJy/4ykCxTGeOFx4FmqtTHFrfmqs0RVgBd4nTCD7UMbCHfqDwD
JHNzfnJ8vty+njOfgaivc87wJKDOejhZfYqqM1EvdqRKsyUdjgGktyywJ//aU4Bwvfnec404d/Yq
GzsEeHLwysPG1Hcr37HcCJbfsZg2oEItsfX4Dj3CEk1GpQfaSnqv9q5a3DCbvOzaCJ1U2oD4ts3w
2hJWTtzlvF1+wOJJXU8CM1fmA1SUP5ze9G2Ne1gGZYUsYrwBQrSpZG2l+5fTdxl0sVV4ECS0iNqP
0wzBJiouK07TJNgK3V4YVi4vJ0OZXJLmOxIb7WKga89q5dLCyBAckCP4O4wbkyp05c71vJUX7vxH
Hc0pDmX9856EJNXhnDJjFJ/8So6dwbqDTZx2r1Pz4/x8OR0C/ynyvRKi04sQkahiDiNPoFigrI+D
O0p/Ev/tfIyjfOXn6GBL898gi1tGUAWw7fQxdsTaEDFd88R6Iyh++5Z2aLPqJr6HfjyJ37IB37Kk
KPprrmZGtxkggV/EcH9XcpbSyUXy5YMW15IykKciVEVajeWM6FSBCucJK9IrA2Jg8GCFFyUgp9Zy
IVGEmlNJax8wBzgeWUPivDYoLC0rtnITq5OR8gEG9epGclJho6gXungzq+4CuoNQYFUOdhJD+a5q
KyfLUeLkP+PxT/TFeAj462lQmGG3iLuguZ0oBcnhL3N0+/5VNMHMb+tqpcWn59k/IRc9DsGq7NCi
ih3Fg8/+OBY3qfrn/DQ7uTDRZfxvny7OlLzEpbaYQ0zhD7F6N8PL1Lzrpl1niCsXwbXGzP/9y2GJ
Y7JoJujsOko03ubtD8ESt0jDuefbc2ojVRBx4B0GhZgH7WGUvopVJDQERqm48qttKt2F41sLdxLn
ot7bnQ92qklfgy06T0owTeskgvVYNej+Q6SObtX9Oh9kPnuWs/5rkEW/ecw7zmKCIFPmyN1NikkU
jiaitzbBT7aGBCuvfw0dwE/kyJcBMpvMR0qBjbPQSFm/o7Rij7DVNWlT4YRqBt8SRXRn468pc9rK
HZW7YPhZrSV7Tzb3n6+QFxnYUgtQOCv4iiy6Tvufg3apICuwdvM/FYVyHTA1sBcyOJDDaWJZ7Jx6
nCeQvm/V2LXMW2FAIMo5P3SnepRLDfdDXadIZ1mHUXSe0DX0qgThVRDk1nfM0u0+ujsf5POVspwg
VAMBK+qSMkNaDqNg7huJ1hxFErH9bZNyhuChHjrLuyPhw6qLGzufkmrjx2Z7Y5pTQbUwVeMbQTTD
xlHMxCx/o9slybNDKiL3zoQNlmv6ifxbRLYeqrTnD/Im1zKx3ILTyJGpMNOmue46ZRB3CcprnAeV
iqiaqmT+WnX11GDxPJtrqwY9uSy9YxIqCW2IK0cpIWjibVLJRsvHbv82CTbv8CaZnFlcWeJ+Ne+V
XxYANAJq/AYdWVZ+u0Wl6E9SaOrKNnjqFKXMCSJMIpJmLWae16oBWrXmjJbHWQf2noFj0/kZcbK/
gK/MUCuDR/fieqJ3QYtMDnaMEIORRBx+VOgV6GhwuEM5ruy3p5oDaB25GfIhInXFwz4DjpyXaBDF
Tgyg3swfuuT+fGNOBpirPiqa1CRbFo0xrU4TkoTGaI1my+1F1Lz/mwAkWmDssBcsSwQIJQ0++iqJ
Q5blw0pEQP/BGiDmKNM9Ty1QFliVMfZU6xejnlcyGoARPIih9nYSGgky74gUTRpX0V4QygPMej0z
Q0Gh/5vW/RN47t4vc7rDVXGsEtTSjDL7SdHFUX15JXd8arp9bdti/5HqxEzFgLb58ndNVlxlwOdM
247aymk775bLfQ59DMlALAlK+nImeCrisBH2YU5lSB4AcjxleCr1r1UX3aNBq1NCSq4xRVqZ4Seb
Ry6ZaggJBWuZwUhx8my8jrBjp2MZj8JsHBmINigvmfBxfrBOnhdk4WXkZ5HLXm5AZYDWyFiz0Qkl
RjKh7Eg9dkd+vDkf5lSLSO7+b5jFuy8BTY8JGvvc6CmdrfRwXY0cSLV/h2PQ/v8Wa3EEqrFi4rFC
rC77biZXWXyTFLdttvZYWlY1P7duNLnJyZrk24xFGEwaR3S2CKNr0e+2hlkutgjLwp/XVbQJqnty
/25OTqhay5WcXtqc7RJHh66Toj9cYZSj00zPS1pYKI7uXRvotui3s4qb8jsv95qGHs6T0a306/yn
Hi0G7Km5VqgUApe1FNS10E/C3sOZBX0Rf7Wyj3LY1Wa8U/vt+SE8uQNDg2B7JxcEbvSwgbnaBUYp
z+yqRmmcWqr2nh8l/2af+hJEPgwSiUbG3CdI2McvvSc+GVThzrfjZJdxVpGQne+XSwqEMBoWlDVO
klFof5d+eFFQrBBUa2/2P8qqW+m1eREdDdCXaIsGKSJPqz5nV0QzgYs0kjUkumwoK2YgvHqddStp
r+fbd/KBDuLNYJRIPVIwPOxDKGYIfAiEBEj80E+oyhXhMwTnl0yE3uMlrpbBfM2QxPKUN8UaXblV
XTS8NwbiDue/5XRf//Mpc+98OXY8JHKTpOTYsbTeKQU2l1tIuK3WbJJhJdSJjjYw0SBVyckg8fNh
qBrRBXi3zBwAwm5RI3bgBhpCMbi6mD8gcJ9v2Fq0xbCGrYlMdooMB/oKtj49l/7bgNqCFfNksi71
bH8+3Imt2uD1QMNmsXOS+ovGFZU2wcrk+NaMHdmWVvjQmkfY3iuH3ImzFUAUGtocCyoJ2cX9RB0q
dJPTDu087S2rnvR+r+GGinpvAggcEnVbrGTpTvWjRIZO5kSnzCUuGmYiHmxNHrtmMt0PpRNkw5W8
QV1j0zX1X2bpORuol5J3BOBqgTxdtE1E+M8XC05VZLKuBu4VNjQl5kjq215s3Ov4JJ4ftBPHOAFn
QK2iYwS/RINOPtrvMdRFJwJN0Aqm3ZBI7lln58OcmhtfwiyxSlUtF1ozh8Fw0I3qm6J2PNQ0UY4/
H+fUCQcW0QLvJQIKATB8OAlLS2uR/++5IReV7FgUspCIz+TyCo0wFCLr8MEMR+XdK3XEElGt3QaR
jjKwGkCiX+naU1k4auAWyCHGkkWxGEwhMOW0AcfJE/W6wK4cSTnkKue7u60oW0FkQyOLbZU/z/fB
yen6Jex8Rn7Zz4I2SYcukLm/D8JDmbMQA/0Fde2dYE33iL2hB5n/iyX5taWLXoczL8EVJWQ4/AjF
H72M8BaKY+2lJjq+hWajtNK3a21cbG1T7ZVhrhMwHwVkt9GgeE4935Zz9PDSH1KwsrUdET4+1+WX
Pp2X0Zc+1VDzx+VDwWxT/j0UmwH+uXrhW9eGdWGod1bz3KbbUksQnsBvYOWJfOJ8AtoEoBnGycyJ
XByVbd9MmEAyjRrRt4V63xi4TZqOiJJVX6/Udk43lJwCyExzrsguRjL2USUXQjpW0bG4wBUB89p+
DDcNMgd2K3nvqo9xahz08iWAuW84citub8BsV4AJc4gH6cX52Xyq9dTkAacCAeBpvdh8rR4Mh5ah
rVR4qOFqxZUaYe+9NYV4B0Z4dz6YPM+bxU0I0Mr/Rltm9PJI8ZsC2V9Hyu5aLAiEssImu3lg80Kr
V3X7NHKzSr4pA+QJocgZF3r4VERYgLroRgB4ie7hC7pStPJhJ+61fNdcfZzBOxDBDucfzsYCKTV6
YaAaFZfFHUfDSkef2qJBHVpgOSECAmA9DGHFXlAJzbxbxZjsuCN6QDj3Gv0FRCc8FcPBar6d7+1T
EWe8gUlCBqubZY2kK6lTmBk8pSmsojtUZ8iTiVN8U3YSzCK/qVduX6figdwH1kV+g7fXvKl8WcQj
xah2QPLWKfAAh00o/JiS6TKU5Dto3iuxTm7+X7tz/pgvwWbdPJlrNXdqSvs5YnLtsz5teolK8esA
SRtWjvD9fH+enCTsD0wE1opqLUYwFQU/jipGMOkt6FL1de9pK1ehU10IioB3HIAr2EWLvUjypHiC
tYlGxiygeYWWjoAwdf9wviEn1zxjpFERRcdkyfU1c6UqZ0sKp/Cz+1gRMMwsv41muPHb9hYbxpXT
62S/gRzTVTLSvBoX/SZiQoOsFYteaUscZPXcutYn8+V8m+Y/5Ghn+RJkMR+KiFxAgBq1o2kDsqC4
J0WxW8orZ//paWcCBqfYa0DWWAxQwp0yizAmdzo1fah6CUsmzJv7YC94BStb3SNOctVrvw1k6c43
8P8TeobyiEw+lKUPZ7wOQhYaOnbiRotvQfhdEmAtVPK2CzwHX7ddqv3o82HnS/+itGWQRwEhi+IS
dLdFYNImmtCXAsm2WnC99mLiJAp+r7RuPviW4/c1yDyJvq7nYarFPiBIJ1gWjmORM7vMJBpNjWZS
+rCbyJBmkfUwGBgFTeHH//EDFrM0p+4mJGiCOL6QbtVsZ0zffbRkx11T+5u2epDFJ1P5Q6HyfNxT
i+Nruxfztq4axUyVTxE4LM6VnakP7vkIp+5yWI6TSCQXAJh7ccJXvuQrNdbqDqJljoJnTveM0qcq
7Ns4chKkyc6Hmz94OZAkomBhGrOn5TJHqk0eG1zAFoZniGT1DhJQTh39QMF0cz7QqZ77Gmi+a3yZ
MXWhZYg3cwIAAP3WTtmTkk0rbTm1qVD95ADVuRdYy6dwqHqJYnbc1oLmzaTeUN5n/yaJ8DXE3Mov
rdDEJoFePF/t+2dOLyPMbN6vaMRhSnCPAtD5Pjs5OF8atJjkVmyJZTgbhY/xJcwPRzAKuzdRgV67
UK0FWkzrQYhkpMFpVuRdSuZzl9xU9SNKoOebc2p8KCNQIwPeaELkOuy8IcKcDosp1mxi5uhyfS+K
ct/72cp5eWqmzVaqsEdl/l4+er1AxAzeYGtA1hcyuofws99I0fP5xpzK2X0ysnWU7eSZK3bYGhHL
kayFaOOErfCjxSNORtUEirGD3YrdD8F1X/9SetPFjWZroe3ms6TMAlV/JL9XPuXUbmxC9bQA4kGP
XEInlELvya+nbPlTgwRy2KHdM1D7VXPshnIECSzwd6VtFfgWRhNaUvraF8yrd7GNUJCXOG64SdLp
i84IKABKkUmiARPEDaK6do+F0yz116p/jES4UEHW2xmQAL/tLjxZchCXXPmG5bDzKESiRJ9VUWBJ
Uqs7HA8/LnRBbkUBfavQwwfc+NNPYATOd/X8h3xtJ5vLfEXX5kfRrMOwmMLIrHi5j96lrXY/w1xE
Q9vgGMifzkdZ3vg+ozBi+A4B4ifjfdiUuMADaQiBExa19N4U2Q6r7KeBN4+NAUeG5Yi5Ox/wVLMU
sjNQebkqwfI4DDi12dgJEr44Rv6UFZgChYYj6asFl+U2M6upGOrMm4UtPIM4DsMk8oDJuZAEztVb
ase2b0NGfX91Ns7DSpLgaHESCXgIc9HgYs4jYNGDASQWD+muwJF3lQstdre7rt3EhrF6vuM+e+Zw
QhwGWhwIvQL0cwzxqESG+VMmp0IqJ3L0jcKvFBo5/53yv6u3N/fG2tzcbe2LYW747v5dta9Vu3S1
TbHRNu/2PR4hNpJS9utu883ZP3x8XK3Rwk+MwEG/LEYAe4fYr3z6BcOciJ0rC3eZVOD358ePhtZL
KwXmo3lF1R8raoYcRSbkmBbDMPQ8/CI9D50qksuNrmGvCYKcl0sPB+P8SHwmIw5GgliUeYlm6mwA
y/04iExN6mopdEZ/i+WcDXlhk00vXoItY/zSJgOiwdf4JFwFSYd8sZOiDzns9DTaFrF4IbS3lffb
MC60fuXUk482pvnD2J4RnxBBWixX81SNoAFVPXSmjJMRAmwE7NvKapRxUWxMb+IxD3UHrVbEokNB
b5t9nsvafZDIwkYMq9bbp6HpB5cVIzuSK/UUF3lP+aFHS7QDtTYW4lYSBuHKxAlYdaQYiWAH8yz4
OmVaKm+tQYF4ix5L1Lrn+/zE8FI+5fCbn/aM7uKuKnuBVfUNMGTev9psBAawVljLyZ/oPrhn0HUk
2H7qEXa0JL8jKlkPiq5tqW0INrvmSkLzRDtoAhn/eWMH6bGYpu3kt0pS0Y7J615wdNnWKFyIibGy
K83dcTBDPzcl3JiglqMstUTcJJ5gNGbJXhGYnq14b0hbb+IaRkk77BUWhK4lkq0HazCIU62bqewm
r1Aewcsrfjk0WRspBujfxnKl9nJqIHKBfj0/F452FjA4X6PMN4QvN+MRm/Cpi4gCaoWbR+C0OLOS
joYXsbLST7aHdaQD7UANYjnrsGiWRrOgGmzo8YWATqmKU4rXhCtn4vIhJs0NAjQt4mEKpXb5mlAq
2VObBnSRp1YIQuNxAU35Ejdd/DLoyKJs3Lb9c74Tjw/++TT5Z4YscnKDpMlSjyIpjpHDJQrNW7E0
Lk2sUIeh2cJGWpmQRz05Q79gdjHxgUBwRzscs6KVsyxEgBkaQXtZlyLOE2N/VcjCChLsRBxAOFA6
cfBGmnEJa1M9rS6leU5EZmxr2Ny04nWcvJ3vu6PxmnWEvgRZTEAcksYxgY/qDAARHMkvLloqbGoP
hwh2Z+L9CYbq2/mQn0+JxYpGa5L7JlcN0mXLRHQXFj1a3EPI1AgfqAJsVdyDhkp8lyT/YYjnc0Z8
RZ0ecZLSDdV45fZxNF1YBTgpk76FnjXXQw7Hr22tJOkCqqC92JV20xvvVmZoP0ullRwJpS03KbPx
+Xybj7r5c1kgQkJGkimzBN01XuWNvsGywJl5E3YgfS8K6aHK2dHSewwLz0c7sasAjKV4CRKXrMhS
dijx5G4QxCpyCgQBrqHoTm7Rk7sTp07cS6Gv7/9FPDRtmEfoSBwdNnE1dVKtI01rBcml3Hz3Qxn7
za2orlS2j1YE+wmjxkWFzQVVgHlkv+yWYYLpBEbStGssb5ko75j07nzBfPr75sx6NVzsZa5gS3AV
N4op4FZH4ij6IWkfXbfVlY8iWFl5pwaJPDGVepbgrPO+aEwoSkEbypHjixfN9DHhUukP92H3cb4x
p/pMhbnL057nF3vJYZgoaThAPSt0IjatnRBqKfbMahjiER7lK++8T67RwcpmgGYaLxsjrL2j22SE
AkxuhKTc5KAXX3D1tDo7CyLpYRhFxLRHtLxlWxRk8Ved9cY2Q8z5OcHwh/UAIuq+GpIidbqJR9wO
MS0RcWex9j5qrxqepsBP3g2j1va4WSI3Th68e218L/sX/UVOQGSHECU0WJZ4/JYbXy96odNCbvAC
TAesfG951t8f/IAl/gmzeDtmshcjjUIYJIlxXNz7jehocYxZ1sv58T81zZAiJalNDQQsw2LNWGqJ
ObrK/bJNDYT2skFVX4Fjl4/wNZX3SQ+4Yp+PeLy/g5yb1TSgikG65XQ5nHIVxuzxmMWxE2FHgm+i
FGB9fSFmjOzWkDElbwvbqjarXJgTU524KjoAbHszo+Mw7lQGmQevMHZwa3MUgLE5uXzfkDbn23dq
lqMpDPdgTt5I8FMP4+j1YGlplXFpS3iMFPBFwwfLfFarTYzLHHmsJtyU3qXi77r8hYzaYH6rRCbs
z4LK86wKD2ftDkGD85+lEnWx9iDKonU6PxrnSvfiq+Luf0j7rt7IdaXbXyRAObwqdG5nt8OL4LFn
FKmcf/1d9P6wrWbrNrHnDGaAfWAcl4osFosV1iq1CMQn4Ohag8bHlnCHX5dwUZ1BcHcmgn7CzP+i
8AmnXENE8QkUNjVzMK7Z7cbX/tfwxgN+WbilMUgiwn5AeQPqQyYwsaZyKNMcskw4xhG0I/VtI6ug
XXRrHiLbkt0gzBehHpJU6Pw5VyvADEYANj08ZIJiA5osN0i0rZn/1+kYunoUTJHaDgoV7O01BWqt
mAPEBPnk6MBS0tBEZyqc8ZiFdcMpx1MJ3XO4WdjDV1uxAjc6xA7m4sHWJHbCEa7z15DVjR2DjsDr
gRXCSVgs+Jh/oCFQbUXp7tshzOxC8E2hREEE0PTo347L3kEZGeDRZOP3hBMU80QxZmFOwMAoE5TD
k/xUgBALjASYLHkNVc5pWrCJM5WY0xSJYqMpGS27Y4wkqGvPaKJNO6mcI7UkBp3vSLkhI4BglPHO
YiRWaiX5dOXQYyVVNz7oObOoWl0/uQu+QbXgizEABrRNKHZu4UpX5XHcUqay+KXXK7wmHq8LWNCD
zgqYeKV8D8fQn88soPCLJNTzFlM+Yf8nasgqB1sxGA04AeCCcVNMQ3SwILYAvgLj4UWtRjexHiCr
keYHAKcAc0rctdkXIMxAojRyNmdBGkaW6OuIvviAE3SuFKAyND1X0NSrmPpeRLqLdIart9APIL0G
r4F6YQkhDdeWRlPyKCueSyt9E+wCtMM9mMydqAFBwtQ8ueaEaAvnB/BAEpK7tH0YLR7nUloNJIaW
gPqLmOtr+l6OCapjICy0s56zWYsKzUTRT5nZRKSCFMrSIUqprKcUxGmpXWgTJkb1seIMqC/YN7SC
TgpsAjvGaBV1eQSlIUorha05GrcYFuC8qXgiGG1GzGkGhQ8RVTFYD1NQxXj2B8HD9XO0vD0/ijAH
NRyBmj1ZkGL2gj3BdatAvHhQBN5VvmjatOhkoeqEZibmyusrQ5wyUCSAcll9xJgUpjX9zSSHXjkm
R0XAuN51vZbev9TL/Z88g4mqRxM0r4GP+VOrAMtPXYW5k3eBYQdy+eb75iqIgnWITtq/kKpLeF5h
UAWELcq5BfZpoNVBVKI5LE93wBEp0t8yoNhBNkEUyWlNjril+Ai5tR951IZmFi/3mVELJeQFneyA
LhWdloD5UNG/Oj722i1BAlMDq27sXVfzAjqBJt3mchnzVyXwk4oh5Erg+AQvqFrej8pTr64baAuE
tbwe0R8HYsZ6q/Oi4UVLmunMnAvdF1C8JJCNKhksR9dscRDuxjQ4SlpvTxrhxDeLXmUmjzkh6mDB
W9HxI0k+BBKxyzpc6WDWur6ki+dwJoXa82wnpyIO2opazmhZ3qA1733dokEniIFlOrnXZV2gwnxv
H7JhIKRAeH1R4U+bNOhqFWm3RhMKAN2Ac7o0PjNaaon8p3iTt7YKLm5QPCriVgSJc/zh67rTBa9d
zvE/i6trWioFE8IQKtvG1slSY7R0dmCI6t8E6AiIGgI7NQPO3bC4vjM5jNUoZom6hAWVBVly+0l2
hAZEnNN79FeFEJgeUkbIhAHqlPEBQYnIFDTSsE9htGwlB2s2sXKOe1taNpqbAvImaukXGU3k4gaM
hKKQ34KP1wyKg5b6h7bh9f8trRryhxZywmgHQbPfuVUaRSeEgFvC1EqsZ0+6OKZbTKq3h1C2lJNG
kheOYdKQg3lSomMck2MwBcBusw8jIBMgPxyhqyoVErdrtkhW5d0bGgP9cdditr80jmnv1v7qutyL
ig/cGZ5jNPaiPV0Wc8TzPtO7NkDTE6zhABJhdZ3Uo2iLuVbfmc0uTE9Dm1e2wQOmZJcX2HNo3kT2
CukD5OMsxn03IDrOhyYFCcukg1TdMWQXBKAenuzX9WNdJiuHWtPMuYxxhV7sghS4FuobI0/sMlsr
4OATTOL0OSc3yy4mFQawKSwm5nmRtGCEhc1UySnyak5b151TKnJkA1N5OOUZ5stFNftCVnVc5xgq
fharlse9sbSkNM0PliQMIeIUnquKKmeU4UzkCGqLyo4BD32nNTWy+lqGCsM0tJzwdmlp4bbBHYfz
jkEyJq6ZMLkcqECEdkoygiXzZNU7VIKl4Ajch+ubeHHZ04WdiWJDmiknqobiROGooIG3Ja1zxjx8
1TDGADKyl6SttpjE+hwLeTuCTfQvhGOWA9uK44kCJaNnVTb5WNK3Ikbb/C1A4NDO2QavBgnQwDek
tgiCPwecfKfcsnZiORacI8rGc6zyzGMlq7WgEwOsc0ziuw6lmkCTboW8chLwW4O4GAGlxquHLdkS
7Ajq0tsJHT7ntmTGpVn0gOh1WvzVRUfwn6UIQwbBr+uLu6jbTI58LsfXyrqLFcgx/d49Zm6eBY5V
3gnJypQ5nmBRFPDBDDSA0TldRiUgaictCNQLoPcgaIzIGiExKqRNJW00dW+mnDzNojiUAlBFx0sJ
JQFWs4Jo0gCracUg2pSTLmHyHqPNI8nHG4tYEghX/WOR9gHHXukxn18k3+aCeVzaLQCEVTYJDcBN
H/dIWTgFuYWjADX1RizXf7FtMxlU+ZlXjZNMAToHZAyAK2i6ZO9HSHqb/iPi9a2BORRFMDiR29J6
fg90IZ+HznE219YB19ec2rBweulJEDAp+AbKvLp/Qq+rLfDYX5Yc+VwYczvlLRpHjDgqHAP1lbD7
UuPYBqc9jvpHSsml+n2k/cdYm24bWgJxHdJUN8Doz5e0CCPwV1GRgjStBqlBE0S0AlkSx5lcvF++
5chAokE9BPV0FlF4asuxLvW4cDD6a+vKYxA5nbkKQc+tuXIAfGG7IL8FYK+RgePFlxYVlD3INIOG
idbZzzWMxRgxeYGzLg4D7l8QZkbPonFqKez9A/oJQTfydN1Ml7wYxcGxgKOB0iLLDqeDzz2uBayp
FMqPLci4WyJ7oTY4VcbDQlm8omayWAoQEHl2apZgXdXkKxzRvOWjh0rT9OcqiLwoy7dyM5Q2iKtv
TTE4Xddz6SZGbZ2ikqE1EnBr5yubtWFXtyKuRyvt4EkfLAQemZgC8SVwsoLj2HjCmLMxTZ02xBKE
dcqnFazlBmzy8UtZeoPCA3Gnv4p1ZXO9mIimmuokqQwqSjrJ6UdQcq6Exd+PVk86GiVjVpzx0QEm
iczCwu+vLfIohd0vmfDAwJZFoO0X2BBosmPHIQuxUiy8oOG2EjfVQbNehJxjddFW+H2ikXH5PxHf
P5854wztRmDkRYhr3KKPsTgM22Q93pWv6kp/1O2P4o/k+R6ocj1MFAP3fXvd9pauG4pOgg4BE3nO
i8Zcv+n6GMAPjiE2DqjTRpAUZDxEkiXnPxfChAmg7VVM9BUjBLOeS2MLkg6ZsuDKikOGW/J5XaPF
LZtpxJwmDNiPpZZBmIwHpoQ8msrL4yyuGbpF0EoF2IWL9LOAniZDrooCjaCSDt4olKaD9FmKa459
L8vBsw5O4RuB4dwvkL7GYW0Rg5hm2K9FvAO8pEMpWJKQYbm+aIs7hA5LVIQp1xf7GBDEOEkBXA4X
JFZeo+/iyNWa31qR2CIGafyH69KWtgiuDuUJBUhnSOCfK2ZNYahkBky+GF+aOgV3NidnsrRyPwJM
kc2hlpNJAD1VOHr/YUAJNLmFvCuDJ4O58UNdzesMJQFn1FdWfK9oNwi0r6/T0gU4V4M5N4XYikVb
Q0QPWP/YUett0boqb06XpwhzYLQMT9JWgZQKpNukBIUEuI9IU3nXlVm6eCyQO1DWPxR22fetIYAy
uqdOQC5XwMUOreekL+xE/8x4fEeLCs0k0WWdedTYakeE1pBU+A1mRHyH6Ou05gR8FxMA1G/P9WHi
oVIek7HosWxdNN1rpmCDyRYdPJKrq8lzJzVuaDXYuNGJIh0dpA3ae/JolaYxeDUH3sfwFpeJ6MHp
XmeqQp8rO+HWehzvO1eyEyCOg8lzLW5B6u1mXvxsvpgcE10MnObLwJzlUdVqGXx6eEuY1qmvyG00
5Su0BWLSI9yhgwbd1OF66mU3JLyhsiWnNRNtMqc8xBu3BSwakkMR+ld/IQWt9N4QAo3NnaTH69a7
IAtNTni84IrEaAn7HuxMP1TyqoEskD2R5rPPTWyuo/VrtdvFPN+ytKoQh5Z+OsdG28bPTTgt+9jS
Y7zeUcS9QdHCUbUGiRk00grooe36rzHUvVGsbSQ2N9c1XTg9Z6KZ05OqVVNX4PIApvkR2BNpecp8
jogFa4UIwFApSOJLwP0+1y7TCz8ahBopkfIeMwOC6sWgmu/2jcKZn1/UBUk9MHIgpWayWK7gzJK0
CFl6p9M38rgL81PcP11frkVdZiLoXTdzNimtsfsRRGSRF7fHEqy0wKGfho3VcUK1hdsAnXY/yjCr
NlW9NSQFNqZJViTajcX7ENx38a/r+tDzygTt6IdBOE0xkjVUiBl9CCD55GTCnQMG6M62nOxD8dqD
bPMoC5aesrSPAw1wGGFH+yjjOZJI19M8pLZ9HHfBw3gTrcdPYRtsCaS1nE70JXc9l6YwzsLIrUIM
BbFw0kO4BkDQIVxFR/MgroL1tNbW1bp5u76QC0EOcuTAJkWGHp0KbJBjJFkVTgbUs4CS2yUB2qc5
x2jJun8koNfjfKsSObIGqYUEUbjrhoNZb4nvXldieZP+1eICWdMUJqP3O8gY7yd3vEkzW/+qvHHl
v4TvwuovnltgZQJENwShqsaGoQAdkLtJKQsHPfw+EtPxiG6fmnCC3aWDNJPCpqONolXEokf83qqv
mEYn8j6LXxoeuM3SjTGXwhwk1SetEEbQJbbsNEM73rAHGr8Qv1jKTTbdX9+nJVMAzjPgJjDTiYY5
5iyBuK8iSVkVoB0ADlfY6bXdT0XoGZOpcVZvya6RSRcpQbhiXDAcCC0ePEiq48IPUNCamv0oWuvr
2iwtHUpLeNaDkBXDB4w2mhl2RPbx6g5LBUHcANipfC0joxXn1r0a/jKV/wx7hNEajNuCVhFgZhhj
YjarQQDcB/SpVQ6Z3WDWQRYetBRUGxgwijTO62TpypgLY8L6UinbNpVoJJx5eduCJmJXY8JolLzW
WF1fSbpSrDefi2Ji+1woTDPxIaobbsQRlH3gj/VjjxCUIhsH4KcCQvHrIpdMcS6SuRCrPunGrkFc
nGX5Lsms10aXj4oa8njclowENoLkPOBxMITPGAmgFpsqEHCKwddqy8mpNE6WCnb0rRRt/JATYC+v
47/C2CRN3pAxN2QIK4Jw06fZIRzbjdX420gFapUx/Zb1obVNQfyvxHh4ZcAwfwQzhhmKca/HCbxI
rgGuqXymiJJTdMyAvnZ92yTOen5jdc0CmdZv4rSjKvZy8RFKamWLtebkyXgwisEjouLGYng7mG+i
7ru5+Yy7FMhgst3o/a1cPAWDilJTZIttx7mDFg2KwnxjxJB2rNOfzz4sU4RUKQyczUEPNnUNhx01
f0Cfy3E6i6cS+VegLenfOEjnYqRaDBtFgAvVxafaf2yU2ypbT1/B+HJ9oRfVkRGLSCpy25g1OJfT
W2UnlBP8J8AjnBHPQgst+PX467qURW0QdAAdCmjRF/WIMq1JWKqQAi6De3yLk6TxA2iMXJLmu0bi
XQoXgwzfdjqTx/i0KZ8muDKEwXjcghxb/JrC93wgjtiqK1SDjpM0Pvnis1FXjp7ysJCWLnRzJpzx
cskgdOA+7eBQAZJlao9E9B+TEBMUWNnry7q4eTNJjHMrFGkCfDCWFYPmqb4e4/fW4Fzli8pgMAih
MeXdZGOgYug7tc6gTBR+VYprZquoXgthwzvv1M4uroYfOWwUFOC4y32KHcOYnbQKvDq2UdC503wv
9YRDwcNmWFy5mTjG7IskIlqVQC0RDchTkTsDet95o0I8IYwVWo3VyRhox93TP5b9Jq0f4mD7FxYw
04OxNSFPA1DRQw/07DkEA0ly6OgGZ3OW9ACJL97+8P2YtGDutoAkra/kEJKXB2KAZOUQGt51PRZT
DKisweGhCxh9UtQOZ241KlB1MAYRQZb52Y5PQWjYg4ZyqXrTwi8B3UWOH03yFzUhvCt/pFK/NZOK
B+5oGSGkooqfN6KjA+rkumIL54c2oqPpAQhNKHLTtZ1JKNE9AF8AP64O8jMmx2DWSvCrHTT01DT/
GcwaM5wYSwQYKxw6AlbGqvtRn/Smhj8QpC8gxLkg5doK2eiaWm0r8ed1zRas4kwYY93GEEgYFoQw
ku7aoUKsY/c9pzy4uHozhRjzTotpUoByAfA6dCJN8rOcPgBBwA55fAYLAdWZLowj7WtBrAv8dSJ5
eG5LbWU044ZYpVuZ1nFsleegzzw95pkfbwkZ49An2ep6QvcLNVYd/RwEkPy8mhr9dsaznunGnCzT
bAMQZ0G3QMi3xCztvuE1b/H0YI5RG6n5kAbQIx6UfdcM9lBbUCTlXHcLMeGZJvTns7MUZhbC3gFi
JmOtN2gwXA2VTM8TEAqIk39dt+/ldQOgFqAk8Axjb76GSESzanjvYsxdpd4Dmoyjz3cp/XJr/hXB
XnppIdTZIECEtlI2vTN6qjPY2V54vhFv+7fgoDjyE9pfjsXa95LKTn6RPwnvI5ZiJazqz0cwTkOr
KzMDVgoyQyCh6G1LOgyaY+aOkdnFkAD210FlVOeJXYgIz6Qy3iO0OsDN5pCalhqo2+8JeSuGQwea
12DgOBHORrLDBMoQJTW6lhFK65iYGdemwItelt3HzxLSL5gZZg7G2qK2qAQ8aM3eHgKvj9ckoUOm
biytex7aPm/1GMcRoYo4TAQCga8/+e403VEQiDZye4UzoLN8tH9UY7xHn1mkIiIk1eIaw5wmCF0z
Ll8iTQ1eOweM/yhVzDi2EY3GgIs7uXr0UmXvjQRqd/E9i90RdF/D+n863QbjSzCoJoOuBHop0qn1
37mpSt66MTGTVHaY6Rvw+xsr/BDGfiOS7KUptNV1NZbipvk5YqtOjV6E3USNuwhUsPuuzHiDGXsQ
4KH4d9QzN5N3WsYTyjlRbJwRVfpAWh2OGIZubiNPLGxpk+2jLfyHKjvlrfAEH5I17nVlqa1dmIlM
UTsx6ruUw0bk48sQa/aBGxFxqyAfZgifoM/heOZFBf+VdJHLrqRIJC24BDALlNg6SEeK+m/O1UwC
43VzA2MUIr3LKmDEGN2nFqwC3qzY4n05k8H6WLOs40qhtkHeSutxCm7QGTCkYDRX0ObMWbJFlwTW
XES6GPG02BqhJPRGqZc9zrB8r0io1pjuUB/a6LYQOEd38WjNJDEuSbTitk1U6i3qB1FzNdGzir+o
zyhgzP5XG8YjKYEc5VMPbXoBAVMHPtvGy2RPKhq7lJy86m3wxAcKuh1PCXnLO6dvOYds2QR/voBx
UGNRIrZuoGWdf+nKZ8YDM1u8s2YaMg4KMMmTTwaqYXYK+gdL8mrhzm9xcF1Sxx5Ke/+bgbAsINqU
+WoWQqEg3qCk7fiT0wefAWCSOl4pimOL7ESu3oNqp5WoLSI/KdD9egW5apfsNF5ZjSeJOWJKkgOG
qKaSMPapCPtIAPNabevD58DrbVj0fhisQbuyif44tmOlnMam9GmGRDRfMHRlB/qvRrured3Yi6dr
JoY9XXKU1gFNCE7Gh25hbw66z0lfL5r2TARzuBqzk1qDvhx78zFs/ozq9vo9wVOBOTpaXOpK4GOl
ZCCzikngiu1a8f/8b0KY8zOqpdl3dJ3kDsjfCnGAyKbwuLU5mrC3O6mquEGeAO9S3EOx7E2CZgOm
x/6fVGGv86rDzElNs6WS8Ryq75joTQdO68MltwZNTfzsOYsKAizWMk2oJoZkW5ue2Nrtu3wX35p3
0k3pxi/iFoClgAN168Nz0NhZaZd7geNSFw/r7BuU8zC9NNEAbNKYbwBCsNadoq50qvyQRIACHzhr
ulSqPlOYHoLZmwA0KmFiADDHCYoPXwYiUdO7U/HHH55ArbESY8Vte9FrLMstS7LSdPJ2fVO5K05t
a/YBoZ9nEm5KRKArYJ2vfOQ5V7LX/yFge3L17bTOD/6+8rKTuLoPftW703X5i8HHbLEZP9I0kp5O
9Pkc9O9q8Swo06arwAgtgVil0U0bMEMRZ83pr7yID2ciGb+Sh53fmzTeaQq7xGSF5XsdDovQcW4y
3qlk/IuhZ5U0UNXkcWsOLulfhP+KYoICxpn1MN6lqSZVxPUPU7VW4NnI0l/cIYNv2Jory8VeyKNi
FLk1QY34AFr6tfQQ2WhYu0M8WgFJ56gBKtcpXuSV/xC/6C+i3W/km9ax3GdlTVzCSwhwFpW9s8sM
Y75t8L15T2l7Z9UPasS5d5ZFYHaDFtbxjGDso0mVHmybEDFOrR3Gm8R/lnndHMs+5kcGYxutLvuD
ZEJGlI7PEWnsaFBXyeDbRZG/ZSqvRWXxlKE3BaiIADtCqur8kJeVVslEQfxhYKAItCm21a66KnLL
YhfGW5FX0VhOFqHVQkWjNMav2IEfomc1GciIpO9DfUKvNEwkOmDETrPJnXqDifPrTmTxRM/Eyefq
Vf6UWGAhwmqKb+q4M8st8CeIyYkXLub4v0/bTAxzMYDSOzP7HFoJG/N+9MRjtFNyN30p3itb2oJy
apfcaY7vXVdu0RxnUpkbQktS1NyA5eE0wF4qPHF4CQWOZtRNXBxxYMRj5pyCW7CPsr4CJQwJUN9I
MU4LBMnEqwHKJQ9uDZw+Y7An3uT5ok4zgYzXr1pZAGUPdErNUT7oiI4dv9VQmhTHjmMbC1EkcLJQ
tgbcHqrX7LyN5BOhUqSaOG03dLYY6/W6KfKaE7jwFGJ8xmQWSTxMaEBsreR+ykInCox9OnCmnxft
fLZsjNeQ4SDqoIUUPV2byq4Hzol4o/EGX77x7a6ZA3ur6H6eDBbtppwCF3PcqQi69fCmBKddfupy
x4z2GKOL/H1XP4xA4tNW1l893ilbDyULRWWMWc9ejUO112nFDaUwZTho47vO88GLVj+TwaymghYc
VUPRgyYIQsUl5JfRfDSTJ/lfpeqVvEH9xc2biWNWtRYAAVn5UElVX7XxU5KfdGvPzfQtmDul+MA0
JzhW0YvNLJw5plqe0b2rx8Hpyl+hz7HBRUufCWBWrVeBrFsYEFA16wRYo8rvIOMc2aXbCvkooG7R
CxJH99ydY/wftJgB3Lky5tlDETY7S0Of2dTG2q7B2NxNIKrJWlZrsrnuape2CO2v4JcAuyoad6ju
s1hYHsDFYWUD3JL+YBj3aHsc5H3CS9ksrSCImIBEAdxOTE8yhtDLjVCUoUKPl+z6kbgNtMkVMmV9
XZkFS0BjJQWIB0yCiZryuTI13KEQmSATEzHt7oihL9ppUfIi0O/R7rmzQO8mEg0AApUBQoFNYwyu
tJBwiJRWs4Ma5CbW1BgHIRxehVoBCSHQ+m3SIhERd9NL0xcjiLBGUCkl0UOgKO+9FJwwZJfcCPo4
rRMMI9tBAC6C/7YQ+EIglQI/DCMJaE1gcRlTFG0xxiOCU0J5aoqXnkfWzpor+/uZE5GROlQJes/s
XFonwsmQn4b0PiVrDfTNAS9/yhoPK4wxHjXO1KkAELAN+msxCO1UCVZoDeNcZxfPUioGYSLt20dV
88KNyHXTIZaUVRupQVs1TlryrijPQjbYpXZI5Oey39fdSvSPcsLrubloeodsPGqwT8CY/QaCPjfc
zOjytFSAXiJLbxImWH0A0XSeAcoczQlbr6p7zDj3ntU/+0m98q0jF2Pzu1eXMWp8ggJWG9rOC76U
808Q9Fw3hw5GbYwFsrlu4iPREO0a1QtljLsKt22Y2F2MflTdGZDpzfLVgLRL66EshVtZhvsNNyVg
5EbfTuTeaeJ1Zzxlw2NfuYoYovc9cUotXPUmulZ8H1Poj2q1GbPIHsAAlNUfaha4iXBsinei/q6r
R8u8Va11PIrrAHQ0gFZOyWNr7LKMB/R4USn6Z/V/VGesOYoMf8pSqF4GIJXWU3sADGMw2qF6O7Qu
ns3uGD9oLe9dt3CIzlacsesYPMRC2kNsNwKBAGjxWMdH8BzA2IIDaAw4Vwz9dVc2mB2sQM4+MRFK
aWCCQp5hHG0x3SXDgC5qR8YTSR+/RLNwr/uhhaM7V5EdUomQpteFrNNsbdCR7pnQrk3saOI9hi4y
Ov/sIFooKWeHDiyQc+P1x9HXkxZyxmlwUovYlf+Ypb8tbSe194Yh2InlTomLMda+SlxdWsnKF/r6
7F7TbZn0tgBw4UI59sO6FpEWEXg83xf9DOwH0ptrds36JFC1XMLiawgdGnMH2CA7UwnE4cwbIP74
nY6SjUeJZwR3U/SeF/skI3Yjok45WM4IejnRum8VDJKVtyYojivjRq71j+vbdREGf3+miokBcAgY
dPjz/DOBACqOY411DHBPC4ZjJc9RuC3BngSSoNgKXNV4MAFzDQxxq3xpC7sdvtTc9K5/xqLVzL6C
OY9y6Q9G4uMrxMawVYSmtLTeEue6lCWHj4GZH2WZ8yeaeRunfq/ZfWUpD9kkiZT1QtsP2lQ5hWU1
dptPACbzZYCzZiT02tZv7biNe69WIpOTgrl4an+vPe2PR6cfJhdZitJORAibSWh/S8t7Iq/Caquo
qR1GxDYst7VejfxNxP4DbRL/PrQh90Trra/An/F0fWEu0l/slzDrnwMhVlFqfEndTXZcbtoaXHJJ
uTflneUD165yJXQwCfItLTNiMGu6GcZnVfBd1K9agEHH8WjL7a6i/dKmR7TGiUFXOaiNTdJXA73n
Y15wIr+L9Ms/34xpOPSdq6j7M/kQIUl7w+pHzQ7rV19eG8aboIR2VavrAVRIfjc5DSiSDDTt8Fpc
Fq0VW2aIOiLPCwzswOz0HKPFGvjW+xyk2HXuYjbvS20Ak359Y9hY/R8dfyQx+xKYvq8qFSQB6g3Y
f8QRwlWjDVu95dH48SQxR0Mm2DQ/gaRAEV0fNzdKlLaS3qm8h8E3s8zFrfSzeuytpGalaYwhvGBU
+q6p2pOM/0x3RTu5JLpvhdiT4SoDCX2ON5K4lpVdEO1VENm2p9R6VYqTYU74H+/9eAQSuF21t+jL
wbyql8snRL6jdX99D5ZdJEXlxfwB0Ke/j/HMk+tK6oOyAR+sC/7NEKJloDLuA8kA1OWgrBJZXQ3i
BBg8wyWW9Z74n1UFeBgM0q4nq3PzpuM4y2XLn30Q47OnUEUnP6Y37UyfVjRVJ4kNpvYPdSg7loBq
ZbSvxbu+0VEf++/XO5Df8XCk1wUmGBgzIcBx6SMCR5E1ITBghaPfpR7QBjltaksqQg4IvJGsAwcD
S5wm1AkyRAYuhEETYkcIwt6Ox7BwydiAV8+vhRX+v/7a9ynUdIUbliRIqmWdmXIUXgrUkSAHujmA
TWlHNhNopIo/xiGBm4mr+mMIFDe3pJPS6K485I6Va49+0G9NMTlYYuekmfYQTskhUtWV1iWcrMTS
qsAIKeY1Hg14wdNDPLPEPAY6dJHikMaJXN/K8YgAO28+Fato8exN0WNXkugEbKZsH45T5Ai9eGuG
bcqJK79XnznCINqFHdDgC/UDxgANID75aihpdjMUxAtNNAfLSiUeJB8j+J0W0LHKvndUK34MU0KA
9TGBJTHSZGwdcq7oXHrgnFGa22e+6GyXmGirTawUhQ7YZUshWLV1B+BC/ZhPAFkIbpXeqUSyM7RD
SzjOYeEqOJNLfz7bEb9UaisDY4wdNfE2NfpVNGFysCEcK6Sff6GeTM0QjhPEGMyCp8CllyKqXhLv
dAlIfg2nBWvJtDRtJoG5aaROHSMxgyLEugmMl0HZIvGU9C/KcE/yHagKVfnQ5xy1lt5hZ1IZdwL6
mCBUTeilGc/S9OIL/joVd0J2V0V/0gZEP6Bf4jG7LG4ZUlMybm9YMQvMqjVIL+gjNFV1eAxf3RD0
wOaZxcku0AW72LKZGGZBK7EKR4OKGQLiFP06TDw/85ThIVd0UIFw0j9LRxJcRT9aMSuJ5xDNuME1
JPmdRDDMfASFXBT8TkMLKSGPZIgZnDz7woCBTXpOLHZ9STF5fH4K0pikUpPiQlLq0JNN4a7IyLZL
zb85bP/qCATIczFTmgDgl7q/Qnuom9tYf514jmTxoM1EMEFlHomh2A7YtWQSbAAxguSe46p4a8Xc
J2iSEjXwqMFTheFawajVMAQ7K+chVFGPwJofGISAHgbICMpSd75WQTkIhE6KA6Ze8aIytn3zKJUN
WH72gs5DQ1p6P5xdTIwbDFSz0EAvjXyKtOvGP1oob7JmU+aDowPgMbRuxan9HuCuDGBKGWvRqNfm
8Gi1m1b7stQbUfnKjS+gTaryndVkbp3nrtrvBePD1AHHig6v6/fFwuqcfS+zOki94d2b43vDEqkR
WW9EvHpAT50QMCKAbqYAbXhcc7wdPYLMlpwJZTxCQGQzagQIJZOXIbXWZ6NdRZkHxiynjVVgYD6b
GDS4rumSY4eXo9g4yPLJGIc6NwRMoyiZPsAQtL6y612cmrBpzDe45k1q3GZj9UfVyUOl88qtS4/t
uWC2XyvolDTFKtPX7VPbv0nyn8AS3cJ8yqttE4MtdrovjH3ZDnarcXzvwhk7i0+YlQ7ltkZiE6J1
jTike+tBTttlnIO8wKAFXL5ZFMSurK6XnQ88KzuGR++Seh2Np3yc4NxdxfyoTFsKMxu5UyNHD5fo
TEnoTmjCy8fHIm7cJFrlzatsIYOa2tP0+lfbTtkqTAWQpGwergbMHilGhGh5+zyM+1TZKumqA//m
MG2C8av290R1kmx7XexSWg5r8iNWPre2BDNqgpXhRddbSDImXoKAMEojrwF5b1W7pmQ6uf/RxWsJ
WLZ5CuR1A+i9ADdEn53wQGRXNhw/dWKkJxtzX/O+j278xRGkeIcy3u606nr+eTm4cMtQwKroau/G
Y2QndMq7vfONbZ28jRPHRC4m9/F+pzSC/8pjDFHIgzSPaixHHA0bJFOkCAN70qootqmwi4rnznzU
tCPgZ8KhRUryOBpobQx+x4MbSfd6wZuxWz6Ts+9hTBYjkUTqYro92mvWTtsqnVYSXF4bPcuCk7Sn
UQXAT/pUjvgi77ptLAV788VgJ7xQJtQGCTC2yLY2uMIPqV+sdP/ooyBG8FwqvqzwM+bBbPx/pFoi
kmyUj+jbP84idAGXUGU0imZP6ZuViraWvQZJahvls25uy6F2DONRUAWOsqyhocCq494FjR3I5HAF
M7d8J/ag7hVMcMOIWw1YOT14PrQD5muq7iHPOe7u4o1K4e4oTSGakFATvyC8oLSJHaZCQ+d19Wu1
/X336d08Bi6vKndhzVSMSe8SkNCgW4FtsAKkh9KGE4mck2YfVyvbPoDK3na8DSeYtdhkFBUECiQ8
8YHkh8IujdJmeyb7cprLQRE57tE9rl6P//xZrY6row2x+Is/3v/9w3+s7a2Nv6vvf//80LO9zD4c
HHdzf7/5c79x9/en+9PXacMxanpi5h4FnwrOPbRv0L/mBfocKRtN9fMWPLxO7axWq8j5/rPhYap8
45hcCFJASwsWIJDJs8g7Yp+ThIxYfHfvuit3BaU9m5NuXNphMCwgRQ6ydfRWsG8jQOoSUkZl5CT2
fn/au8f31frlU7VfPM4WX4Ql3+s2k8R4RjELJN8KIWl/PGLbHI+nytLGoMAKXMD/R9q1NkeKI9tf
RARvwVdBUVW2y2+77f5CtN1tnuIlkIBfvwdvxE4VxS2i53ZPuGcnNjpJSZlKZZ48iXluJqABp2co
Kd0y5QmSINcH3387BH/oFsfB260Edd+MePN9OZYzU0QTrIyzEnIOP39+PD8/R3Skzz19HCm6tPHv
+F8QvbnZeLunr8p7+nqSdPr9NVDUG6c/Vl5J34xS518EAj/XAWUsvOqp5g2gJUXMNZyUyVz2d3ss
L/V86L7zvBX1v/+yS8JmKSlJCrW36kmYj9NPg8ctLBOS/J2/IuqbfuVMlAnADMHECAyZmz3/1J5H
4D/lk6jDZAHBfjL7yRFAPejnT/9cNu/ltTySOYtnIjfrO16D3dFn1KD4ARZ3/HyFtpmXeH+2P7b3
N/c3N5uVTTxLOk/2AVDQ/5SdXSBdLfRYzSAYHrCkQfC8ffdu15zKor0fSzFPjwoBbQFm40zq+Qek
yuBB77c4qS9rx+Qs8JirMzuTdpI3mvot6M0P9lt6uybhOw97djps9IihGowm9XkxzUjLQsmA0pl2
6prQNxF0Gz/Y3n9Wm89vV+ntJhtYuXqXzf9I7Mz8MyNkbNQgdjofGX3rvLdXvpG4Dgav9flG+D6B
VVDclCZt8TvHv/4A4MBrNyhcU5sW+I31X7mYvhHrl9ZjFuo5RQzklfnfrZ2uUf/w/QOGMxnPdKPi
Gp2MdfqBn/h1gz+/jQnmhF/+ZMaX7cme7OXCV83J/JU6rDv15Ku+vy3w/3t7T18xfQv+wY0w/Vr7
AmM60vMvAKklcD8YYI84ZrYuZYlMsdkA4DIJRkTx/Qsu8pH+gPa33tXkJv2HYC2oOYtpkJsDdQKw
fg5iNQDvTk3NaHhsCAdyRTc0tLNRMHU76mbWxsijlXfH9xSZEyVnwmZeuU0LJY0dA5dfSe8iGlE8
gz1B/+DfRgpaAfxG5LaBvhRqb2/uvcf943a/2UD9r6+H31iWfTAZ0uvD9e7Bf3h9vX7YdfQr8iX9
vdZyNU/GTPHxtCgIpCzUwefjY61MsgKlpgwtamrYgFEwK+sNyJwAyq37sCPbkYzJPmqKfMXJLmyJ
jR5CzOrAoCxyxkfjhEo9jCbIAtClYFK84jof9X/gVi2A3NHXQi8f/skVzDYFWEW0BOtAWmD6wmxT
3MwwskZAT6NF/gVQd3MrHY8gRUGaDXFXikVn8Q/y28fSZvFP6RaZZTUqlBvvJVrR3VvbvumLbQKg
V3uF8upl5c4gktjFE3kzR1hjaGLaKZBXuHR8C7/AsrMbP/KPaF/u08eKNtvsefDlh7XiUia7ma+q
oU4zzDGX2sVg4FO7so06b8LSxTjv6iGRv6IUZcm1dOGKjO835tF7pNMzjUkBGXUWAqKSAeuwkyj0
XF7CpeN4pMn8paqjsC/tGlJYbjzrEty+ra8KmVHNWIm+zywOaFaExKiwgovdJnNJTQLOPoSPzNPw
IHbks1G0XmQ9KqbhjcbKOTzTCrIsFKtBjww2YYCdT/cnCZlwh9zEUDjnyQ6/FM1n433Xv/7l2kHK
lOQED+2E5HRn3nWwpORJCVNSo/4hNT6Q9jxUhePX9rhixWeVlon00QakGdlUFfizeUG4NiObFZPV
NhgB13dXwtiF2c4td4p5rVkwt41thzSV7ym5Rs/T3+uJGVvOVP8FDc8c9uZ2mDtUCVZgsl/pxWRL
nD2eQDRR1pzy2TUJLR0HgGIC8Os0FfJ023B35JU7QBD6w7wh7W77yFxxv8siMJoI6HDgqufYbb1E
iczEPBCvHqJ9xTH+FLQnn3+/XlOPOLEmRnOQw52qEcUdZiqHoMwbrQ+nR8L5vUEtRJUrYs4cBFYL
W4KCOLZkiitmYro0k67dYLXM67J2D8wkPmgrVzZ/TcrMxbpSSENLIKWpwH+ZNDepZf5mxd9Op58O
+DSWD+s2JfDn9NhtYqVuKSAmst+S4qPPQ8yn9Vd5ML+9zInnPpGDoOh00Sq7La1UQk5ecF+pt2P/
0yivxlinsZ1Ry73FeMyi9vI1tvaze3gmd3a0dSTcIxFOcs12AwIkrxAuRV1kI3rAwI1HtVBWLscF
H4ihYJoF9lLwZCMlcapp0YdJ27cAkcN3eVFfAi0gaWi8hmv0TmuCJpM7uqhsUC5oxgBB3AB2miSG
vscwwvJ6aKqfGcbHrei1sJIuug5w8VoEoKD5WNpOARuiZsBJ8Cp7xYBGv426joLdh6ZqcTAYoSEo
cP7aomFpmO+FzhWEZd+h75GKGdEw4SztCs8AwFgKQUXsu6ikhfXK027B2qas6jTLbbpW7NmmJUI2
QKrBdViKe+WwAoBpDKIuDbL2Cl/aNJRoQbWPjiYTmePTTXMHtcItD42GDMUS/Vm4D0a+SRpjZeUW
bn3MwUWchLyqrSPUPpUTmp2WK7mAXcexZ4Y/pVE/mWrpt7q2K6u15VuUNl0dQLZqoEudxWVJjwq0
dMbCc6GIWpXXqvmRJH8wJNqP87Vq98JVgj4NgLPwErdMc76EmsJVzLuEakZS3CvMuCH1r8vHbvE0
HEmYWVatDk3EXEggqfCKSFA8+h8xpDW4LGZREUBiwCuN/M8Zv3qbFAND8QAW5UQPKumfjGQl9luK
X5BdR2EKWWT8OY9fAHGwdFZahRf24WNYjhh+80zY6JsVdZ6KYqOLB2IeyB8VT5SCtdvLCi4ddgND
bfEBuJQxAfr0EBYmr0NrwBi/1AGAowEd7GfSbUIAKC/LWXJNxoRqh5oOBkBO+3nkJhqLSU1PNMgx
yAGdq35f2jQcMuq6+VY4GgWKcQ20uHTkUQQAdTQWlhjzp0g+yqKQpllgJIzxw4wA001Y95PkxnXV
Woei47Y3mvGz3ZDHRPZANLqjSjvF5v4I6Ng+ZPUeqQkjqNqaAQBrvFxekrMXoYMiGIwfPYfo+QRm
erYklaXJZAgRuEoNSB0PkwiiOsBQytACQNt97uKVw7y01wAIGkCfIGDGVpwKjNBgk9gAZ3qFHtGw
+yAkKKrRS7KVvV5U7EjOLC7CGPZYcUqgo0Px0vb3otgDCugza1e5B60KKvkvbgYkoFFNnEwIuMJT
vYBbtpRQxghcHYz+kkBlY/wfb9ae1Esu51jMtLxHR9hsAUHRHCyf7d5LUtIWjcqO+3z5UCzZCSaW
YpumQ4vMxKkQJ+GMuV1SeFp/G8YH1mAsFNm5atAWm3j4Nwt3JGy2UbHalJzlKVyPqdK6vtaTLccs
icsaLVnhsUaziyfjEecKHCn46gKFdF4BkpW4vGlR4hb/5oD/o485u1EFiElkHkFUpL1Xzq7PHhr9
ua72lxVaNKMjKTOXabsy67kFKa6zdwFwr+6EQsUahm/RiPBAwjlARAeChNODYEa5SBOG0DEyIt/t
/qhIVUIa4SD8Aw4TJTDPGdaChPOsEXwSgPV4YIK4AyyTM92yvESdHMOjvbrm1IoNKm2T2qIBhXKf
7vUyDCxpNlSpO2oBM6QVn8wqDmjcDwRw76KWaNX8suo14q+lxUBgTHTXQjChWzMLx70cyjTG07Ro
iQ8mBXjjr6zi21J7KUZPKQ/VGsJ3ydiJZZiADCCLBR99uvwVUVqMHshhh5its6vVHOgcI+4PpZHb
/uXztCgK6453iIthPvNKsgmbDwsXypXNeHDRvCl79dkm8umymHNUAmSQb/gDIhkbIfupSkBZ2kyd
3ncjANkki19Emxy4+DOEvw0JzHzcxtTqVM8y5ZOW9BsLkzt9RVeBIO/Wcq9LOk/k5sCBoOGXzJc3
SUudoTup8HqM3nHzGmh+0HWSh8squzpUmj1pp5nI/xMzixJbDeTBigsxCrqGXrrMEtUu5MCGb4RF
hicTfDhhgB7uwqIoT3TMrzRX/ML5l/7gahGoaxyRA4gTa1r56OhK+9p3WpJSJeQu8WulgU8bYlle
u01JPtgwuo/CbvIK72TNeUrD1H3obVAUCxby9xp/S0pTtFe85bXTb9u4jLIgUkzRUh2zbTualkh1
09ysWlyahRi2hZtPfR1DyDHRJ60xSU831CwwAeuqNp3DxyYgPLcxwWg0fN6Q6r4K6xENnmne5LSr
WuKR3qqCGhzULGrBO8XNskC1K+4qlw61rG/dptVGatt98VvpSPI2TFVOmpBaTSh4WxWf9+aIEJvX
aCs300q3rzJBDADDIvVJ1qJPD5052PdazNx+A1JIGW1Ir+d3GLrV+XplRDbaeMEdYuYaqLVqRQ1f
TeFk3ZXechZtUmmQO61hzT6OGhL0qUCgEDoRXE3NHab67pCSF5nWEboBO5FvtaYtAwaEaxGkLnq9
PD0BNFVEvP8VqnHaebJH92hs6dVa78mS4z8+TTMDakY5NgIj4TEHq6Q8vO3CR4LsiJOtxABnGClk
fBCPo7HAQboPHQYzQTxVp24OeIShvyvKHSYapGow1C+YUESr9BroOEPZXTaVRYM8EjkLbnpHcFIo
SB00MeDxeo2+kbh6QMPw+2U5i2voYvw70F8YEj2PyV1ej6LIIaftm52MzW1Zpy8AbD5WnVzxq8vL
+I+seZmgHwqZaFPOdLR3mvOhDg+tmXiD88usNuO44dlD2qyNB/7uPjt1OcjA4O0LCuXponLmN6ja
RU3CMdUzdw9RfV/KQ9N/RvGvofRSKxh4QJJnmDwF35FeodFB95Psrc0/Li/z+YV5+hWTYzyKVaXW
OGEb4ytEBv6h8KkZMh/IEC+MfVn9iBMv4Svv2PMDBImgLyHTix956pnehQUuoiRuCw9lLq+qlcBM
nL0M18QsZCkhB4EA2g0mGOd8flsohY2WqxLRl7SfTFc8JCJudm3sXtlGUlKmZ9KLDTz62qTZJyXG
tQN276wcrfOYFqQjYFNBgsiZ5vnMovTRydwqmVKWCecHhErxNmRO57cDkJTgJkHaEpD7Fa+wtKXo
bp36pZHZPktLJaPtFCxRpvT8nXBkMI29b+8t58ZI97JPKCHNSn77/C0CkDoQhph1DXXxkD49RI4d
9RrPEwygcX6NIFNT7hk3KQcWmPR+xNeIrRcWFVuLowMw4zQOcFqAozOr12WFdsIaDr1z6ut6MNGk
rzToNOzNNNkYuKi2bevwcEXLBTcxnShANSf4G7obZ6FeqPU50zJsJqtfE/dPFg/UaGAhyrvCfonh
FmRhw7hWOFo0lyOh5qmyKgvzqDFhoOh136Wa/dbGXVA25vayH1hWbqqBIMlOUPabKacatR6WmJIE
7gCM8GC3jfvM8HJgdw73zGbD+IGFaz0O5z4eCwqkFJYTNUCkOE91w2Dszu0auALO/jQc3ejlbRgO
tFD+XFZucQ2P5MycXOi65ZAT6NbwqzL/aNlGkysR5LQNZ978SMRs+RpMyLY0BlXa5mFUS9pjMuBl
JdYWa3YQHJ0TKy6gRFah1UVh+yxxHgiGc+ndWg1xyYMc78vMnlnlpKjxQJnCuVPQ3sNtOvYgqg9p
qN1ILaS8XavUL2kHi0LDA9AkKF/ObNo10E8iHeTS9dbEXOu7IbktRBIYaxy+S0fhSM4cyy5jbgxq
DDmxVlzbWrFp7RxZvMi/vFlrYuYnu8+F2akQ04G41ZXOJmaNX7E1Yr9zeB7Io+CJiG2h5Af6qJkc
Ca76RHWQ3a4SOaKKI0Mz0DGGYqB91hrskGEKZ1A5tXKbqInYGM1Q/HQkE9c6LwxQpTbDGmfwkuYE
Nw92csLRf+PujpxzJdzKTdS8RBGyz2nDcu5FtQw3XaX9+RdrfKT7zKqJ0Zh4iUF3JxRPZaj95sT0
SbnyGl6yheMVnhm2VvCxGkLsJJE/XHDyaqXmhfUD4BaxOiKkfwNu4F/o5SCnhwTGFJTOJAI+n1Wx
jlJCkjhhkNaqdVUaIkNxNV+bMbjktTCf0QD/GgIUPCJOHXDL8zYqJ1FdZ9wAjXOfFLZ3WZvFiwXl
uOmcuo5uzLPXcZil7aiinlSjVSZqQJu309VdKwJMI9Dce91Gx1C3wtCy5E2wfECHIUuF0Hq2hIri
YjJrjyKC1UeUaK2Xj8OemebGLtqV3VqKfXDOAeuYZt0CJ3i6hCRz62ZM9AIlTUZHxR9FRDX7vdEP
hbwqmpfLq7mo2JG0WSKWMNmOjEFajMy8U2wNFQQSJaflGs3womfBjYwXiovo2bZmDlkZm5wXk16D
pWL2WhugxcBPOk5brngp0Xw5/HBl7g11fwhzEoRolvl7XfEByNQDGTydntOVZaysol7iwotNEKmx
z86JfabWIAROVvZwycYJGm7RdIteHJS3TiUpBcZ9ugoDLURqiDd1GNFxGUqNgMKJm86v0h74nZVE
svUU1GfxzEaMuPIJC5YISjcDmUvLNpFYnZ1YuxdlX06vESu1tsroBFWyVvRfFDERYSD1A/o6e6al
sEG1QQaCkzpG+1pHiggl3b/eMm2iF7FBSocr6SyI7AYwLnYWriPGdnodUaW/aRKduvEa7/CCIaDj
HcVQDUAGYLrm61WmObjXbDjJVIILPgK7x5VVPkT6yr4sPiMJmMrQpqWC6Wl+w1qJwOsmw6qVE6+O
IbeJ9lS7tC9+WsNdkt1V5p1tb8e6DS4v5bQb84ASfY7Tcwr+S53vluaQzowkFGyVX4qJeerIWhXR
ylt8IdWLl9s0HB71RXTbzIEgdhMy3WJ4uREdFEzDtizv+/TBZkh7biW/5fa1rgdjYnoSsZj2jizb
ZS3PLA9QPPBwoyQHE8NjdTqzR9GC7dY5I0WRo90ceYcuyMh1IYLcsmnE1E1XllSuDRQ6OzkzkTMz
sFAgiKqozIFv6IOk/eDJtpSGP7Yfl1U796AzQdOHHOlmYdJfQkD8Ag+KV3eBKeiVxDhL0lxFbZRS
dHH5pP0wxmwrMZgx1RPQZa69sM6P7+wjZteTmQndQXU7xxMrpLm+RdWTms6f0fqs7Y8hPrR952Xm
lncrFcOza/FbLuzSAhxtqiSfKu8YQ5whXZ4jzk53EXGpW4Y3evrUOn5qf6RrA60nNU6sZSZuttZ1
qSm2YkJcFI8/iqHeCNMGMxWnwBPgPna/Lu/t4hlC2m5ydZjXNe8SRT9M6joc81azzvGH2i+r21EF
AeYaKeOiWkBCGFMiZ6pona5inGACNAiNc69mT5NRiHrbaygm1weHr8B9F0V9F7AQNAHyNntJVA2L
7SatczDuaADj7gzFn0bxhr8S4/7y4i0dDRfADtSt4d/IvHKdDE7fopUi97R201qgeHwQ2Z1qS49o
N3xtYNOZG8XBOBY2C5g0xNIYwwthheDFVqCoggFzZrvHu6hd8WVrombxSpaNtck0iDLkLRk+c+Ve
BZHl5bVbOnjA3JrIZ4ItHszxpwdCmwodZYoDUXU1zboSwxp1WukKMnwrkha1OZI0e12h790d3RKS
ohbkIwbIn8JbId4vq7Pk/o/VmZ3vtBbAsRUQYpkJ2G4eeZ1Qzdpq2jMbasr7O2RlL0tcXEAUFExM
AQcr0zxcx2UTdcXQ5l4f35plUKn7JH/W12aaLxxxUDmDBw3gSltFSHS6TX1VD0PlIDoGL7BONgJv
f2svAItVyacI1+ZnLJgu0gDwQmAWQ0FonjvReV/ykai5xywB/lElQLno2bT7nauU1yyy12qy06U8
c7ZAZuH0mS7QDWT+ohu1pu8MA2s4qvZG2s4mXGOJXTh8E825Ydku5j2ctTMXnOdDYwjcHsrPKrpl
yFKk+UrssyZj5hnMPFEJqyFjivYLBzBb5UZz+uCvz9uJJjOnIJPMMqIKJ6FJywm7ldf7xHjSwJb6
/5EDJMjpiRsjgUabEdqoKBmV6l2MOZYp5hatYpsmk5xvPioaeKXgB9inZyYLZnyzRhoJy9YQy6Rd
M1RITSBU95EfTwDpdcq43LCudgEOVM19DMDcPgXj503vVPg+PB1icKgofDvGcRpARvenUDMUkRuU
oe6d1g0Z5gSnan6d9GNEKBuyUG5a2BrZdYWRIyldcmOT5ZVOLWXsf4RyVN/TiEc3blINP/soJ+FD
1unGu9mB27GMFVCWSJVEWweV5d9hko33JNfBWRJn0toQYI3Q7T2UZeKVpekUuyZsibhxm0ypA4Nn
WrzVoij+0VgCQ5Ka2jDAqF3G79XgaAlVohCFQ6fVxS6s9CKQKXLBK754yZ2gSogRLjbqZWCmmG1u
hcuAaWbuhRhH2lrbBkFcZe76+qYyN8x5vHyUlgzjWNrM80cp0oepDmkEKJ2uiqkCvIfjSu+ymAVP
DBKef5SaHSSejTg0A8RoIHhmD1n4KLrPepWpblqb+XkFbhqdN4jUAKOctD2KwpvQil0DqTOP158V
0Ahsa5h3WYzBINW1km5JeefW97b9cFm5pbgb2v0jdtL+SKxs4yhHVJx7wvgtQIdZssecYwyr2FgW
Cq3mHVc26PFVuv2K4IXdA7wRoGoXjhnHZaavAzCS4pqAcQCj8WmWP0fRB5b1EAmgWviVHQ0bB2Fx
lFn7vr0dM+sBD/n9GJdXGKW1vfwtC/fSyafM1qBtnBzzsfEpptRsapSWr1iVbxpt5HVlBpDYGhZr
IZyA4riXAFsC9+6cMiu0wyIxGXCdeWk/lXm5cTD5xrMYEBhK+YUWhx0f+FNlOr8vK3rejo9kIx45
qJmgQAiGotlZJpFFeO92IMwcXqxKDWKNvbqyAAl//uTymEaO6uWoBGgcs5ji/j5BkrC1kqdWfzK7
9BBqzz3B4CbDWjkN5zuAKBEPfMO1cBIcd3bHWRYAopKogDVp1Ra4F/R9oJ3PDpKYUSXvVyx6URrG
PQGijA1Ayu70zKNEkcZZg6xr25f+UBB05io0weB5PXotlDXLPiNqBzIZ9mUh7QocIvqBZ1fryFCv
dBKwlAbpEztU9NbbXT9c+1+uv5Mrt+s5Wwa6nI9O1rwFw0LdVyqgDPFEOe5DVNS1yGEEuRmzPRQ9
SVqPIy+6T0dOyqssVsJrleQJesYrHn+Fg6EqXpvZmjcVLO5VfUh3KXO0kppgw9ZBPBa273Fm9a8i
GqROUzOur2IprKtBVfN7NUWcVUTlyjtsyUch+EaH9tRbAlagmatIo5G3sejRTaoI4YVOd1AdbsHt
m++gmck2TZM9O1V0b+XIb2UG1fru67LhnN0BEy0O5ljgFy43RMynJyYco5GRGKT/MVjzwyhwJdi0
er9eG6Z6FrF+yzHhEBFPoC4wndwjb4zyBCiWE8hpquccY07RVXVZkTOvOxMwMzQ7a4eRlZOA/gnn
QtMeVmm41nSYHffWGow0ayHCiaMAIy4oQMwrx3xFxHyYYqmlcJ7TMvHYpmb0qror/mh5mQjAakDF
4IKa3Qhhr9sCOEzokHIK0t2medTtvw9fXB3M8uhsQ93uLDNsxmRUDIw+x9uB/TCMeOty8mpjmPfl
HT87upNH+E5bIlGH1+TM2Y0y7W2rhkcYJFCReiAs7nXxlnVrXWYLlwuKWPCmOgbdAJg7b5zjmkQO
3BmYV+vvPXIz5pso/WZqx74S6gt43jHqII53Rt3TPOrBRnmXJ8BI7lTD0/HfLqt9toPfo9iR+AJ7
MmI3e3bQ1TwdFfgkxPFopC7jXTcAwLZ2kSy4W+wcAg9k98EsiObzU3tVMBdk6GNMdAAT0h24mZ6f
J3oicFw8DRQMXbu/5/hAit0CylAFzyZwWjM/1MUAqvY1orVoLKiW+L31U9df+zWy5jP7QphwLGZ2
/PGgMmpeQgxDKVSat4O7htxYuIIhAZkAjNEEjmLu6Kx8SDRmQUJpdJtBBejdz4p8m4/gMF6x5SVl
0BCGpwfaHydzPt0j2x5DHAXEPJmbtvdtkfAb2bK1MXgLlxSYPgzbQDs7WnFRZz0V4xShYTZqzbyo
cCPkiEATnpDxDu2fFKTlmwqdWOnw0QsW5PwzrK2ny+f9vHyNPTuWP9uzNFIsYbcNRmPX6F2oBa0H
BbgvLb4dw6+GJ8GgmCBnwQu/X8syL22mBdcCbhVA33E8T1UvgWkwRswq9WywjybioDN/eriE/fWY
rbEjnLszqPmPrG8Wu6MbMgG42ozRU+QZY+t1E9tnf40WRmctf7CokzX1LGEGvAkWi1OdwIeO6os9
ocyRVtQAlCJ50A23efuzWJvSuHx0jmTNvEgvMBA8I5CFdBLey39UDe/lHeZHeib5GFGCScygNALR
P18+Mws6IjkygR0MpF/xAac6olqZAIoC5KlkXxFGHusFgirQBKdXxE03/0IWEn84Hshzn7NkyoYV
aYdmZ1fnVDO3ur5VK0wi4x1tjRXfv3BGTDSaIVrE7BQXPCSnelXtUOvRACiiy7e2dsBYW6RoNTp2
K+t3XpWEUzkWNLO5yhgaO+8hqGPXWXwYq21v/NadTY80PumoKK5RFVT117LcO3zTZSuP98muTlMG
EA8o64QvBdf8PHtbWOAZwEMR3W6W9BXGgRBGxzoiVI08FRwTs43fmbW9vI+La3skc3avGvCmOpvg
l6OZB24aaCzcEePKap2VTVxTbuZUKvBeplUPEKthpBQs+1BqoF32qVmh35oCQ4qDxHm/rNz08RcW
dN5uh1hicIBfBJ6QIAt+1aJv1vw5ctNXHK9Pm/3fSzt+9E7meeTKhl4V6L7AM9QpgQYeai9rbhTk
3rO6D+oOKOFqDcsPkq4zDae3KF5SyIiiT8mYbd+YtfGodVrsKRgMJbcir8K3MeJdH9hlQ5xADjnH
0IJKwSzaIcvda0yawfShrIm1Vw3MnYGjVOY+V0OS3I4ycr7CrNS+el6UV0piR/shH9DywtASMI0e
3fS8zJuncRz7LSnq6l5VHPvaHnTzrZB1sy3dygQRR1uFoVdag/oz6dvkp62lBHSnlWL/QPK+mGb4
FGjaavWi7TaiEiqu18QRxtaWivkks7Rz7zK3KFO/HdO2oCPpewyOMvB/3bsRw2g2lqXOG0DYSoFp
ObpoNl0O1hlwAzP3T1WGtty1kRWVmzAEQxG6k1St3zaZmhJv4Miae43GUfkuRF3VQVRjOs1eIWj5
edTdmCc0TLS+35shI8RLBGfZlUqUHMvXRbUvmdFvCyYd9yU0rYT7dl5Hu9a1B4hwe/YeYyDYnaxR
XaCDdBSxKxxAEUfdGUJwmSuotoNmWxyY5YTphIjJMy9neU+2zDDDTag34FooZERu0rImpYd8B8EV
HwqE+hYulsxzc3P4DWSbhbp6ZQ/WthIlae5jGWrtfkjVVvpmQdwGHD9D/lSCZuZO16s+2fRFmR30
QQl7NE7mPSbc1a4iqJ2YxbswrKS6atxKWiDwGbWA88H4QA7Ndh5yDM1qgjZGt5hncd5uzBHw+CDN
QTtA2yyu7shoFt3zCCRR5zG3KuqNS5jL923Vqh+q1g1bNYwxxtEa0ghJ7CYl8rpJG+c9NiMC+DUm
4mzVkQ+o/hqq8YJCT1J7KSvbByErUJB3pZ08uy0BwxrGtxafsrLkbxHb9Vs5SPVgIuWxqy3Mlu6U
jCm0iwQhPgjFHUZj1R73bl4pz5nL2aPbi7oDhCwhvsHi+trsojQC4TjRn6qcNUFY68O4aQcQzVAu
o+y11Jr6vpmaKmnoSr5zUuGolEcp2IeKUYS/gGLpP8ta4Q7abfm4BXZEBWCHNEz4ae/a9aZLwSGO
SroWYiLXUPxiY5rt7FQxXmutcy0/d8LyD/LF3PSqlNgCwDo2qmi6J78idImNnoExOQ9JY1XbxrH0
eqPFhNzVYE3HgMZMHVMqEhc5nU6NSLQpWC6R5zTC9JejaHq3bTocTZxuePTM7goZSCvuU9poSXHI
WRtOHbG5bOmoRigW2ngmHJQ+G9SggMl+2IOWRTRjAhOh/9JdInUBjCRYqaZXLF51p+4ylLoUXacp
4Lf3FO5N3PexrXupenDSB6RLL0s7ezVM0kABA4pbeMmz+C9OrILnIaQp7i909XnSXMnEfEeqJ5fN
TMIs6gtjE60hKUriQGV9Jrt8H4y7P8ZWuapeE+9D0MyzqeojSRnEh8u6nV2t30mgf7JZ0yVxdPGI
kpOkzpE+KeBKUR4V7S0vX9MhpdPwTsZ3lVzL2KyJnG1eziTShDoSKtHwMwfQBnPVShhEHlTaL+FY
nhuuXK5TjDdf3eOM3Wx19W5sRYFSKe37W0cPDDQ4aslKLPR95M6EgCIIWUa0ApwFmtKObcUWEGK/
6Ns34Wev+V7KLQYY74st39W7y/t23oo3bdyRvFm8WRfoZtbRyU1FoD1pb+JN9x4zL+S+fn8jb/Qb
4qtb4q8IPQsZZkJnYYrZYq4EmgORC8Mo26i2vKbxR/dadF5qEmqTu1hpaN1h1AH31bU++SUznICF
oHMB7Q76Vk6PqhZldoZpeAol4aGeenxWiutn4ey3cv/8/bN4KBJCpB3D368MtmcaYjM4VB0P+RqJ
5Joek30cmVxtG5E1TMexRBsz03ahugYg+j8Ox/9UmXeMNCYmGyIOUCiSXiTyfyYP443YfXKAE76K
axABByyoXuqVBVwVO8svJqGbjL2EWFf3hscH9qV6CFkQnl/L9x+Dz/YvLphSVh4H3ymFM8uDMWC0
NeaPADJwup5oWVFUFN0VOmL61JX1qW+HrXOov1r/+T7N6XAXwxYiv6Hpi3ptr7xlz3Mt06k5kj5z
oLXLAaEKYRKYsjTGm/IVvMsN7cONstV/xGteZjrj57qCBQZ5PwDe5hDFkiUaYkTomt7UX/WrDqbd
/Nrea1uM+nrrrxoK2N11hsETa5Y/YTHmgie6SwJmWmR35u9oJx37UfZQs8fgP9vyK9Rj01uwbRnD
vrL8NLyt1+Ah53wdWFpwysPJoXkR6bTZ251jSG9XKVCWsU23UTdFR+ttcW095lTeDIETuA9y12/T
zRoUaskTHAue+VYbJOy1QOCOuc63rUoH7dm0MoQ6Kz58yREci5k5NOwlgk8dYlT9nYB61RZ/Lvvr
xbjiWMLMpSkkDPXQhASkpWuqX1WBed9SGt3wyLepQ1/4rtg+GHvrfs0uFpYQKHAAa0yUtAFZm+mm
g/oCc44HBWyOLxqK2rU/mPvefb2s4MLNDim4DP7D2Xc1SapjW/8iIgBhXzHps3xVV/eLoi0S3gkE
v/4u+n53TibJl8SciBPzMGemdkrIbO29zIQkAyl9tvVJnMGjrYZ7WmqEOZqQrE6A7lnj7i58J1SQ
QIcGsF3TsduvDxjoRNtE5BKbzn137WeVrcBY/+qQXW0ulKPh9wnJRhPQ9htEe6dVZoPEnflHGTh+
tHMfieds4wAqEV674cckbI/ZM9QcoeLe+uPHU781HyxkhbAifWoecdYcaWg8PIxbQP73uhcF72vm
wDczPfuJ0xxdXFpschPr8xRafspD0h8TKyT0v90OCIFvOCkrg7fgzqViugh0mrrPGV4yJzV9McjK
3785O6e/j5I8DNxBHABK73oICooFPOthXNOSP1r92reHnuGhEjC+Euhm7c8CzeYqcin2RVTC1hyC
dz09cPubkYbqGjfmxtwYEkbW31xo4uAAXjvbY+mIGjEpBAYUWB/Ss8PylITk4VsJFwD0HrbtiR86
P9szL34wn9MXd58FyAC2ylsRrqE2bvYILGsn/Uq0cCCuhJbU9eRCl1PN6rxnPqzXWh6Ibg3AuTCp
VwFmR1nWgkc+cAQw7ceRbli2LwFgXwN4LawRtGCx9uAFBOXjOYMsoXhpm+0UpTqntPFyHay/wofT
r1y7Uhd21GUoa4Z+1KRbEE0iFDTTjWIrmkPnrCRkS6PBy5WgKqzDnWV+aacFM3rREnwU46cBxcX8
SJvKmzA9ycqSX/r8l5Gmr3dxPOS6haKShUiFCQARJFkNYy3Nu3l7YIVdhpitMDeH1EVRGpivjQ0R
6sbTQ1TFwibaDrqn4Nwcf92/XG6fdLOIsyUXubLRUomItbLhH4rrGX7l58foVCHVMn6ajr/Gnbjt
IsxCzq4aODbiijAQUhxyBcJfCPjb9aWvfvLMNwdPywIlGLb3B7qwEtE2wHoH6BsovHknue37LjEa
k/kZqinJu2GFcb2C27n1tjGgMoq2OCRA/6qOTb/hYoEQxYI0jrSY3wXVA/itnnOwH7MX6aG6u4n/
WEEEC6PWS075wx8S9t4DUMGe85B533sv+nF/vLcvhtmPma1Wp84asy1sBtsUlCXB9AuMwWuD8WT4
7Ecb0k3uycovAurrnlV4dOW+XzjKruZitpKBJqZOSzEXKfntGB5KZ14VvxTNGiL9FpIwG+dsAcdJ
oVfNiEBDSLzMax7qjR6mb4WfvbQ7bTdu3zvf2KQeCY2gfXC37kHs0ClbkSpdHC5UEiACh2sXGf31
p3ec3i3s0kWfQQli4sdIPZ3HsVk5HxZOIEAHQI9AKwMyynPZawH5aW6N8EYzW2DD3nj2vrJoFg7T
qwDTD7hYwXUERBaHTIHf/mxwyMF2fM+P0HXbsx/jg/pobiM/Y2Ho7rWV8tVfuMAsPbyKfLN3eKVX
HSI3YZF63afxR2zHxwbmjr55Vr5Vp4bjXl/L4NcmdLZJOl3kLNMQtUw2TfbUln/uT+jtsgCGDzhP
rFHAPm7SPc56lzR1BFB+rLc7l7YPlKfRpqMl9SCU7mzuh7s95FAxnkDGWICT3dzsqdBlce06FWg7
NH8agTCpnsVaYXPhXEEM8F6RyZO/hLTrJWK3lYKWFKos1jf5CO5Ete02SOG7XbS1XR8dxDCE9p4X
+1mw1s5bjo23EEClsL6AXcN1bFgXS407qOAmu1h48jXfuD7z+7DxGSjgfhW4v0dIAp+jjRy95rjq
17g4v//En5ec1JiXxJCIL3z6bO+tGrelE4x+se3D/ej3LND8lbr8bYEA9XjAuf5vzHOUGZco2IFo
j5y28OI9qo4H+1MpvB/wTvkpMfiAhTKkX8rzWoHglic7wUBwoEGY15gUh2dHeKkXonSGKPEL/sWm
vsr3VbeT0dZ0cI8pT51IggpGvJaKSujKbX37qMeocVtD7BIZDy7s2XGgDh0aQCODce2JBPE+C/vQ
DXGBoaDukW38J3qzz53jD54dyJ/CF2vqTgt3+fUPmJ0M3LUyQm38ANiQbZTdCP7byfnTnj5/OZvh
APWsozyCQxaCaVN4+TF5MwAP9tXDQzv6FfWA1Vk5+xePkosZmX0NvPnk6MYcNY4htCCaaNcbjow9
WrNWuL0CAJmHaCGOLSTTNxrTTToKKgSFGZ981FgDesamL5+E3mzK/vv942rartdnPkK5eA8DFgrC
yRydn1QmANUGQjmFcJ8TyNs992lzHIek3hUdfAn1of9BmkEeE/QQ78e+PflxhuBpCUkcqCK4cxp/
HxGp1A6m01RwXNp52Ggro5sSj/noILuGIBAAtkFDuD6soriy0tyKAfkzBchMSMHs9piU/EtrD34H
NJeNju+/GBTad9i4SEAxtOuQMRGclS3q4bx6ip3Sa9eYI4v7cmoQ/l+E2bZI07FMoOGJ04jg3AX7
FLPXBv13KO4EkO+qvWETex/JG2rSkf9LBaZjZYhLawYgLiRB0w1wI2NkOFJJQN9BE48jm53SaeMx
eoIJ9MoJtPBKwQK5CDQbaWXEaapzBDJf0xMgBqNXAax25PvM/6L/1DeO61H//udbSIKuY872eJLl
o9lYiAka2Zt6UH3jq8B8/nYeuQ+qnJf9yFdCLk0nShkqWEmTN8d8xXS2nkEzBvx8szI9Iw5zFkj3
CWQkNQZ0BJ4qa5S52wcnzD8mkWTc3ii0w0Loeo2iAyxSeOIWfj5spPHYT2kmat5QqIWUkirOrukL
549T1x7upEAzq5UFdHOHT/FRh3Qm2sikK3Mdnyo5Ufqp3pHphx5MrOqZRb9WvqOOv3G19a9iwILs
OsZgm9S0asRoXONZ14WXCcOX6s/YTE4wU9vVqIJro/oJbWNPF9q+TNa6YzeHz+wXzDJBdFagn+bg
FxSToIaEMlzzULL2aLUyMAHNGPga4HHxwyL3BLMa1oO3njxVShIxakYBqFU0WlvF7OtPMUYoMKlD
374wSDc/V6piZhvdnBQgqGlH0UmLjGRnl0VHNiI11AP0G/o1yvzN1YnJMCADhSI9nucAsF9/Did1
jAZiK9DwydSjpv5Uq2rXSJCFYnPNpvw2aZpioXcL9wTkqGBhX8fSFYLyjZ1geTkPtH+HOKSnsp0G
FFNWPCrFuyWOwjxk3TuzVl7cS5/8MvLsIdzles1ZDYE3dTjb1VnL97qm+CZ5sNm7Nu5Wlvi0gOZL
3IRULMR3ADGHH/r1OHFxR9mgFoVfusbJKPSXoXtzuzKMIpD3Y/QHSX9W1eTkKM6h0ejX++GXxgqD
M/BJQOqbJNGvo3PRmqICXgvyOO7HYDJPB17YjR2f1eonhI2ObWQE90PeopbxZSfJMmQrAD+gC3sd
U5EDYTTCiGVivkldPSiDFkitTfzEik6W1ntD4h7Ukvgm/ZWhwLQS/yZjQXwLcw3s2P8CBK7jE8o0
u2shPFQ0p+lub/YO0LaVg7dWv3Pc0EFtg25SEmQxNEk3SbH2yW/ao9MPABZpai5AQ3D+EqldThuh
QkSqj/caxM5BlARP7g/jKCApu3QAJPAs14rVS196anm7cDwCxXrudghTtqhi00GGFmp8SgD49yQA
lGc3c19RCXmwY/q9S9x2RSZn6chAfRzxwExGzX+2vDUCc1Sut0CkV8QzRO7ZFlSlZO+pWrRSOppO
hNlO0nE2Ab79V5NnTqSgJWgUdqEWfmf+dBuxRaIctJCOc9t6b9fFyvV328vHpTeBp9GAQlCoO10v
I5Eiu09caKrhin2VKGE7OghDahJqTgVpqafOVeGoSzcRpO7vr+CFOb2KPDsalcKKq35Sc2voUw+s
ZJvDhwLVEGKvJhkLFzBCATwHJQyAJuZNAWUYAS7IcD60IzkY0PvHDXNiShSQsg6TzADGlG0K5wV1
w+PYW9tGXSP8LA7W1nE8QTkVm3Z2WuQj6lksx2BH5Ru8ihql8cr2pYGTwf1JXdgfSFKBHdCB34PF
wSzlFw6MCbAnkU5p4lA7oLGDzWpV2k8lb3dKJvcpldv7IW9LEtMScnChAqCE4tbfTOCiSmiUtp0D
W1z4Cd+bxY6bBy3a1ukO4nu5s2NjkNlfTOWUuxs9fldgJdf2O3S0xJq+yuLYQZ52cCBPKLFZKieI
KxkAo9BlhwBhsjXIm22enZrC7uEIU+rN/WEvftF/os2dtjs5VBwODpjpovNb9QtEwwMpDYiHrXzS
pQMBquSYX4hywtd6dvbQFM9eIUaoHgI0BasYKD+Ll1wrj4wkL9Ktn++PayllQU8T5WQ8BOBPOT/X
G1WqHAwIYKndAb4spVc2mwSFQ6M855kflyHlLzT/4A5HDejtfvCFS+0q9uwiT7peU2u4McCIJvJH
Gp80tmaQtpDwo4kMExiIP0JeaM5+75qyZA51ChD9ndCBvYSpDsgC+f7+SG4fjNgVKIhOAApgh9AJ
uD5YTWEAfw5ktN/UbrHlETPABM6i58yJ3KAzZbplojgDwIzgcARqBiP2WDQgMYzMdwWXDSgY2bCS
tSysJXxYsADxH/i4862alo2RDeA8+UXSCMtHsk1PDkvGPHB1APM9uybJEeZb8VqXbxrt7FaDdytS
NPjDgIc4L5VaHFjqQgNVCLYwev0AH+ZAR23WBk0ndb5nTdB2ax9g4dC/CjnbN1zkMHSd2Em2A6p6
+e7Wqq/KLASX/wmixF7BJr0UYoKOq6vb1HX9nuor3ei/icFs3NhH+AdIPdR+5g/qbECSFgtsphoy
zl2qeT3g4ZX5qyPt0QD5mSa48IzvLre80qy3hqhBSs93PHuqHWuXmC3oFSj0WvxIHWvLAJeW5ar4
4NKuQ8UNOF7IgeIpPrucukbE0eBi1+WoofbxQSSfMfXgCUOb6D02yr3BP7WGeLrVv+lZuonj2qvV
NePRpY2J7YjSNqRCb3F+2ABQgYMmu88JPGO5ockdVAFBgGrqlafRciR0zoDpgzLS39T+4sKCYGyV
iulpGhv6ztHYrunS0ErXqmNLNwRk+sH4gzTWxAm/PgGkSpTYrLPSdxjE35odT37xotgYq9zbhZU+
4TaAEEZl/lYXNx/gKNzGVekXFcBvIQOrfmOqdYvETeneO2ewv4D0pO0yZpenxm5QurZq7WjkZedX
mhut3CBLex26dygKokkAMvxs4xVtqVljAsFvi32x0ieH/tHlnjfhmD6x7HUV8bcwzaj9/RNudmfE
LddVPoVj9OxATK0Ix/rDWC3GLTx3kFNNWDVUqZBdzDKrQilBlaWixHkOAsmJFr+E8kdvQ9v4NPVt
lW/TtcP6tro6FaQuQk4jv1incOEtOjtByMHXgvoLZHpffiTQEzw5njgyL/eeDuy38iR8O8hWDq6F
Sb0KPUvOB1bWjRt3pR/nXyuI4ujQiB8ee7LWWFm4kK7iTDndxRBpRtWiEYij6OlGqWDN5Upfkc1e
FKVHFLZy/y2liJczOtuSPWFc8h4zmrafYy29sXzt+YuqBAUtvMLdrOQA5tLOxLuRwDUDlHgQDq+H
N8Yop+YESSL0nmGVmNVS1tumakCHxRlkHepWr0gYoRq7GbK2/lDLWn9STHcgh9bOUNPuSw3cxIRM
IE+oQkcbYxyGZ30oVBsUcELSJxzn1bbsc8PecZrI74kGJ1bgZiISsjHCvRKBuHBsKhdEN7DlDJAV
rA6MfGkq9SFVCyXk0zlAcp0qfiZU7Zfbqs1Ob/pkCNTMVXjQsTi3/UZS58FUqhjeappTPpHIUN8q
XUs/TTWDcJKiOUA4uI0aoVDNNQpoatHGe5H1BA8vaCgEGhyy8Rsc8dDZlJheqirRd5DXIDalW/Ur
qUhfBoOoenDAWvUbXF5xeBoqt+ChnEXM2pis0g9RX8jMa8sejdesATtr22Sw2ShxkI2eoaVGkDSj
unMrHTSeNhX66LmlhFtKLPMKZz2aiYc+Ya7wqyh2fhUaRMcGYbt/kqjU9hlx+RZlriFwU8qsAxqi
BfR/hw7zVmCSvagBUyiobCF8OKtZ1Beqkf2uykGcLShxgpmVxFRsOBVMeHUdm38yNPq/a7wdHD+J
mvqnaLT8teDFSD2zGtAocRT3T2piel/swo4eak2qsR8NaQG7RgMInXaEUG6dxHvcnrike9fZdjnV
pY/uzj5rRXwYIU28h6q3vldbmPtUsuw5+OwM0rB1gxWm1JLkB/B74TWRm4UT6krHwQ9IRX4kRUfP
4NUo9W7INVAnEl1VzpnA2vWGQi8+9XqApQyFoKXh18NYgdVpm27xXMqYHa16IMCIlWMFo2NZVYln
g2BlhjKB/E3MIE6tmKP2atSSo2VSdTCz00mha0+l2eXwvOs1EZ2VtiYn2etNSPCK+9G5Q7VFoxAu
fiVWRrbyoFp84Uzek9BHxGlO/j5oLw6dum6xerIS979q+VTfsuqs918T/kASL493pPhTj8FATpaz
Jt+wFBrPchQpYekOp8R5/aroWrdqEqRaLTdPcNR+MKNfiZ55ZlJudYQb+m4Dp4djlXGvSeFJC/HT
+4fSwhEIxCqcdcGENlCdnx2BOYgjkBCGJK1QNE/3t+ZJ9AZ2pepD3Gkl1sLpDgYquqlwooZoyrxG
qimp2WitghqpgCPhQ5lZMNjaDfSNEr7yUZeGheocAOs6+tQ3+iPl0OPYrODwSBsD9djKKA6aKkXq
8bEyoaWtwrxwjLQE/Ghh9WvCYwvX5aQ5P2FQUCS8KUui/NzV8Qi2fsqHT57y0FXqc6uo0D2wvPvf
by3U7MaEPJ0OZCFCVbLaORXE+vAtW5nAV3YFwLgwpbCWRytQdTTcQPO3C5GDWzsDXEfiLg9pBk1A
XSleFdmHsZ2FEA0MpSxWUvOFp8hVzGn0F1vTjmKLdTFiplAAyGuCV8jr/flbSP4v08U5aIjC9sb4
qxpRghEOKXKQPuEi4azQWxfn7iIpnbX8chaLbuxhRzMKF/e38sHBq5lcWxQIqdiRse2iNR2VhYGB
sAH5QOxrA2CGWYLakqHh0CTAjWnGfqMK5DR0n3Ltv88MwQxxNYhbmyhJzWupLdoqTslKZIbQBa/N
XcwMJG9v9lrZa+npDGAB3oLYzcgR5wfVYMmSlBEv/Rz79bOCuQMaCwO8bv0WHq6l11sRfgWLkwHC
Xj34aN6AfOcbCFRdBYWtCLjaSLOPrOncHYssBnmDMjoy3ishNFo7FGAbK6FB0vYwU0gtB2ShumNr
3umLC/piIcwyQG6ixE2mhVDbKKf1Mao8CSMr32ThnL1c0/b0Iy52TYFipNa7CAJPc0+XO038qo1n
k/+0zPD+7lk8fUA4RBEHRS0o3l9HErFoba3AY6tDpQriCQHhOwhXu/TjfpzF/XMRZzaiuHEFOiQY
EZn2C3RPnFL1ey3eQJTjq0mNQ5kkK8fdUisE6xoFKojmTAfeLKbb8dxURV36kInwIBTisTQP0/Eb
g92Dxr5Br1RPg8zQgvtDXdq3l2Fn+zZp8kyHukPpC7MPy+yNDMM2FStBpt8+q0MZKjFA0gaqAyik
WZA2BW6qU1Ei6NAdjQh7TCKxMn9rIWZHt1bUSAMihMiyBHuRsme95SvXw8JcTXaZINdB8mbqe14v
v7pS7S5tWpRU1PIlb5TvEU03GS3/RQXjMsyspCB4WlutgzDAzpbpYwFtKsbPMfDPbki6L5m1vb8E
lvavCjbcX51CaKTOvk5WoWeVmaiFtgMLiqJ9jEc7bKUBS2Ua2Nmw+RfhHPxNG5VYtMVm4eLRqiyh
4dFN0ePTxjQ0KwvOzjW69OxcKvv70Za2MhA2/4k2WxdwlJZKPCBarTyOPTgs+q8mObfmhgEXkK9d
G0vFJ4gEwKQGOxj8n9kKMRKuj6wfEc36bdgQVtnK/k8av7k9DSrxSxprAKKlbwdsHZy3AI1F9XQe
kEh0a6Okgg0cLNYLWoJ4akhINcX+wADtE5b4cX9ClzYBgDXupIM4PWJmny9jspjYBej8F/BMkdZj
FJlbHU/alUxzaWR400FvDgf9LejWGQabY69BDqoJu/HY0NqDIzir8aJbY7oth/pPe2CelBGK+vmY
Iqm1689CVeGT9j7AcK6ku2GtSzgtt6uTcAZjnpbrxV1ZtsBocAIYs27LvdRCaF6HsnsZ11BGtwCo
WaDZQwtlSY3mIwKVJ/Kr3oyf2cHYk3MN+k1obCBTJnb318VtvfA64rzJErcNUIpYi746+Ma3YieD
+HE4Ry/dDqILZ+mDO+HnzxAOe9eAlD6U2/vxbxvBs/izrZDHGkWxBvHZXnl0XyPIgVQfcYB65dsQ
hePOxvPar970B7CX74e+2RKzyLMDW0vbXrYakrfRgdJD8oXl5aZdS7BvjpZZkFnuU1Pex5PIkT9q
upcDstbo5UvjSq9o1Y9Ia72s7r2md/37Y7uVmJjFnS7eixUrMa6ETitW3XYnNd5B8sHnvwfXwxNJ
f+wDedCPEAYIyNv9wIuTOhFDca7BQGTeFir7BmpJBiYV1saeHm/r4oP+13p609ggMQzwJx6Yt54o
VdQp3RSjcq1u15uwax61x1YZyh1Avyv33uKA/gk23x+dSxIwNhGMkd9jtlcg+/jf+zNfD2je/LCZ
CTUJghiGcqJG0Fmn2O6gMkU2tQ7kWziWP3Xl8/6HWjzSLsY1W/0sHt1Bo4jpwggSRb34bHbwLE9c
FHcLoq+ZeK1N42wfZCqFlHoRYz2SZ0afqg42ASt4q7UQsyXP3JiNdsTxpZwfjuFBXtWzo5Xjcnlf
AQSgQqt58kOZfsTFvjJHGN/3JsZhumdF88fqXBheCyIR2dF0b/I3W4n8SPVItKnMRyOFI5qntysZ
7d9m4819dPErZumRm5NysHv8ClnvVfRYmcQ7NLST70w+ZsIEmT7A29Xt1phbi4vmIu50JV+MnqG/
rJUN4g7xq275erIbSx5AOO7+2rx9VWFDIIwLKVnI44L8cB2nGUVs5hRxFAMiSQbGoVn1jlLYDVD4
BbFJMFvVAqUhB1avPElu0oq/saFZObV6ARqcXcEVp+ag6YidVM4BmiBBCghNL8k3q7D30dr9u/gp
Qe37f+HQ7b8eqrSdqhj0BAqFIMrYv+FsG0SoMTUvMOr26rwOWLHJ8n4PYtj9SV76lpeBZxevxdVm
0CMEzuMmqIi1j3gNxjisWqK1pPC2gj3N6VTpnJpaSAtn6yYVjRQ5RywHunBeR0D1gC9PbqbBYHWe
Wcpw+u/rhjwk2oQB04LRWRFwW57oi98wy+GgDtrmaY/foADv+QZ9rP6YWTmotiOwWLlawvVWicZt
JJ3hUHK9fszQdmvByl3Bav5/JgP2V/+rljdPxTWWZlCHwA9RLQg+t0EndrH9U2k3ibmJDK+wZNBj
ktC9k2vH13QEzs8NCK/ZeOhARxzF5+vFVpGYW0QtcERGwwNRKjgtrfW8F5cV4K4mqLiGAyTDdQh9
cN0MSB1MM//mJNuE/HKVMDVX8pulsx72a5OfPDBn5tymLFYkUYqyntIM8yCsYsdE7PXDj/tbZDEd
B7wEh5ANqWAUQa4HY6cl15wYWZTe4YhFs+0jtxU0XloUllgrrI8BQG+8iPsfsiw+m8Z+hsaV62sZ
eaetsVZbXzwW8bhCBRW4W7ziZtsIFUxcSjV8XpImCymhL1BL36HR54ONEiSUPxsiC03AlaJ0JVtY
TNOBxQLfBct2Urq/ngk9yfqOKKAgJOVTbcktr40f6ZB4Wfsyam2gRey3A8UrKP908Pnoyq8tivJh
X+v7xkyQo6EM6369/3WmDTtfzPgmDuq9Fv5xZx9nACKnAlZuYhnGh6R7zghqYCak46l8KOA0S/G+
vh9xaW1fRpzlTGXnpsMwImIZj5VHkKo1avqVg0lvrlrgLK3wy1izhElT2lHqPWIlSKRddGbt8qPs
V9KZpbvuMsgsZapNhTWaiyADjt84rjwebRX3QNHp78L7c7f0ELoMNVtARdoKVjBYNjVQ+W/yEL11
G4X3JAp0PPGGSHilWDnyl0MCoAaPDZxEcxOhuC8B8bEwOpVWiBT7daLvB1f1hOU+UKvxzOwxUcYV
f3oy3dg36xJ0AyC3p7x9XpgDON4CMAVnk7HlXwzwi/GCPRVnAs25oxIOPt3DLy8wwHmEs1EwevTt
s/Ih+nXgb/Sz+mWsfOOlMx/Io8mRVYd91lyVX8lqc2AaDmTQzj3gOx94tJqvLS5W9PwgigIHckA2
r0+HIs9GGFNAOJk+Gy/apjhEYecG0oee8jbaJEHZe/6a0tbS2p0+KqzfJn73HCZTlBPGowF1Jrfs
oXzKhq6HhwJOTTPgKQDVcdSaL00D3Wbv/kpeGiyYfyaiAmAN6Nz1YOsyQyqhdgDdDo8J2bQ5Q779
L04aMA9wh7oG8MZzAw4AMvocbaDEF+K7Mj5E7J2779Z/r/Wgg98A0SO0MBzkBbMTFKLfQ4qrFBvE
4a9CdB9xDXRrP65s/cWMB5rAAHg4WCF4OV3PGGwfaaRKNH9S92yy0EqOfb4Z6m0tnlQzLLSQ4JFk
nbTu7V98qYu4s/OaSU2wno3TGQqZB2BhSPVSZMrmfpSle+hydLOTOo74GGU9ZpHZBkrIxP49Bd2h
ZZz7epnbG14KLajy/L9tFyOpxn7GKwlSsriTZw8Vs88r0kBp1h+hecQz59jZVjCMyiP4qV6uKRvL
+nN/pEtHyUXEudY/bTPeERh6+qSIfCd+cMWaDcViinMZYrZU8LozKitCCMehMELGzgpZ9BT1X0rL
h8iYnjdImVc29NI98dceaOKGmTf3BDVLsxnBq/WTDgqM5tcedBCZ9AGByDOv5aE1spPaD/v7k7kS
dT6ZAGjJBO6RGKl8HMvHWDzp7KNWnhpjV1d+taadvXRqXQxy3nIAw0gkMCGER2AM+0TwQKA6wf7F
TriMMdtvhawLK9IRw0gaTzE80wCrEuz+egiGNoTi/f0ZXBvSbOMNmZMMlYpwNvuewkYnl2EtVr7S
0hPAwhabRDOR/qIMd312kSRqqwaJhC+GNOUbTe+ir8ATWT85PFI2bgFYniyc5MGWbT36Qx0pj9D4
g5YUQPv9iVVpemxNpx9WLoiFseM6h9camrOAVMxRUk4OP9wWz3dUoPY0OjS29JyOrmyMpd0IrU1o
rVkAYyHDntbwRb2nTkfI8k/4hr6vzJPiVPpTlJnHVPZ4s9buduj0PkAOd4bCzOCxuBj/xTBN8MSQ
v2k45ObV19oG2SNL8VamzqtjPBXOTltr/t16sAEOeBljduTA82LMXZTLAa+LfTi9h0ZbeEkKmRxj
2FE4COlwdGad5XENfiPE9aHU76m55iWxBPoRAipE9wA9tVEPvL/ALUzvLJO8+mWz/eTYSUWbqWgK
AoxLPnqBPXSI1oRyFk51LG60Ia2p9YnX9PVHttAcBxsFr0q9/pPUb6x+/xejmHIMeKdOmkuzfKkx
1YYODfLhzA0rCLVCzXuoAidfU51Z2hImiJJYsRPNek6X7PUY2zTBC4PQg678rjp4Qq+8KNZCTFN5
sR9Uc6jiXiKEcF4B/YCGbqAOK/WhtRjTv7+IUSR15xgOXi1O8adKwqR4lOXLv/ki/8zUtO4uQtQa
bILLHsMoCQOx6ItTfKOZ30Mv436cxZV18UVmX55rOjBUJuLk4mCS97hbyYCW/j5wqYBP6tBwR4Xx
ehzw0YCIgo2VO2IHTqBDpJL3R7B4AhLNnVSNJ6GRebIfjRVtzQhDKKyj2+5kE04sQPurwVTYJAIn
gFrhCjDrlgWIA+ky5pRwXn4eBv5t5+ZYyK+u5g1bYOc942uxdR9GEPU/mpMbGCsdhaVFB4Kf7cLU
DNZtc3RHapEMqOGpEKCcUghvoBwAO/L7c7mQ8EB74J8YN6tOhYJ/Ow2rCjTI+kTBmJ0pf1dtL9E9
sfa4WTzX0SYEkxIkdbDDZjd3TJmtNRIPXwExTfVdgkvnobnmw61gw0/OowqJOeXYbtLtGrJ3cTYJ
VPsAKZ5qD7N138BlxxKgX/hcOxjsUMpvDl+pMizmJWD2/ifGbJEUeQJJgQhPbthXeHwHhuRXehIb
d8s86yUKtJWuyPKQYL06VUPtG550VhmcsRFDcjTkGz/77Dy0KyGgo4KFPb/vpkrNBMJBIWGOw2lj
WQ8JV2LQbHn1Dtq4+cNUk+7DcLJyJ0qqf0ub3N1THisPdh63h6yCZno29uWOFirbR3HdfjUkVb9X
cUF30FkYN7ECfJmHUgHZFl1ENzLSxQGGRR2otXY+fk2G1vCtSOK+76Shlp5SOXWQDbE4tzzFGmms
EgB0oZ+bwVYe64rK1lOdYdxWWhV912MtPVuZKJ9p2ciTEfP2KVVqgXonA2oYrj6u3HABHflI1X84
YyIgkGQ0ILroSODehOAc+UbHHwpAf7NA5tFE2IZ+Q+3lzG4cbyyG5qO1EmOLietfkKxEeygaaaFL
8cr0hHCMHSvlxHwaq/rECZl+GY33HdgEgV6JPPcGg8VB7hb9prLMeqOCDZLhf5TJDaDa6gmeXjzy
1ZGR9ygdnUNvNYA396VuxyESw6z0jEw1Tnqp0l3UuzA2Khu1aTyBSdz0GeRCTGjLf5WalSm7TqTc
F7bZuZvY6vg2G13rM2sZgCyqqrzFSJ6+jdShj7iBjFDRGBEwvjAIQPcQNTMCkkYGLEXURPtCRh1F
pEhaxzQT2neR1vpvo+DqU2+ncVjAXQnVCljrpQGEBNIvQBD2lR+5Rforp6Y8xETJPmKt6/ZFro1+
3Q/ZGf93cWYOdHza1CZnCv2V38gk2N6RenzWuVkFdTHy0gMpsvgCOpD13OeRG3uuqAlY7YaT9hua
RVG6FSXT94XetM9JTKoN0Gxu68eEDAcIwPff7I6pIaLBGc/kNN/28FqF1iM3QW6EBeFDSqu4BH1s
SqBdGb1GUO56KfIRvKUYUGlw2arqa2RYzPXqlrKvccEs6WkC7nBHrpXuewxrlE08puWBCpW85aIk
dG/0Cd+JRB+ftZ7kMHEbTF+hiv1s2hXdtxqSsW1nABgSVqKimmfl6Pr5BvDQ3TZtGvmclt3QeTJ1
6ak3lQyOmorYUV6C92HLqvgBQ0r2RjAvSBxYrbxGmtnkQQ6E5VsRG/JVj1rtm1u64CKl0B7w4jLO
33LSVd8bu8orD3KQxtZWVO0PS1j1peur5n9I+65luXEg2S9iBC1AvtK0Pd5LLwyZEb0DPb/+JrSx
IzYObyNG+6qj6CIKhUKhTOaz1VuJAwI9w9j3ilmc7XFC508/TLu8ajE93Mw6cyOFVb+mYZwCDa00
LzpJQN6Y22hXcDH7P9VBkTjxs5Fh/r9IrHh0jbwLn7UkxbkPe8Q5aqXmoL8Kp/HNYNF4DMFFBqkj
IWeYengXGR0OcaVitttYQMIQF/VwHsdM/TIDgNzVs8ZEnzQo5Qp/BhvcXcGQVnUBgz4dmzBR4D4I
y+Z9Ui/sZDLMi8/pAlxHB3zvx8Ym2a60gG4XWkvMkAO3JvAWptlPwKuPrzV1+mNh5w5gBFGGui+R
JCvBxhn7NavYt8gO4zt4xN5XWDF/p4Xe7BbTUJCgKKfYbWkNDFWM+EXnZEiQO3BmEu4BPlc8g2cZ
xz1t9cGFoOgI8sBmh4xgdmvWVfqkhHN8ILFh4UhkNQ4TibsgMsrpDK4/zBQtJPsCjjnFNee4DwqQ
8RxGNNNOLomswWdspig9aTrgHWmPhgdzpvb9YGIUL0lLM6iGzBr3NSHM8ezCBIoVqLBbxx2rpOl8
PW7zGFkxhr4oC2ggujuYRhn0NOkMcPHQLCBalr/YqYFEfdlOCuacTIvN3tKa6NR01Db7FRPOGzxV
TffWVE4YzAarv1Az7A5DnGe72czbL0akdIcGQFBoJe0xfEBZ7Rtc6Y5m1k+2umCQajQz26VA3HoE
mCm9iTqnPVPbXo4aLPG1LxTgpl6Phbau0/VbRbi9lQZ+NDQRbzVF0AAhtLXeNPvt/yZDeLynmW6A
qxKha9ee0v6dOc9Z+HhdxFYAvlrG7+h5Fak6YQlYGQYRYKeMc5xu9t97ehBzOByHEjkV7NJlKDyr
PVjyCsRwhXZCq6yCCTc1lMXbPBAUw461EGEzBiMfqdpBCHksvgF1/W45KB7x+904uL1Xf1MP17W2
GeCvBQo7k+WAv9X5qkZPgwt6WA4Pwxm9Vw/GHsxP6o0sHuVa+rRAmC741oDVgO7cSy2qoMTEKC+C
txnjmWx8sJXH3rqNgC5OJBkLmSRuMCuDaOA84hLsMt6s7s34EDHbNcnjkoG2VPKa2HyZob4G6AkT
NzQKMZei0rywyFBAVPiY3lMtsNAzcQIGhB4YP0PJg3nzuP6RJdq5rtVhU6aQNWi+bd4t5m4Y/+Yo
gT0HFTSkGzFBd7kcNhE910IU2AFMhkFZtyska9hMJv0RIGIP5WVXETvmaZ7hFQyVQK2qwj2Rkcds
agpdUyCPB3AttuZyGVRNyqbt+SOP7scI0/kZoOUkRqZvLWX9TtAvhRhmPrExwzsBs743aJL86I73
YxDZHtmnD8SnXgzmq4/uRFxnX/8qPVwXr6bmHkak8ALJWeY5BvFsrb9FOFsxGGAzg/PMDsbTkuxU
9DVp9IvuvKtoTcX5wtBZNu/MYXdd7pbnBaY2LAXAVWhMEcQygM5jCB2ZWaXdNxhtz5mMNocb3KeF
rSQIRznqaz1yeFOq089fa+1njn5KB7SrxEBtNfnh5IAR6CbJvbh5qjGtAwY19N1YmphvadPWaLX0
99bqXo7eMCQiDjaAAr3oPvl+XYdSYYLjb1qa9pMCYRknrgEQ2bDrccPY1i6JD1PyHpo/0+aXRCg3
TlGv6xUKB71iKcpMBYTGiWsc2M/ihAKGZ/5Q/TQA7fGrRBxfw2dxeHxYmKRCRVm4QU21aaJQ4S1M
jww46Pnxe+JFt51LC1CK6A/hrj2i3GXfRfeyuuiWAaHB8F/JgnYdtsQR2DuQvQZl6TH/Fd2oP9hb
uqeShOnnoU/ky9aCBI2WTpaEoHRG2QkA2c/V227Zg04RKO+mS34Wt9YTmCc8dheVLrljr7bEG221
RhFeikUCEljSSMlgB1Z3XksVpps1NvS2euru7QcTDEL7Blloz/EiL/1aPczn8UhA6fj+N3u7kiz4
QcuJKyfmptR92JZ7jxBZ2xPfoG71w44Bow1+ar89J99TQD94UrqNTUNeSRdcUKIYCi57SG/eRrzP
DvcadfO30a9Pyj7ZyYgTtiILjjUFfib0ECCrdqnlpI1znfB+9Sq8S4BxQnZdDazJ21BWxNy6wdaC
BL83zGx2Bt5GrrCXnn0Y0bFXJSaz5bzXIoRLMm1grgl3rQs9TgVaZDTjL+JmNHSgcgl0fBvAEZfa
qgB3a+q84dYZz+MMVo3AsSQp461LeFU2E8evtLZoVW1AcUpZ7JvRzk9dArSWKvGMVPevG/qWKEJA
j8hbHZxPLUxVvdhxNKJ/JAaBdYGGIsza5lWgSfGnt0x6LUjYe1VJmVl0XBBm2G6Qu8tOJXJHAe3a
9gGcuqHHhh5EJQTEJaoGYvrF2uUkMbzeTGRX4ZbBoyLHeQ0wcWn/9nort5J3xlItOh4JNNupwG3R
4qdIPXdg8Zg0STJ5yx7XogQ/UtZ6Az8OUXxoJzEex1jWz7QtAXhm6Gzm2L/CLWTkeUFTnhHv2n1d
3RmDJHretBBUqf/398W7pnRsjU34/ab8mfapH5VISjk0MIATdN0WtwbmUFJAxIVWEXSqiDRNMET0
bTCIsgfiY3IHgYKysyLA7SM12C0U/dzU1aMkiLLqBkNJd7M9Hpe2RwJycFPQHRiL6iajc+i1uz4E
NWsp0cXWvbv+QMGIgUvfLz3XRa+82+QBeETgW4orr+lOTX0wZF2Wm6pf6UNwZkjt4h5KUIjI0PTR
Jp1L6hmMjocIObjrqt/yzOuF8S9ZnYjSAdZ6PmNhKaYijNdOuVPV4LqITTsFfiNFpIRKmGino1Ja
KCWhqTDVb+JMQ+Fd2uG0ra8/IgRTnUllItcMffWYMPHiwuvvyl0U0KDxyX1/VPzyV/LSP9sSd72Z
dABi2L9LE66EYaGxUvN9AmVIctc9cFjIU+r+VG90cOVpeCTJ8Is3PdgfiY4w2pKUuVOhRRNtfwnQ
4NqXlu7K/CNvb5RCNl62WTparU5sZQzHsAM8F2wjPy43xtnwkQa9c7w6SI7tD/WH7tKb+WAhMnta
JGUrick4gvMExBUbGx0mEyf1oUqTG2Lmh+tWuW34/26dGPu0hj5PaQhFOqTfV8aIBHHp5jSXGL9s
vwTH0QwZM7UQOpzB4atieq4c3CbzzeF5THP//7YkvuTVWZ5rVQc/E7Smd6ZPqteCgNfZlujtd6u1
+PhZW4XgMTB5a7Yq0vJe9ubcmI+T7+xCjFOPX7ozYO5Pw9Psysxh2/v+2SvhpgtVLaFOi72K0oOK
GR7W3s7jbUOQeCN+qe0dY3ddk9sC0VqPwAi0y6LL0nqSTFbeI5j8GO/QoHSTPSwnw0ver4vZauJF
aASiaoD4AAhZbBOq0zkbTRNyaHKTFKdwus8xoaZr72Q89Kiom66peWiXc9Fk9DeOn/fwo0ZmgAlP
MJZyWjLUkSA6bk8leHxVFOTidC9Z4Kb5r6QIxjKkNLMAwYQJBbCoL8+gqd8lp/odgHMR8dh5PjbP
gCIfXXS4H6+L3jzfK8mCzQxmOSuE3zoA6UvpHrSbmBn9Gze1kiFcO02ZLNZiQcZURGiZh/P/z3Ax
eIZjIuvfXRIumGis60RRIAHb6IYAcBtkU1+/p8c/nWc0B4CbkCKTLY5WFKGjLyXHLQOuzz55yn1r
13jLgbztgHTuDbfkI9nFuNTsXXvzOrvtQfJw2xr/xRr/fIBgI5OV2GhxxQdM/m3oOz+SMzv+k92Q
Y3pngFyXlO6pknjlzfO9EikYR4UecFIVGAUo7fQlRQzkFsXY3iwxEDupMaOhLp+fUFH+hpEEiV1K
lysYDahCp440kE1u4wHT1L5zn+7IPnks361b8MIqQL10tSDZUcn1sOltKNh2QIPLWRg+TeFmY5va
fKcTi8OfG5j1fxnbBpXF+mZoqVdO6iObvi/dG+ZkAc+dS1wO30jR0igQ9DF+DL5f+qmZUClGnWlY
eZECm3On0lk9mINi/XTyGtgUdqW9XvcBW2EEpoAByYyJFhuvvssLkThLSRoHCwYnjatMN0P187qA
LSfD4bdQXuAg8+LZyXSzmVQDb1saLnvelFcr6i5C0vy/i4EMgpYrjeBSEtYBpFytiwesw4ldLavR
YXC/RLNkd7Zc9VqIcAwhe0pqE0Ji40dC0SZwyBHb9eyl7d+uL2fTDlbLEU7fNDVzNPTQWj2Bj3FE
A0G6eDpaD4zuy3VJW/uzXpNw1hDWkRzlfTyRnW9RBNyTZ0qD6yK2ZqDxzkdaHXOzDp/4uTQyE3X7
VuHuq6GcxTkgfnGj/GOdxhdgQ++vC9vyW2goRp0Tfb8IwgRZut40bTJiPKUMv9Fkl1G0UdVorFHd
0flmKLtGRle9rcB/BYoDFXbeYyyzhUAQOQVkQoch6XYFenmur2vbNf1ZmNh1mk0A6ZkbLufEBu+l
TX39J7O9AW2EUedqqc921yVu2+CfhemXu1ZXlsb0kttgtiNlYJp+mT8bpsTlbjmg1X6JRWKr1Kui
byDFYB8FMsa15AEq+33+91XET8E6PUWFiiTT5KVdBFhDWZi4aXE8PEWzJ4iQxArnkLY5kC41BHD0
mXXgLJ/emGqiAwfNQ8dkRkVORpa56YcwpYdJdPBpO2KOLgI5Oro4INHRbpIQMALproxGd+w1ZEIk
VrCpv5UswQp0YKdaFoP+YiAGKWhVMN6um9lmhoDP7P/vaoQUe2nPJSCXIQHIbnN6qtlzFT0x0yub
fY+uKmRDUrD07Eb0gmmYxpLREG0fLJSpdBsAZUBjE66OcCyI1oewQCXWwC9Y0GF+NRMFXVostStw
SYaAkDSm5imnpLgHZhQo8njz3i1wwABRjganvzl56zuTn8yVzapGbmN+FBoBSZPb6+hSLnZ9+mz+
BRbHb2jM/72bhVtGq7Rx6NEc6oWw1wTl3AyNKBrGymX9GVtHZL0g4ZJJ7JD0NchxvUpXMaz/DbUq
M3/uzPue+mWVHFr7LwoRaN4CFBSHWbbEqIPqETr8QgN7OjynetCOp86R3Gqbfn8lQtgkowDyd5Kb
eBSk9C4Dz1pYpnclSN6uH48t1a1XIuwRrufBThaIAfFHd7boWOGRo53SKSF+a6Un28lj0J9GZ7Op
ZJnPzUB8LVzYt5HV2qxTqPEpd1zrXg/CL63blQf1bDwWPgv0J1w/B1kuY9O9rTQrXOFj1ydg3ORL
NipX1Xcse67ifRVj6EwSNW46tz+SfifdVwctTdvBjhgkxZ3lMhMY/LrEfUqsRHTV1KgomPAgITfx
uq53OlqczUIyHyRbhuCjnUmr0bCLbRq0N2pDxvN1G9zcEBsQtwR4JBhHETxkmablZDUpXkUo1KiW
VwCtL79VwgdMol2XtDlfgIc6Mi64ETDlLiwly7U0Nzh4Avjb3dA4D8OvPHSr9E5hoGuugtE40OLL
HN7W1gPm4iTStxaKkhcfNkAqjYjBY2lm8ZJUqEiNj87O3FdPy6HKXPPYBTezT9H2494wr289RdJL
sC0XdXzbBAQ9YAUuHX5IlDJVwhobmLbfWIwZ6ukr+vjvJ+vFyFqJ49ryKByVFoE4Zv1RT7oUVlXI
dNl8pgKY+960nIv0+2TYrlV5cXkeMr/t/rmu1k2Bpg10HkAx4bcFgUqNIK9Gohz9LtV5br+04AC1
p7vYHsGbFr0soA6LAJNxXSj/UfEljbAL9HpgLnCIWIqmyNzRUgNcQmZi8iY76sN5HmSh36YQYvFe
KMzqfmKjcuypR3kRWVdmtrs2XI5NrO7bSEqgutXthUYP8AUCgQe1TKHXg416RjLK0wJJfjuz+2VG
CYe1d+BzCzBBtYub+AFY9U9z2npO/u0vNIkeaRBBgOjeECvu9dg7KgNbhhdlp3n5UMlBY5KJui09
AlcaY5qcV1sXvaRipMhUK8iBOmnq0QkYhPDIshLYlpdcCxFcC8kWUP+WEFIQ+0El/aNTPl3XlEyC
cXmyDAOsmXMBm2usAWi391YuCWs2Y1U031kcn0ODxQlXY6bOSTQyvKRb+12tgIRwnvVnpX9N40cN
rFK3yi2y4Ivs7clDGfEsraSKL5wYEVZu8bzHmC0YiX7rGHVr2y9lqKU8nLgmRzDziKnjVKqQozWk
3Cf6/DhM72xxHsjyowBaiUuz79d3bNPw/ujzNynSKgAgZWZUWYXANLMwWNkWntE/ZU1wXYhMfYJZ
FHqrRyzEsgZnvwD6eCFuQ10jlrx0ZWK4da7WUtF2BMAzxNR4qeXT7BbkO+hLa1XWuM4LqNe2iSt1
JcictZzqaEcAKTlAJ+dvS4gNuw3rJwbulCirPd3ScX//RTMHyk2GBixp4LyCFv1SrJNGmCjhTjAf
1FNX0ruhf7m+UVvHi1e0QDCMdCjcnXgPW9U4YcANImhz1/DndL24Sdy7RWpg0rdBGulEjdIfrY8p
+tBrGVDexhailwSQ4JiGBQCPiNFHhl4rAAqONwWq5WO1TzHfoH61kv31dW5Y/YUY/hmrDUSFA2ya
FGK6DlNW3XTfmc2vrlT962I2jvOFGEGbXb80Q8KRYvI2vTWBlEcxmPg4UeeWVSF4GGQv+Y04g3JS
HcD9AHb/UxdFqilqk4IP2UtJ82bqVRD3v8B7vlfGZ5gUBna+O8koUeXmGlcy+d9XqlRMZbSaTucu
y2fLM8seXdeoEzftJM1Sm3uG6BDRDAFdsiMos25ZESVc0DhX+96Od6CnOjWLjNJbJkZYjzGxiI4q
xEzdviEPabvL48N1s+BfKrgP0PRYFqocOg6z2MnUhU1dZphM84YRUyjgH2LI9mAKFkRpsuLq5mow
pw+kRiQ6UBq43B1wW+NIcVFTPPo9ORhT7+WyV/K2EAu8uQZoJIHQeymkLQzMIVo2cg2cC0h/nYEK
YEWSm3/LzjQVjZWo0UBtIvBKFE26EvUKmo1TbR/GqAikZuY3JrjfBgdTpRMSjkkl2amtlWkYY7cR
P8MniYF7OhI8h+ooRzAG0jyHFY1PnWHcJcYiWd6W41tLEjzSslCCqT8sLwZxW92bN+XgHKMy9nHT
HK+b39aidLQjAawD9YhPzx+gWYa5kyF5Wk8kGFVghackmJkjuY23rFwneH3A1glid+G2Aumek1cJ
Hv4OeLySeW9Ci/aZUHdOd9cXtKW7tSTh3o+VYgF+FRZUKjuAN7qEgpUuGIzn62L4z4jHdi2G63Xl
6TRFB1siT3OX1nJPR2dfVbV3XcT2SigeazhK1qehgbzIKUqiyGMU5a8ZAFjOO+2D0fobAwAa8P9K
EVxckmlGE/PcYF8/VP1xBuqkjGd+a1SIAq0U73nOKmsZgrLqaSgylWN7FRjly3/WN8nTfHpRvPw8
HawdOydHekI99x7g/HcYVzo/clQIWaP+lqWvP0I4VElROP3IP6Kb7ybrTenBgt5KtkwmQ3B+bBoZ
blzIsM2dGX2MGmCyZQ19W74PBXnQIHLiZ2ClXVrelOsZ8KpxJyXp8r0u4pvBKM6Zke7yPPesxnbB
i9y6101xK5bgPew8JwMYIjESszAvM3YR1pUMNWBD7lJcG01RuS2LPAIuSB2FJIkqtzzGWqSwXUOt
51GtwmM0Bb1DR5ynj8WPodaCwrF3Ay0kzl22QmHnTIbO6JBAq3MFesnOnL6FtdIewTb2UQ3qF9WJ
qiBMnLsC/cgS5W5v6B/lCidQwXjtlNdQ7kK1aa/WSJoA9nLwC6p8m6rwi1ppt7ElSytveRfku3Te
yQUQChHmI1oKfa4V7pHHMx4vxpS5S+Kx8Nd1y9mqdqOPF1zShA9boD3u0lxN4BVMwAjC2dfJrZoR
b84JOOudfaOk5yL70tnF0QLUgBXNh8jqf1wXv2lFvM8C2TvAxhnGpXQyDAMDOA2eENWPLitgOMlO
jwZcrN8wsiPZyE2VroQJV49hqUkI+GmkhgDgXpO3bMmOThvtLOVvYnv83L/LEpRqYdg+JQzLmsHh
h2v3TEuK6JQe+qm6BwOvz+LOtRfpaIZshfzvq1sPLGuA6x8hN07rA+B1vdTqQYWLYQwnv53m2UO7
9kOEOSc9VQ9h3z0XNbmnydi5Spfvm6x3NdAI/MUWExUArRysBhi7l98E0IycjT0/Psia5vHOiXxi
+gCMcufv1yVtHtSVJGH1I2VAGoyxenP6ahpukR9yVADQaxDyqbZBYrr8u8UIA4hX/65L8EjVDGAj
g68rAUqkOn+EqHxqkcxmZVIE5xOPmaVYObckC/MQAcAdXMSEki3adK6rpfC/r8zG6Kw+1ma+RX33
YTjdTdwTfwjfMIEVmCQJkvhbiVmR67u1VUnHpPW/CiRC53sK8uum5lLRmbszkuQIWgRPAyPqQLsD
Ynik9lMf0GJPw2Ds0JYf2NE38Fo/5PHx+pdIdEyEd1fXKCTEhBkvLOu+GesgYEj2tdJJbsytkNQg
Bp4nQKYHK48ghuZtbTkZXl4RtXZjSg7Apdn/zUr+iNAvNxITN8kUKfBw7RCdUhqjzT5+C5dFImbT
zaxWInjtyugqG6TbOGhzdGRtfasNT1oJjP9Jxsm7VWFDG6sJCE/M/KNLSlCa6XStYsQOokKAn0/g
lbeecmCSG2/U/JiWXR/eW6CzNYFB0QetbMpRKl3QZ4x4uTUZFqojw1WZjyQ+xbY31mcQyeT9d4Cu
4DyCynDQ0fM2Btc3c9OdrZYuaLmlY9Mz/lKvEqBAp95C9hG4lqPitXRcUwYMuTXnfaFp4XaMoriO
C7w1vXi5s4agRjO+NeyXhCGuejKUp1z3p1RSCt40JN6kzA8E+Pb4yVw5HsXJR9WpILMO42PJBjCM
tUFpK/seS7yuzc1Ig4MmA8PHRM5UMKRhtoo51PFmt+IBPXZaoPTmPscLYzE/cG1JXMrWwvgQkaOC
wBAI6IK0uYpMSzErBPwGbV2W5T+7xhk8PSKJu+jW6/W1bWaCLbQQAgEGGLSqmKSKKsduVQvi0Mln
7tusvunapvKtLpqOAJ0l+54YP7qkad3J7ivfmOwIFIDLc0FqGe/YljOFU0dNHLzdn0lH9KIzJkRZ
uZfmzsnsAdrf0Ntc+sraMFfU3/ijmFe+AaQh3FldGg2gFxiQykye7PJbPTxWoISZBw9dV3EZtIrC
yxbX9fx5VyETCTr0XBvg7xb7dBRbj5MqhMy08LT2ObEZiGiO1SiDFJbJ4X9fHQuq92kE/Dlc+tTr
+ue53NHlnpnv/7fV8BOzklKnIyjbbKzGAoREbGNoWHs2VVRlX67L+WwRXGswTw4wCdoDwY81SQwa
v46vJn8eh8dSvW9k5HCfD/elCMF3xVa9OA4XMdHvET1qzI8qlNJ/LbJaxOc7HDOPqg4+TbC7AnZY
0FkHTDJl5o3bU/0YMedJtXtJ5nxTgo33ELJ9OMhiU4ehpXGYhCgL9Mzr0nfT+M8uFytAfhSsgHhZ
IgF8uet9XM/t9LsEQF9bY2eEgHEO70uMpF7f9S0bXssRAld9KtHvNiIBRwo/ynM3osBNREnKlKxn
S18ogKEEhewVsGcFT9t3CNxqgvwYc+716p981CVh2+/s12Wgj6cckiuYyAZwBdouLzVGFFqr04AQ
vL7BXMfxqx651G+C8Gu7n4PCVd23W/1k7KwAU3OL+16g03k4RT4eeC6esOjR/BYGEardIN7ZX9fx
BqoGPg2byKmXeJZYuD8ZZrzKuUTk2lu1204vah+6MUBL0MLusurWcX6ZJH3sjH6XpY/q0B5QAXrp
dcNXNQY8zwruq5G9WDbOIjjMwZNh4DqCrxTUxfo8bIFvjWia5Odw6c8s0fZGY+1mHMt5kZV3t8SB
ShOnEklSWLSggqoC8PlIYWesXeovMw2BUlcsNtW9Ks/b3E1n4Nh5ad9Yh1IpMHlnmgN1l4mOpwgc
mYHTL7ntAiyhKkFRaKPhTU2H9jVEfuvBqgbT8q/v2db3opBECPKt6B0Ru9PCZQiRaId6Zjx13DBT
fWWZTnZS3UxK97NMZJAgWxelhRIMyEBNnBJUpC/Nd6YxnSKbx7AKA01gq/qj0d9gINeny+yzxkGG
qQAG1bhHa6Fsdz4V3zHS8PuS1pCVhDUIt3Sixq3Sg4MMQWU+uUnegQYG6Ml2kvyTxWgOonHtw1GV
Aa67yG/oyH5dV/enywcfgB/AcBTgUXF8RfOYJ73OO3yA1gyRi/+MNOE8fg+VVsbd9Clc/y0J2XNU
4xFkiqBMPJGWojLNPMcM38t8GDwH4KVBh+zAZKEtD11JLojc5/9qT4JYwc+mSIeGhgaxDdpcAAqb
UN/McjcuQzf6z3hagixhN0vG0MOrQJlJCxSbEhtaH/5mu/5VotjiWjMkdVPI8RL7Djib7jiemayL
5tPNdLkKsX3L7lVnCTtoLAKIAFPQMaG7IBq/75pBUlXj+ri4ObgkFCRxaWg6PLQQx6kkia3QbLE3
6WkETHJNbtCX6s6aN3GIi3oXd8XuugI/uRdBJP/7KqhTY6A0IikOuNpB9+tKA5hb/5yVja9aCjpS
ZTfQpi5XKxSsL+mBw287EJdbM7jejmR4bNrZM2S9aptydCgRsQtmHkxhWegiKLV5Rkhk5/mtE8e+
NRSBUmMcvpS11W5qcCVKWBJm7J3BGjp4jBbTpN/IdEiyCSnF0mNElmDYloX3BKquCDHER0yv22Nd
lDBFy+htd66+0Tg/Nboe+3jIHZgpbVjmzv6TRfIHzP8I/E3LtjIPiyp9Oag4wWgrPqq1eSJJe24j
9Vj2H13c3KN71EUK9aYpVJf2+fG6cW46Y54XB9gS+qJEF9lMeRXmSGoAurz20wYshMv30AolHnHT
VlZShA2sgHTcdymkjCAGoENzo8bprgfvYm7J2JQ/X678uBlIKyD2tOinF6ENfG4WFZCldIE+5KBW
QzNN7usRQIlN146AzG24pmzaeVOPQDxC3YZf6uKtqvekKfJxhF+ZgdVOxtrVjNQnSidp9N70X3/k
iJ2Uc6yMYaEMzKsyx8uNr2AkHEsQV2IAH3NcFvthOWZw3UT45nwy0JVIIVqZbL20FAMic2yYg3Oe
uUPhtc3XVCtdlUgaOWTShPzeYteYV7OhSBOE7+FzpDwR5zY2n5FAiGQPFZkyhbh4JCUxSxWyyNAE
i+LjVd8tCAveygHjzJqf4aVwXZcyifzptDrsGfDI0fABiRq6ODqAUadOFIwLuJNxspHxfs2T6R6j
Tj+vi+U/e20LhZBLK7VksCuIjTAEUTS5HwNy8LqIz0g2/NwhqOOUyShcinVDvUQrH01mxAnKTTy8
seaja88GGB30A2C+WXkozN2y5G6YPtoqyB4wOmCdaX80wD0XJZIX4uZxXH2MoGcGkPVhzrHggTwV
/RzU2Rm5EImQTa2uhAhazQ30RowNVpxlJ4NNQTPLqEc2/SbmCnl+FLC04nA9xVbl3bDAl0GF2vCz
NUMOcGM3sqT+pr5WgviHrO3SNMI6bSBorDu3GoCCb7xpROK7PgsBVQIacDHFASYgVYzyWK7pOdq/
4Ejw/FPAsVD15g6Qf/95Wy7FCB5EoUlkZAb2HkhZA1LXKgDWk04GBPR5ay6lCL5DwThoN3RYjL3o
fpG+MRBxNOH30fp6/Vxty0F6E8MhiBLEpmV7qq00J4h9zI7swYZ5YA4FZ8bY7UeiDxLVfXZPWBQf
XYKxabBswdXrdrbUkzlhRAlmEM/PRurZ1I85JV4a4BWAUytxG5/P0KVEYbOK2CBZlKu4z8hyR1vm
dk70eF2Dm2bHS3z/k4xwBNse6IRZ2BmLUoz8e1mO5ntm0nAfZiB7uC7pc+yIqgnartFeCzwMzKJc
nqK8Rt5Am03U+LPqpMeHoTPuzFZ3my9IUF0X9XmyEpNeABrmzUUYqfk08QI+DT2zC4Kwcfa0j536
PLn6Y+XVZ7SKZG7jjx+R13/XZJMcv5Odl1fJpVxhw7Q2yewZbCwedV/sU36zPLTBcj/sHjUw5VK3
d8t9j3+mIH92X6xg8ob3dq8Etm8FLOgO6ZvmEVf1Ha+6qfwuGN+Nn9c1o/MvuPaFwsm0q4qBU4R/
4X28j1/qdxrEnu07Ab7gXAcj0oDLyXb1J4DexHvDlcL9fA5hLlUkXD6LCiTxfsIHgEaJsXeNvGjp
0SweZgM3hcS4N8LdS2HCJZSoelQpC4Tpua+Zt4YVROD0UNHwxXZh/czCYKklLmnTzFemJxyoeRzS
MklgerxKYfQon1Fw41buEB6o7Abc0qVBNFAroSzHySwvjxQaRsOhUiiOVOVOiuFiusKdB4AnRYPf
s7Os4/Fz7xWO1VqeYN5lAi7cFBO3Xpm9dqabq3dF/RWvP8+pbpUZ5e6d3XutjBRgy+8iK4cuX7wc
ABUrOI6pnpQ4y0NYzHQPCiQFtDJ5FGjg0MnQNKS+2rJi6JZPNHkRFDlA1M1EgkwnAd7IDDhfr8t2
I/tKq7cplJzDz5V6qHIlQ0wcNZZe6x1TcHMx9ryUiw9O6CFLvpogaWOz9qDV5rm2cl+1R0wKREG2
vKN5V+KSP9dhha8QDCjNkxifgZWOY+3V1vcmLB+LqdppmB5J9LdljPCUuVGUZM+GHknoXFI82jos
ay0IBpVVmlU4JbRA0FPdAEhmMd8X7cZKH+gkgUrbsqK1KMHxVeVQN7TFUlXkHVkNbGvqG/1Po90h
2M7aA5Wh1246n7VEwdNVlpHSdoHEbH5Jm/1UeFFVuKjO+N3w2tIoANsgU/97zvPSsASXN2G+2Vy4
1Im+VgDyMmUxl0yRgoOzC81q2xoC2nKJ3QiD98o4uG2ZoHG4CgwjfCtBVb2U1tP1q2vL2a3VKbgB
pQ3rGszqcAMGGASmZzMD3n1HvTr+J02PyX/PynA9IkdC0eoBEHjBXpYOw065CtOMil9jNyAZ45ZA
e5chhG37mj9iBCPRm3DQKD8B3ZIewna+NTszUPVG8rrYCpTXqxGswkq6SG0NiFHbp3Lkl5KxK2uP
oqvr+i79f1zKnwUJ5mE04ZxGCiSxuPamvAus5J0svk73oJgAsjZ/wlveEvuGJWuZ2byf+BCXDSxB
DZiSgjuzp1arFjNqvTG3xn+KzJz2fC75WNYUbBN9EQ5PSm2276C4a/yB9dXJtOoxYKmUPn7TsWk6
JorQQYpKEjfm1ZPRyEmfUBa3XjGYfpy+1BjtxSvBNAOaSJL2v5vlxZDOXMniB3YlK5ysIclarJqy
3gc4F2RC2JK+NuiOZs6Xwph9LPPcWdm+0ckXClIwFY1EwzTeqMMvxS52MP9jrv5wtNjDcNzemJR9
moRPDUuBTQ5qVOc/jwnh4iHYYdgJfxKInSkQEmHmv8M8PfJJaNlKVOIa0SAxRtkuCGdYiesM/YvQ
jKL+M5XHke1q5VwhVazKXhwyScIxdkDPlMYFJNlO5FU0KOuXSv2ImjiogDtx/YhtOuDVfgtnOUKa
zARPIbL9+a5jmE/3MKgG9M/aLazEU/p3LXm7LnH7KluJFA41YiSFLgSH2qL71DoqfYCJTyUlXsiA
jP7ozMhi9a5EKN+da3YtOHwHBHx9R6FTo36kPWwWHOXte75oQQvAqpL9P86urLdSndn+IiQGA+aV
YQ/JzjznBaU7HebBzPDr76L13W62Y4FO66ilI0Xahe2yXa5atVZjt3Ni8m6kdmVdQI9nw77waAbd
oQ5qPUv+RqzBtNE36yaqHV054Vp1eqO1IX81xdc4TMrqnQY1+irvlcEx+sfeujBkNFRtacqpYs/6
+xXc1JNkbMtexVeYNzfGGxDx+8qNj8DoyTZxGsSIdu/Kx8L5Wdqh/YXyoLxLXGmXepY7va3PiPAG
XkwItyAKm7oK51rtDBKIndX+HakSyN3ko9vK7KiT2h1afQvDJnyxkoVV7ihNg8AKawVWAQCw810Y
2r/erevI9j9DPFaBY8UEgJ/eRusQWiOO0mHYetZvOQJ3wEaQUS9SsOE7SWWjuc3pQ7cot5QhtDnW
/e7ufxba4uDlBdLscarDCjhOMq89qNC7MY4/IFv7Q7e1z9EJvPLFl2zqRsf8ovMae3D6N+3+p+JE
u+KYOr2buNubcGPwfNarrRuNdvNnBYMChuaqNPSdn4SKUwTV8CR1VLlX0DDbO2YfNhd1G6FZLM6i
9hdRYgL5O3+0foBxIL7sasW6kpuMNnaQW2S8mwa/eSu6hJ0yqhjvKDWUh9QM9Gan9onlFhZezk00
SNCJKkurtcOQ+YEHRU12EcR6cwCVnHZZQALVlpmk3A1yazwguxEhGQyt44MflvQlq3v/IqmCMbAB
e2xdbCZk1LV+us5NK93HlanvKZsij0kSms5om58y9L24SF4D/JNVzZMhl+ap0frBtlS//xpJX15Y
ZZ3fFujx+oCqDb3K2qlsodhJVeD/wwxVp6Y02UsNALGXMkvf5cAb2lCUIMgg19pb1CTtbQGfzlyI
xJYoc0+5OzVZ+CjFnWGnYUZvm7QbwWJBqra2jWlSDk1JdfTBNKPxU8bMXYYsyBskIFs5QOGwlJGq
MeT0eozjskNGHLoQrWVVz3TqxkcQ+bBbOgzhTQlJz8tgbrODmKd0lfad/BUxFWDUopLfuka1jl0e
4sd8WmW7cjQZtDlHpTlWKHNdBAmR72S/DzQXdS/61MldcxWy0ShdxuT805+gXuuHRuvPPQPaQYHE
MwBnQVqRixbAJsNWw8bKd0iSkdaufF/PUMZK2sFGoUkdbRqrYNkZ6uCO+CoUVYsy9a9ryJvfIgUQ
arbBaPZuVoFfg7MqAA9AbVYSwFDMtA4yycmt7CfNRZhp0pVlNCk0l2XwCFeGP35pJbEcKRl7bb9+
KP5OzK/tW+4NSybkIBMZG0S9iu4RZb7H7m1y4bs/0Zi8V2+KY+S+9JfmcdyFNnTjNqx/ByzhmfL3
dOTBfllYF1Y3n450/6OFDxzCB/TJT3e5rb5NHvXiO3RPmSfzxoe4Ns7Kre5RYTBioRkPip4o7/KF
rTHFViZBgtE3BbGbkV0ZZKKe3/YfWUx/JlV7MnMsml6Mx/Whf+/H4WJI7mYcGivpjaLD0KWfTQv0
9CnEe5f6s3wtXoiaXZkPQI3JsaeG7wEbwMFlbtRjZxP82i/DWO5GHLQwTeMQn2CyzJVDfZeQ+5EM
t1W7lcmcny68JWS/dBQxgBkFUS3+vgjyJTTwlqwFRXGAioqvgRSroNYH1JbJrtI6XH2GhNhdQnZb
TllkSwrycZVRv6zPuWi8y6/gptxsqoLKs0YzSnvXvjTsiXScoDoe9+66oXni1obLTWwH7KSEGmXt
tKxF1rxNOruM/ZMuS29tRO1uk4RJGOICm6rNuDuw3fNvRylNLH0gYPhq+ksNV+pIXfiPgiuoCfBC
dLvhKt6ibhaNEv29M+kEgmtkGs4XlTSj2qYzq5hc/chNBDL6i1HpNm1f9C1Aknh8SGgaKnTmgT3m
3kJBCDXcusKMGvJjMKA/91JHi6XUuhToO5PsIuZGypaQpih4AIWugsZgDWATvubTWVFQdk1eO7jh
bL2NL8Mm8kpkOda9RWgGrWpgdQeBwTeiuKAdM9b5eCkU06FKLNuQrtTma93G/ILjPVJf2OBeeEgh
QB9VhY3AhNy2UjXdkSWB761bEW2wpRVum/vjqLVMgZWuR6NWwuwe/Q696lZDsPGKFDuEhtwWkAeo
oPLA3sjIy1iSYErvK2/q8Y7AhYlYyGF1cQTrjmHnSFeGFXVJqW3dW6IVA+Ya/xGcaIRnvYvRo5br
cxWokE4QqE/8qzzYuB9EC7YwYXLxdNDmrGhbmGD5CJB56faA86+vlujyw4nxZwq543BSrKRlPV7i
iXTCZnZBxP8KaP5TLKXvio9DJCV22WwVUsUrR4y5rqnOJc75sxZ3gZ7guYV2t9opq4Ov2Ymy78Cn
qTqT6hjTYDOgyLItolzRggHmBAlgNMCipModyKQdJTRIYKiWdq/DH7MRmrEbKya0AVwhsObAXgML
cT6uIWOTVZQYV2oEl0zdq115KMtf62smTBJCfO+PFW4jxw2t0qaHlQj9Z8oY2kWR3DMo39SEOlBK
6pysqqCP1Lt9pT9aVS65618gPPUXHzBPw2L5/FIxlCJDyNYk46sxIEs6RT8lrTzIUCGsmq0MgvBI
WZjjnFTPlK7vfIw3D/dN9xwNL0303LUbqbbfTvftfESPLTojLVQJTc4p/SzMlKJFIDi1yeck00/w
QXi6mdhaHZw68rNjEC4FYYrdatEFUTPbH9WfkZ+fqqi9sYwwtsvhs6TKVQQhUNLkG5UmUe4CAMT/
/zzKnQaQtG+iwMek95PNosuJ7luoy+i1E8vg9t/iUxB7Muh80XdlUjT8nS+xii5gP5gnA/Trdpkr
biUVR5LnG1l94fkzswb/zwznygNRegjJwEzcvTTlTTvF7kh2NKVgHUG3NtL7W+y2WwPjfHdsFJ+F
HSzK2eQ0NEhtCnR40QxbR+uWIc5rg9AoiVLPM2g+Jfr1AAL+EiyB6ztROH9Awc4dEABp87cQulrK
aJY8hUQm3pLJSx9fB2Ps1v4HGvFwBdo1XrbrJoW7EdTLVAHbKwoDXMiXlm1r+GqB00ffUUYhdgu1
nauxVXbrdoTzB9iyDiYuyILwrD4JQssJ3Ju43QFvn8gxRNoUBGfeuhXhUbawwq1SRmeemwkTyPTy
lNdjugsa6c1s6GSrantXBCD/WrcoGtfyVufmL1P8XkrnwEGPZfQpF24wXobhr3UjwhsWRHCgOZx1
ib8Fy3KgpJFEYSVNwjf8/16p6KEySy/2p6tc1wAvu8tB6I1cTbFRzvl+PwFhpqIdjVB0/wAszY0Q
smhoQZrQ+D10llv18kGSrZ0pQxVB13dSqz1NUY+GcEgjqI9dGdyuD30+Ms6O8dk64JTzF0C4hmdm
ytHOMEGRC022wY8+BBCo3kJTftsBsABoxUwOh4cINsL52Zh2wcC0zgenle+R8MiUyyH32vx1fRzf
l5Azw6VlIKoooXqLaZSfS9ULnrQf8tvogjOIBPa4Xzf2zSk5W9xxP+Sh0ugBbHXmEZG6HbEbi244
/nfEyG8js1I2oHpAEM8fsQgb6mqKpqoGXSAC510CXRwbmXHFMRtl3CMVkti53iduWiQA8cfNcA1N
KvDo4Ia4qLP2rmumceOLvm3++YN0Ff/IzB3GkyZqkd8T8ICnTqV+gVrOzui1L0u3rdWDvG7YODeF
2wL7gcgzwwQCX26Ota4Gz+nMLlEqiHkh1nSyfA3gNVawty4y4h2atm+aYDKvVU2+iqlkuvGUbOwO
ke8StOahYdQAVShPe94jNVtGA2DiaWvZHTlG5XtMXw1z4/AWzezcKkFBMYW9whO89EWltZDtSR1C
e08dUujMJ25YA3GlvQUDcf679y6tcTtl6tQujitYawC1Z6rqpeYtGzZCld/uyR8scF080BVAdUF3
fu6+vk7DofNDCF2XRo+HZpdpMrJWGXmULGiLIyVeARU5JHl4CTp0nA1RnCCTCXT+dDTNuHoctKSd
7EYyyQftkIFOJG1C1o9kyYXMxjwERAq/ZNeNUT8WVqS4pV8ih1znzegFk5E9qUaje6QplEe5IdIX
y2u2t2JJfdZ9nx3SZszcOCTTKYxIBjo/3we6BdWG2xaFjv/8/sXeQbyhoao4c+nyj281TIbAtCLM
Rtb/7AdjuKVm94SGzH+6Tgi1LBTawS/5La8Vg4S46mdmj8LvoUDzox7BDXw5WTaSQJR4qnnRQZmy
3Io/voVW8wDn1z3axEBFx4dWlDSmbwCh7xjN09Q+DCVqNhDOthPpSa4OyhbPwXfYCewBdSkjv4V7
G5Sg5+7VFm2ZgQccW6Z5ghDxoDly4vqR1yS2Gb9qKZo7DopxTcv9+uYR3ZdLu1x1MlbDXOopxknr
Zh+Zw6Eft2QQRKfBzK+AyUTryDcepqrpGzXNsYIQny3rI+sPI8tmFSGgwjcCYtFFtjTFHQVJEeA5
gxZ1hwaN0wfGgeqpLWfpP5xvSzPcWR7EUFqrQpjxFSRIhtshebWywvHHz3CzgP7t4Tc7BrgvEMmB
BwNlinPHmJnC6rxvsNO0g2ndW7FlW/pd5T+0wNUbWyRhqsgfDLT2I+LWUBThWwYVJuGhq823NJjo
G8W2ygd1wsp5Erur/WdowUrkqg0+xsLJ6EFLvuryGskpsL7taXcpk89KYnZWPqTTITfcKM/u1/1V
5EzL7+P81WC1lugBjmHArxFBd+OuMu+0+kcTbVyV3+timHiA/aGsimwzKhZcnKdVtFZCHTNRqSGI
qPfpCCY0m4XoYkjumDG6oYLcVZN7aVHZbfpeopjrOyn7qWsXyfCc08E2Bkc27rZTn7N/8XfR8tM4
N29VIOCHeRJYdjnKGSbfQ5oVSX7NeoyznYFsf3IoJDcNMjff0iwSOeT85ATdEHhZ0Hhx7pDJANCx
2uXYYypEUFXzNtd/NqBBTRRMA9V2w5ZGqDB0IgSN/qiazO0XnEXUlEnfmthu6PWy6B3azvL2JTcf
w+6jte4icMghKq63IFGiswTYNzRb/8bi8UQXfaqOupmCbAy4gMOg+KBySG6MimwEFiIzhoVhgUAb
GVH+wcIY+GdACpQCUigDkwCRYlTZ5Y1zUXSbLY3MceEi9k7q0sqhTIexKG9NY+vN3sx2WvjY64fM
v1G3MryiMHNpjlswxkY9iEaYM3T0GBk20a4HiHVZW08x0WEAahNZRy5ZnrPY58NCThc7uMDlpSUd
hNaO1XQfssQjyke61REm8HpEH7+FJUB3/q3aAEVFgEIITEXxgxFU0AEEAru4CRQ70dCuuxHSCtbr
zBq3Xn2sBqk0wFoSHydWQJw0BG0CsQ3Vzsi7BrlDaFWuH6wCPzwzya1ZDAXLXO9gUq00T25aty+u
5C3HECzYmRHu9J76OParOVQP+sxm6QW4HzGtNgUKbwsxrApXDPsJBQuwLgEEfe4cWR6TlIzzHKYP
0XDso+sm14BVcfXAI/ljFBMnRNNl/hkZJ386mFrl9gQoTnluAgE7ZhPsKh9tN60HgSUggQHg6XYI
0BJiF+FNb/33mAJlg7+fy00Nrps2VyP8fgXAgwWAi1LtTfajl6hnfq4v9fduXggeLG3N7rc4DioK
0aZpDvp89qPQ3Vp6icBMZTV2Eh7l0auiXamdLMVTi9vGuMjG3GHqvaW/plm4L7dudFFiYPE1qJuc
f00tp34vy/gaC9MMjsvgSkezeyLbdXc08sD2+9e2Gva6fptnbj/8A/kbzEM9C+39oDPiq1ESnuo1
SjfzZNwO1iO03KHVezGEG/GEcH/9NcM3zEiTL1l1BDN5/RpVvRuUh5zl/7KJF0a4A1EnUogOz3kq
pffaCuw28tAdsu49orNppsiehXZMyKhw+0pphx5ZxZm30viR+scpdXuQkpqpOySXRfEyPK+bE80b
KgR4Av4ujfPLIzcyBB+CEftu9CR60OnDtBXRbJjgl6ZUexDPlTBRsas0eGOGJ+Ubu1tswrCgcS4j
2cTnmsZCmxpN6nF9TIeRvMjxqdpCSAhNICtpzMl5gM+5dQk7VakmE6PohgfIYozJCQSY62shSkpC
qvuvDe6QGnWFBTXS5DigXqd3Ao4xYNP1X2r03nZ3Ka5Fvc02bIqHNVeIrPlBzqcNWdm0pACnNegv
jkHwFSEFon2sD0t0U4D5748J7rb1UYDIQD2WOrXv9dIBbxrdjfPryfLUeiM7vjUabpGsMUhD0sKU
RUHRpxz66B16GevDmX+Dex1gkf4Oh1ukpB37WpFhg0UjKMBsYj6PNLMt5VLb4uqbZ2bNFHeRKCar
fKWEqb74qUgXaf1VAtQb7NcHJEqOIPRXUMgwCYJk/g08xT0wQS3cbkR0B/p6tP8ott92lyYDhF+t
8DAur0ELtR91/yo0g7uQbXTFig695RdwLlJCkABisPgCjR678ZfRPaoa2EIvoBdf0F0kb414Pqi5
iYXUGOoooHSkSEFp53diZ03h0Cs6njxV5KB3II2ezMJL/YuBTGiTfdGQQm7wFN+4P75XwZGgkaGK
iT0ObAbAGed2zUwaK78wwCNi18/tR+ZpPzQ3/CwA/LWjY5XYwScABy/NFb0cN2wLtgZMQ8IFGC9I
rP5+jy+CkqRqmG/iHpmPSErdrNl3g7fuSIJVRKuHgnY42YQ4usy5a5mZ5cAiCe8SFqH6i87JPVC5
YDq09chFkBdvZS8F+2Np8Pd5uhiToeaVUg4+3IbEdhqjPzQ6Tu0p1jZ4/0RztxjY7xf0wk4nBwEl
mYU3uRQAU40U8ICOxn9YoKURlfONstXzHCGxE0KZy/IdzXrpqw1AquDsgoIpMsozyzA8Yf77YiCJ
IU2ZlsD/QEF5qovW0RhauPrIK2YxwS7emDfByX9mjjsqIeOuBZIMn0vVzwSw00hV7FTyGL2gmMst
icIta5z7VXqLQCeHNdVwq/gDhPw2qQ5D4urqXdJ+rfu64P1DUKbEqYe4FpuaL1iYemoxYD8T5xI8
qvtulz4W+/GiOtYePQJK/hQ55CY4QSnsWnoHr7JX7uOTiwPHrr1go/j13T3PP4WbZln2jbw1JYi3
1gxJsYuGdADn7dYH/H2vwQhIVGQUJATNk/qUoew8YLwqWEhJ6zIwJWTmvSkd1+18P0RgZ6YgA8kn
sCv8uzKegkIuI9hRlK/E9JCNmtiLmsfoX7jLzN4J9Y2Xw/fOGrQvLi1y04f8b6z4PixqN++Ro73W
3gMahvet9/jTsqfX6P5nVnuRA9BlBLieTdzoVNrpRfEQ7CZP85Ch229Vc7/v0/NP4lw5lftCGbN5
sn0P7E+ddVE3b5bu5lsUEYLk39IS4HvnJwJolcs+n91YrxpyNLJcPqC0Fe3Mxg+uQMMW7yIr0/Es
rYpPEhrBfajQcG+0VvK4vu7fSVnOlgGaEudfIo9K0PcGvqR3KqRkwDtiec2PVLZvR7cEKUuErXMp
HcyNzSOcaqBMAepGcxXIGM/N+pVVaZkcQZGBXdVQBUnVO2q+DbrLqo3TUOjZC0vzDlscvhkgKVVu
wlLSgyUWkT0DmQs0IApyCPuXjtyRZiMcFu7ZhUXuuKfEh1ysBouauS96b1JNkHDc+OU/VN/hRUgh
o3KLVz4CqvOhkSHMhzGFIdl0IgMdkWh9BD8tEq1V++WTezl6HKxrSNes+4x47f6YJZzz+oEcB0Y+
j09xwc9vV9KtYXm55cn9f04jnw2QR90oAZolsgKWJOIBGN9Pt8r4uj4Ywevv3AYXACiSVKKPNYTa
ySxgXXgZCq/NVHuWH0G64qmLbWk8dluCwsLL4+/S8cB/OTLlblQwsk6dXBAkwkPe/Sn6z8HN+djI
uYP4Vp7p5ewgkXYZxg8tOAaSceMpK/R2XBsWFKiQr+ZJVcsqK/zJgg0GLoYptilUIaAiHCILur5S
QrdbGOIujMTKGx90fYBgoXRFpJ8Bu7I0b6pstsXWITgyDEAPgeBUFTRQ8eTjkt+maHMMELT3np7f
dJHbmA9dcQ08C7BtZvbfvdwAdRmYvFGYQ12OOy/iED32NImQRItPpnKb6q/Zf49AUfVcmODmLgJ4
PO5H1NaS/LZRb6vuiRVoIbxR241rXVBqPbfEnUkDQxoHQA+knV6TD+JUuZ3a3TO6IXfBSbu2We8Q
O/y4QAx8U19osf31Jb+nG57ym6jg/KE5F3lxLCJuAoiGT6+MoDqjQwsQlKKA7ckme3ohf7DUTp6L
fXqZh850MXwN9U7d2G8CFz2zy901rEVx1exgl/q3qfwQM4dSh2gB+OMP65tBdGydmeKcBvTz1CwN
zDNNvxrp1fgV9ujMHO26vVLYsxJfBf5W27Fgp5+Z5JwolQjJaYzRoW7TK6+TvK+sU76FUZl/ZW3t
OAfqxqSeRoqBWcrn2H1okutb9yy8T6ODr27sPOGIKEi1kcCci5VcQkJu+zrse5T0CDLyHYqtgKIH
6UnbwuELTnvoPvy1w53DSd+pWtLATjDdqLrrl4/dVuw6/wQ/bXB4nCBzfV/nA/i8oWGh+lDMAY4Z
RORf2lY+WWyAypCxlpG15tMMGkW2yJygPhooGrjT1IdpkwhZaAJp5BlRA2EDXmQA/et6j0HPp9Rn
Ud4bEOta3zWi9Z7z1P9vgLvrw0ZRhynPkHbN7mTcU2pyY6b34VZ4L1rupRnOraqYdYhaMI6wPk75
s8ns2N/Y/6KTZmmC86gwqINwSDASWjxL0RsECaiESteY2OkWlblwVUBjRymwwYBPc6OhCemVWgZQ
QY/QT1U6dbbVVrBlgRtMgsC1KGY0XIMrAXnBUt+IyIULshjC/PfFG6BqShTLLKA7pPApIo/aODhx
v7EiQhsADs4ac6iu8encwJ9ylgxAVhTDjSS5tDhp2de6+4riEgAq/piY3XsxjLQK6oSUMFGO1w21
W8slABOXV0w6tCVzQZ6wsV9EZ7FKAXcHSADVIv4enQmdUL1A5S0cd8yoXbXAE3x0JeOE85ltUk0L
nXphjhtfo1uh2c81U1qdeuUQmc+m5o7VAVTI6xMpXqu/4+Iuz76jrIsmGGqHdyPeM9QryIbLCccC
BMysFDcj3LhrjDIrg5YVKt9a+diXT1F4JAFw4A9xvBFxbRjiOypZ27dZxnDwy+Ohyx7xgklLpwO6
1viv/bzoCFX/jojviw5UClQ7AN+OEb5IKfixq8iztpp/hCe0haIYpOohjsV7nAzBnBjy03BxMN6j
1otGV7mFhOhGhCg8cRZmOE9TmjhWwgBmVPlOkl7ZVjehMDxDOwCWmKLAh8D+fKsWsRHn/gxwZFMG
GpPwksaJq0XqAbQsl3J/PeQ5MLBqzsBfV2+UygTYA3SD6ijwmXMMDG27c+NxrkUmbSYcRdfKZbZH
CcCVJRsIKXCI2WBXje1hw+TvajIffixNzifJ4mjCSdGCmg8m1X1+jO4f8yN4mJQXy2Fu+YVM0j68
Vu6Ud82R0HVnS5/r+1nkNaBA1SzdQCkNz+pz642WWdqUY7MN9KZA57weH3oJUL7juhnRsQH86Bw/
IFMPzodzM2HTaVNNsQMKZa/6v7rxZgR9x7oNUWoQr7E/RnQuu4Ie3hZi6DDSlg6gvy6obHzzjZh7
S3dAyjvl97G1r9ONzS3aEEurXBowGDWgo2ardX4Zodu1JC/r4xIukYmNgL2Nzj4+V1WpYIeYSmyI
BjxVrUPQBbkHl5fKHGYmRuPoENTJ3HWboqNx1s5B5lzHPuRD1gZAV60xBjwlgLsxm+uKOR19BNK9
86uNZRO5xm+cO2rUCqB0898X/m+APCfSsh6AR6ieJqAvZC3CS/V5fUAiK9rfSeQzb0B+1QmdJ5EV
H5l5ZPStbXfrJsQn18IG5wkMbcmsnGBDMY6g+LLRbw0Q7m3a3E4oQdS+W0igwvTWrYoiGw3pIwUN
duiv4WPMQZvApwxyIMdvCIgB0GETg720lJhjRg3d670KHaK6jK6kxkdWfsyU/foHCF0FRzVq8QZe
gzz+N00lqrUpPoAgNkw1j+EU8a3UltJnNd+IFIVbYS6Bo4SFMpbM+YqcaW1nWS3SS1XkTnHulX0B
/nO01Zb6JlOb0GUWxuaPWTjmVOSpPzCAGeTydiRu0z8ldMNlhHNngZl5FnxAbY47FiWwmKR5Ct9X
WA75d8k26QcyBWiGgCpkqG/sNKGr/LXGM7IxgzVAz2JAYwSJFfo2Va+BNd2hhHIp5xTBD3ruyFa3
h/h+W1jldkWVU0bSad7fN3LoBPez3ArySdeWN11HTnQMHq09CMxBT+CGnn9dHLeersIDevEB6vk6
pgGT1EDBB2ToYZjj8G4rrS+ASSBsWJjgblFTkjNpiDGzw07Z6Q/hIxSyOpdcsH15CYHHKXTMCyd4
k18rGz2w/+REEB5GzyKeG3yqP8vQSG6EME7iL22S7Km3Nd228id9q8tL7K5/LXEzidr4ENbzjmhl
NGGCyM1ytOiu6wCeeFs/VAQQH+jKzN1P/7sVuM0XhRBBUSssmnTwr4oPCcrJ96TyklPv6qB+s7Mt
KPL8g3wYBg5XsLgigTInsM+9pJB16AMpI97q5kesfQ1oaGH+Tb2leCSaQnQjo1MOLabKt27htm77
oApxsQbSqQ2Osnqd9pdqcdcaGwglYTS0tMQtlgwIWxs28xWulPupsi7jBoheLddcSy1bV+nQflmw
vYpWzKGuP0v9dX0JhROKEQLfiMwXDpbzCW0rOk2NNU9o1duWRNyAeQ2OtuBr3Y7omCYLO1z8TCUp
BZpGxozSy1i/JPFOqjeiod8dJd+cY2GDO6czZZyAoUOMLt8Zd8ox7CC/Uf9CNqc5GA+N6UpPfmBP
TuQie/EP9/tieLxiXDIYpRZGmMahexktlGyGQzyMdqB9jah6q+O1rP3DJYvuPECfZVARQqLqfOFM
Oqq94mNCM1TQwcRrKF/h6AbqlmyTcCugbEMBxwe2TefsZGPUqrEOB03AchV/lNGj1Ht1eaNv5cWF
njgnYTAehND8AZm2QQ3mBhU7IZWORvVFre6nlUZgKWMbcKUtS9yeq1I/Gv0Klnr1zqI7kr1otemg
1WbDKYQXDlkMibtwkOlBn4OvYEiMXk1dYWtQ6Ojy+KmsyX2VtKdIBg9P+KiWoKMOb3Vc61I0eT19
I8g/jCUYsowILH+QKunC4/qG3JqE+T5exE1tqjODMHybwtza8kpyJYd4ut6vW5m39bctCa2QGRFp
4JnCeU/ArF5VOiAi6fCetl+QewUxuswuxtLpP9dNCYtiKIv9scUta5jh2YK3M554Xv6KZ/oNOj9A
0+gGjYvoBYyMjh87xY8t6WBR4ELQeol0hAaEPV9MJWOs9DSZN8hwUyg30D631wcmXKmFAW6lEk0q
xwSqkA4zUjfWTpA0S5m26/4lq78cyHyELzzCVIsuM1rY0aP3KJtsHQmNLVVZ4WmyGMs81oUNCGuj
KWC2MbaZHSevQxk4Cfjf4/aebgFjhPOGLkBiABpLgDE7t9UHHfIMI2xVIKmGqRr8886wBXQQevjC
CnexhVXdo5iEkz/EljVir/FtYH5b+Zb6O0If111B9DYAYeOfIXE3HDhte02ZIdWRfOWjxahGl9PO
Uh5DKKZUBxa9rZvbmEE+VZMjYlb18Xdw8NoW+wFZLu0xkN11K+J7G1mMGSM+a3VxoyLlqE2hNt/b
2aW5615lL4C8OMh27fE2t+tbfW88tO4HmHqddcvCoOSvYT61rJRF0uYFDNcS3U9K4jKjufIb87hu
RnhCLMxwh6AeobLoxzATgmotCkGS+7JuQJjTAEPr/8+gyR19TNMgOwGJdpDxfZFWtll16K1nQu5V
9hICHSspF3RLXnVr2fiDbwg72SAJjOolbjNkehGNu0kU2shVuZr52YJsKszvWwMJI+ttiMJZJaCQ
88cOxBYM4lEx6Z/WJ0LosIt54I5KCbTUehngk7q4xyv9oSzR+3dfSft1M6IFRaM9sM7A6gKdxjls
VjZZVzQGcn2qG42g7pumDc8UvqwWJr5tPT0KaIG8gxNcJ94AlQrb30VP077dJZ9oNUy2HlabBjkn
NYpADuQZ5hyf2q/86F90l+hWHSp7+pJtaOVJu/U5FC3VcoCcy1pBYlRZRDGH3csgu4N5p5ivev8P
d+fSCheB+THcQWMY1Zj+GsArFSR2M7w31tf6YEQHCer5+tyeCdYT/gQz+qKOgQyahVwdKITaOnRV
/ztvHI7GhRH+tKJqKYdqBSMMzbdZ8GAx14Jwa2XX8WVdxG4JRuj1YYnutqVFziegY2ehoR4WDbYj
0C5UscdVe8xP/SfE0jeMbcwhf4ZRq+3UsYcxqXhMWnfonrSN60yEBZ4VNAHIRREWLR6cNzSNRKqx
RRJUr+pHE6wUh2FUdyabXq1CSeykh+zZUFejGwWdekGN9LUvGBL4sVckd7VUn/Ss32nD1GyUa0VR
EUqPSAsZECVA0fk8UrHUloTy3MpGOwnJvQgMRT4ysx+xYTdb7M+iaV7a4vZdBRy8BCVeFCBZD8kC
8LdWP8kWrlW0uZdGuIlGSBTQcW6Yy8F02geKW6TddSYl9vRPsJ3f1LB4CqOHlk82I+yjYR0MuPoU
Vx8SO8w/1jeBcHFm7tn/GZjHughZ5ZgGlpnBQKAAP44Gslle0e+eC+Ip+RbhrehmAdWYCd1BMFdr
v984C2MtJaMcDWQGWbyX/U/W79YHI1r95e9zg2FhS8zA1/AiRbYz0Go3NB8baMStWxFN2dLK/PfF
KHIUjv0MjfxOER87fe/LIHfonJTihfuwbkk4HnCMoH0QtzEKb+eW0j4rKJ0730YSg0J6p7X+TjU3
zg3hovw18jv6Wg5H9zu1lmHER+s3NfchxJjXhyHaLya6BDQVroyqNjeMvEJnxhDjmtLYYQLbcW7n
w338Lwi3hZXvbLQ6EuwqxqEGu0z5GkA1tj6M7+IIuKJMUPwZFO9w9Ghx42hBfB0UIywYKKXl5Ijc
gtHeRMM+kV3qH8vqBTs0afZlEAFh6ep4Za5/gXgi/3yAwRWXQS0Oku85BzCLilXU9o2non4duuO6
GbHb/TXDHdiBHCmFUmOcihLaNPqppw/WVugi3ERQ8FKRVrAASpy/YeF1/qjVoMhDgiYHV1z1oEdH
OT8WtRdv5S5Ft7y5MMSfCWoxBnGIdBiyiGp/1fdPo3QgzWuVHchWafC7rtLsIQtj3NFACqutLAZj
0M6YduaDZUf2GNtGaN+e7JeXybG9k+cZ9kHbKosId/HCMvdQ74s4T0cTlmOUPScQf5XRxjUuxIYv
B8e5f5z1sRUMMKHdtJlb30uOdC05bB9cmR5z2bF0PHvwgofezZ/IKXC33rPCJ9niA3j3z2llhJME
n6HvykNwXTyDj7Cx44dfIJa4Ve4uWreyq6stdtwNB+KJI4v/I+3LduTGmWafSAAlauOttqrq6up9
sX0juL1o33c9/R/qg2+sYukU4RnAYw/QQIdIJpPJZGaEMqrNZAJVyUIQGuOJ9NbsbqvWUZNvqS4o
B9sCMxeuPSR10FfO07XPAVPTbnHGY1J4kaLYnaEdurneQ+gJ9GKj1daloPhn062ZdOG9RxW1gnft
861IWz+K/BShaRHZPiWQSLAojcAKee9Dgcy0Iv8XYmUrru4S5dZInHbcXfc3mxf89Rcsxr1yBpJZ
Q26nxxcExZ0yOnPgaINXpqcwONWwr/jJx4X332Aib7Y8gCmgluNGjWLFto06hksNugUHFQ+zD1H5
INXHUAd3tQ4qILzqg/JGALv8Wj5ljLIynB5oZAcfFechUtPMs1wHLMup9BMSlg2eUthw7EYpO+TN
0nOAMu1dha5wUI3HFBcSZcAl1ZwJvgzFFH03/Jt6yuUxkFAFHc4odzuf/i4Gq3WtBBmUB58a+p7W
FGv+15T5S+prBcJF5ko+T23mh5mtQps9vNHNe4RL8SCY3y03uEbhVjWdZqOXCIaCe4ZlVNQyRKXb
W2fwGoGzVZ/IGcllIGjJ45AhawgMSCSFovf8rQOSgZYXCt3LxuSDjcQkRVVCRdWWgvotNthDLUt3
VB+PYJ3YNUq7v26YmxP3B473rUkWxdrsR5nda91ulMfHGY7nOsRWWMEWNiNIP6JFlidT0GVf64MM
EE35g4ImIgndIfh6HWOr0gMU2Oi2xqshOP94JqBMT+ueVODyhDCux25VO7gJftX78D14LD+Q8qFP
ZmkpP0Evt7yW5naRH5L369+wYSFnn8AdxZ3eBFollRl0gSdftSafkIec5OlPBXfyzhpGbRD1km5O
LXpJcWbg9mHwF4UKSfOczQuJBCmsvP1Smb9L1HxcH9emifwB4S8KIx6A1YGBa8FsOrtWCWo9BLt3
gwQMTkI2oRMPNgzYPueJimDwg9zHOMLIqjIr+y3dR8fxWHr5EVfT6NZwBxz0s6vfhTci89wsVkBR
OYiDQbOLzmYuvpGR5jKrBju7CO2eWQgvbpNTNTwnh8SJdygIvD6dmxv8j0Pk06xaAm7aoMV2mEDh
WQQ/OpCUJuxnXj4Im6g3zeMPFJ9uldXJHKIIIxuD1Ini+TYaQ0cZB8HL81aW1ZShjoEKUdBGop7s
/CAhNPUpZKDh47PYiiWcYNqtj4KnzkBRpV3OCWS4wr2cPtC69eJWxCi5ETydwXNHDOmVONGTGg5G
9SS8T4GMuXcYOmoouSeSIBzeClrO0LijpkFrc5JEQKP0qUXOYW5dUMlbRvjWUZzuyMLd+u2/ON/O
QLnTR5ugDNgqmOGwvC+h3zEL75hbd5gzCO5mFlCzyKQU45KkR1/zGtOlYeCo5KT5XxLJjXLJqn9S
qHvHoRtG72HcLf0KSO3YBkq3o+MAMc3g61S9mL1IyWt7znVNweZcbIwvjUdXflaBKz5DdfVbBk6s
/rs2e0Np7rL6RZ0dGB86d0TOdevpHXpaBp5Dlhd2SEicmzWNNEjVmpj06Yb8Ur9W6NrZV45mJy+a
3R3lQ+UOBIX5193D1m0Hd3koQxkGauoUPvUXxlKbSwqOkdGbXOW7/01xZ3BrZIUX/MrvdC+7Z7Ds
Q/wo8sIb3gLAaH6gBiiPNN4Jk0n1Kxmd+7Y/WjF904tT3HrXB7fh+z55s9CXhLymwVNJpRKhIzXA
y9YodGeMP5TUm6CaNua7Md5dh9o4jc+guB1ThUjx6wWgQtlJJbSj7Fm+m0TqAhtn4xkKt2lA4dQy
HO6ZbSa7UblvTFFjweai4Eb4vxlbhrm6IkE7t1DKCAAxBMmC16j3QpHo/dYBiPL+5RVmqSO9aEIN
w1qqox6Nj0ZEXHTyWqbsZslH4kPF8JaiQTnx0giKvkTUNrS1r8+QuZBJoinYo+nSclk9dngbh/Bn
/IEM4YzHitKBiIEwx7UJCZoAVHeidAcZ1sVEVxMK3WU/pT1eS5CqSaFuAOKWDlT6LfRWO4gtd+CN
wCXCuW6MG6uIFqw/oPw4IZ07JUsHQD4/FPoDkX/r44/rEBuH4BkEF8XUfjDTagREYKKnDHqtELwO
bk0Liu7XgT6LJ7mr7BqJf7Fr+lYbZAIkWg4vWlfdxP5kxWgrbNDInrTUaenvOv2iy88ISiv9NhtD
VzZRfGNaJAHThBYeol73oAjtBPqr4hM7g3oZ6FZQSWn1Wv4wDtp9DMak69+94RDOPpsPUqI+lLUG
n90jqaEU3iC/MRRN5u51mM11AHUuCgsZSnr5BGeghj5EOdGSM+mz+hYxln0LYIZgaVZpiGhWg2dv
cx2sPQTMpX8fq0N3dVHRRa+0SS4IZCHLmIGgKELZVvpckGOeCkZ3acj4/cYiW6iB1RPDPN89WV9G
tR/j9zd4rWUVpK9J4jHy5focbpQYAgbVu0iX4LEOWOcwS9WHVmjovE+jpxrqCYlH6G4MHD0I0Mty
r81O1VsGu23t6kWDVLJtK5ZWerPINW4NF9pV6BvDkMEEx9lMG5ZyPCkYblX8KhL9tp2k3dQponLp
y2NxEcHRdfBeQHgVTADnw23TXK7StkImbrK0F7LrHfKW3fi3xkmr7dYyTtnP3M6O6Y2Iz2kjtwtk
A1ImOrjZGJ6Pz5FnQjqpJHDAg67P0NTGLe23jJrD41Qo/aJ/3KL/qq3mHgqPtHksxhSUC3Mm19SR
o6h4yFqpP7EkV1rQWLBGd+jgK+7Q1D3K5PUuQ1WQlAeQV5qL3puqSL7zja55GeYCC0hJYu4VP/77
Q3mpTsWJiUadZQfyRuoX4LYPF29r6B5TfbBTCfruthZsjcCdylOFF/0yAcJYPPZQgBmeSXxkSWMx
+nx9K1y6E4yFLVqLuJ/K+Ot8gTq/r8HaMCC/P9+h/JpUez9088HSTDsUVvYuAe25Zz8Du2jSwSFS
50u3Sl05mXIapl1WuWbiysFeV72ROkVzn0VO4e9N+tfi54h58UiIUxn8gAi4OUuEHneqq3GNrWbM
BPZCIy9lKTS5JNO0KiW7neoUl6sUnAyIkEXVqBsKG4DHzRXqJmhluWg6lP0UbQI13HZ8UL7536lV
3kp4YmC2ekDv3JceLwz7YbBy6ya7V+/CX39fOHSG/xm2rMISSR5ZTRjwi/R3oB/9aNf771q2u25N
m/7szyg/I8EVipaUfawtzeBm85QkjlyDnVB+vY6xuTdAOIEeGnCY4/7EWWyDHtGS9kvLU/mgdNop
ZHSn+zOCq8IyJV8QWl1G4LBZ9P6Z6Jk2oYzCXdKaikqB3GFIaPYCFbRiKeH36wPaYK883xace/al
zMRYsS2qu+aRjJb0yuzJHXY/05PmnNrQCh1j9y7vreAA8Rm0tpT2ZOW2aQ8uRJ9FG2VrDVcegfHZ
DhXtsdXiEUh1W+Ntk+2D0Ls+4sWpXPMD3JyWIfN9eWmb61KnGw8g7sKJC6GxmHmSaTfF/jrcxkvU
MsE46JE/hZvj80djniRqjnpSOyi9pn0g8xcl3pvN/YTetfaXSQ+p+q2UBtRoJXZBvjeaIIG1ZUPY
94hoUOuOWwF3YPiVHsQdxXgzMA2indrqFcHG20QwllJgBTyd6Dg53xRkLstE0ZdiWYoG++xEIiFd
8rLu/KJBDASHOXYC2gW4k6KuJFL5CVpnID/u68dsepLZXkpOQesWuhMw9KpCsL7CH8FD4tYRtQLm
T43E6IO27wGMtjUm7WT6Ebd38vTalDfy31fzY6f/GSTjtmI84ZAsl0GWQeE10/dyVm6kMBL4FNGI
+C1W5ak+LW1dIbit9fk+zY+4jvj6B2n3KHkWoG1t6PWYuN3WoYCvScgyJlRhGd+a9iYevl7fYVs+
Gd37ZCEDMlCOztlGWWpQOmnRu2z6KopX6uhX1CuSNRQQsgzHYHbB2Cgi/tuaxCVXh6dW1L+bPH33
KIU0YktJXpY8ty0UumyJvBayNbGbQcSHujGF8qJI9sk/sqhmn28vsNjLhaQDq2XI/iqq/lK2+uyl
Bljnr8/k8pu4XSaD5AovgbjdLTw650gB8XH7BamWHeWRJU/RXVA8oK3pTpLLm5LehYR6poYY+Trq
xgMJOuL+wF5k8scOh58G/xGNbI/mcKg7Gk4QvdFJ2UuSftOUL3UQHvuwcRDwgk1MxRHVqFY85yi2
fFXjcK92qq3KP65/2IVhIemP16d/pJG5w76gvoK69xyOBSVqRfe1gshSQ6JD3gU3yMofrqNdmBSH
tvx8Fb4gBIj1DlqTdl8dJPk1rm+0IXycoWBSoK2CmiIlRNHouMXOs7mPoxp4aTN6mUEfSr0By0Hq
Rm18NxZKKljmixTF+fj4UjYT2oSGEUFoupdbZGFf6uZ3ZfwcRe1rlzkwDofzoq3pR3GZA6dlyrcm
iUMUXvfFUU7q2JbHUXchGFeAeiDL3Fbpf0ttmQh8nmiknIdtIkidy8tIa8lTTKdExW6HTqPRYAKg
zSVkKG9hBhK1oK4+Nxmm6JnCJixhWJ6yyhuTR5wfll6/h6ICgU3jXCGp50iDZLB8HoHElDc8ccmj
l6MYLIcQXWJawSByRJszCOE7JOohfIpEyTmcCgGXNuqXNayABInWDF6nnZWTjqbu69tOBLX8fLXt
4jopSUkBVRrys6kMX2MNOdJBP9SaiLrswpEvlrkaFedPmljKkUvAJKoBe1SZjtL87kM1G8GILlPe
HA7nSWIVz81DWDboj3Xp7ORQx1XC0slhG1X6glbxDMQpaBgXxS+iqeQ8SmKEY1fUmMqKIm2lsMJK
6w4l+oUz5JAHvb5ulw9Yn6MEVzfkx1FMwqfRqqwoCZOBpsXjr7SUbdRz3ZtjcGiz6IufZ8iDNt3v
WINwHMtvQ5OgnKVx4sp3UE/xrqKt9/oHLaM7OzzPv4cvNuklIy+H7nPWc0uGZqgJ8v001F2t8CTd
SdGw2wwCB7A149DwwKsG8gqIRTiLkopUo2NeY6VJMVjoBXIh4ePMZe3gOBGkhTYd6xqMM6u0lwqz
HxFnZ9WRQoJUt9XodsicwniNIHDP3kM8a1yf08tcKSZ1jcmZVFbNLToaganKN3l0n7WYyNJp4+cE
sWvnqMUpIPskdpva8tvTZO7l4SZsn4wIQd8xQm7u+vds7eDV5/BkR5I00ZCm+JxGC74NSfNTV5Id
dEf+9sr2OWoUSqKyfCE35dyfjPifRgVgYgN1S3r+VTbnx+sj2To6kD78B4Jzeyyguo/mIExs3FiN
emxw8M/Sg5y8+eT7f4PijFRn7cLSh41Rg7opzNCVU3mlcZyTyJ5EXSzbC/RnWJyNtk3oZykKXmw4
IpuMTiCh1vCvlUQ/l2fRqkY6DY8R3ICSkZlRI2HXJQhCEWDYWeAfS5oLlmjrzAWB+T8w3FjqKC38
am4ae85PY/2iS82XJr8r0hZyOqMVqkx4y15CI96FrRG53TZTNSdxC8QuH+2w2LNfGBy9m0rrJpLA
zW13vUivbdMOFRDkMVDD4BbAhTAtYtC2GzGXJGhvY9QjScbgpu0dOqRbKuC/vGwmWxZuBcZFMWOZ
0MwIML7QnCyi7EeQz4cZyr3L2vZLrw9kS+7R+PJWsEf044LlEazxqezRVuRLN2d69SXcDg/yOUVO
FMOGxhbzv43qE9j+s9ZVJZxjpesPtWWq943x9fpW3AwN1jPAbfvSMEBn2gC3Rt0SXkZI/whR5Urx
yipB+1pmlTponFRHRnxwHXpzZ65GzG2aPOulOJ+AXHZuSvqbWR93vehOsyzghQErS+sFwic8LCzT
vgrmpGEmhRR0ja3MxAGtA+5Nbffl+kA+o+prIFx4P7C6NdjYNrbMoKCBQOedsV0t3WbqXR9BwfOd
KbumvTOLHy0TTOKmS1iNj9stUpWoUs8ATdPW7jQCmasXpCJKqya2zvalZIjeDraiGp0q0DhArRCK
djiXoJV5TIIZiFL5MvWnlllG5PnlYKW0srp2L+5RX/p9Lqb3DyJ/xvamkjZTDsTe2LWKqxcPUzKj
e69w8nChWULzbIm3u79uqVl8g6pA0wh1IhDA43zDXGfZjJf72k7lt3IMLZb21hB1h87/SodvTTXv
r5vR5sSu8DgPUOG9Ph56PIFqbN7RedwpA3HLArrDrL8PKn1HFuaBVBZEVJsWtILlHEA29iMlC6zC
pDfJ/+jTKrRaOnkF/Sb3mTsopeg6srnz8cKMwxKq4jJfF9WFEExrZ8xspEyeooyv8lyeInBnmeZ8
F8uvkTztxwCfYUxRiTAOBc1MeicJs8zG3xW6qKFy00moSy4ZJUEMrW/nTkJFzW8Xa2Ztz9W4S5Xu
aQzp4fribp5q/0DovJZSX+K+M4eAoCiN1u4QG8fJzlTRiCyIFDcvACsg3uF1mpEhW4bjS/ftCLVt
HV5s0ICxz4UPqNvL+L9pAzn5+bShp7yIyLKMfbvv9UdzeG9lkbfZvmOsxsM5uFxvZzK1GI8BGbpe
ptaA6tMkvYl8PNDkLlqrlQC3q0bUyCEE5rY/6rO7MpQB3JPWhQYY2p5BsLTv0btSj9ak72l1VxmP
181ENKWcDzD7IjFjCaC54hhoHvCDndH0/+bOgr5kaMbgP9Qmnq8bzdNsNJd1y1GQMEblTp10F4Q1
gqNp0+RXMJxjqRR9MmMdMEgtW135UaPTKChQrhV7vj8KwDbNfgXGBRMya42ingBWTbk1pXdlr9pT
8L0pRM8XIqDFna4CCj2Qa4TgAIryh3jYyRiUYYLmU/DKtGkIq/FwLkkrcQAkMQyBGLheB9lzSCYP
DOrP/8Le0LOMhAl4tcAKfD6aqizCrJnhliAFZg10Qor0eQTXzH9D4RxFnpR1gKx6bY+ttpdZ+ILS
mF2cM4FQyuZJthoM5yq6yEiDzmTwsbhWzuFO9XNXi/YtbisVpAJFl6PtJfozd5yDMGt/ULsCcGjn
g45UqfRWHImevzeDgtWYuL2KXEDI9BFTl6Fcy6llwwisIixyKykrL0rN2W1RZdigjWSgLk3n7uX6
0m3fD3BeEeSOEfHxb2lqJ4XtMIDbvm5drT7OnQvGaosWd2Vxw1onNqyuqq0ALeHXgTfP5D+4nx1Q
q32WB3M19QkGPsuKlaLc0h9FYchmXLmC4Ix/6qU2TWVAmDkqIzGK0tjr8LbomkrGBOxmnj55afDX
RYtLXLmC5XaDkecoQethN5pkHMaye5vrdHd98jZNcwXB7QRNj7qGNFg0VpzqLEc124shlDrbNM0V
CGf/4IA0pQk8mTbSnJA6OzRLJ6lCrQYLpo9PbXIzS4IQWWQU3G5IB5LlnQLIDH2jZare+kUuqE7c
9O+rUXGnlk59vEmZcLwVqoXy+pT7xa7TTxH4Qq6v0TYQJBGR5lh4Kbg1ivVw8FUq1WCZR7dXFge2
AmbofsytwhTx2m8exWDx/h8Wt1Q1lDdancEeMu2IG9Qo1w5tHRraRP43SW/QePwDxS1Rk6JxKi8B
JdPulgaTHatPY4bXY9IFH32dHije34fSF6mabZv8H1xu3VSSjH2cYDoVOPoOdFtoHwjGQZCm2Txi
VqPjwgyasMGny+hMsJSnTyVofmTUgbSaV9bMFVYmiWyECzbmru+YnGFQaeD2eDLoyx1tvql69x9t
kYs25HQRmyEYllK11rhcAKsIzxTJc1eIdJ//PwfK/xZK5m9CuSllfmQCi0HmaDiEIFRNcrDq2TME
JtPkeWa/R/JSqKLW38tOo0+/+weYc/dQdEj1OQNw1ECvJf7d+CzwzJFYLaISMMLvsvK57yeL9aYz
4N5Z9qChga6vQsFl3htPo1o9TBkRvQFeNynUdZyHYHlrqCgbwRq38WvbHzXzsS3Cmzh90/VvSa0L
VnrbaYN4QVbwFgY51nM0Kk9lWac482qo50bQ4ClGK6KNlcuHMf8OnVaLhfa/cHSfbWVQl0NLNOcR
xsRXlAhSujaSOOgbdCFX3NBflYjuezsLt8LhPIDUTXHc+BiaAZKO/JBBlln6kdb7rH+c5J2s4Kz9
WXevVfqI1i/n+hg3F3GFzfkF1ayUVl/OdHD/pDqKp5K3Bq+cnel1AZqxRP2Rm35hBcf5Bb1s5Fhu
ARdkv6roTi3tyrzPNcGgNk/bFQrnFRoW62hYAkqfzAdN637K3V9rGy578h8IPG2dm2NKYlbmESCi
qnZC+DWJLkq9aeVdX5/N08FcUv0yUVWmcDYIGmqljTP03iljcZJUetIz8qbXxtN1mG3ntsLhbBAd
FEnnU/gYOrzjuQQihHHkUdlqtcAltSN1e5DChZ2oJXjb9le4nP0pk9Q03QxcVLZZdV/d+DO1cIN0
/Hy08qR2Q/a9ycMfZdxaZWVYedfcGgZ43a6Pf9MuV5/B2SWFvBwd2sWXpd1NqZbHBkVDGXSsFUlE
ErUZ0qygOOPMmFYOuILVdpf91GA4dYwbHupph3cwl+7/07AuiOGbxM9RgYrtVntBGEFpxmGTTVRB
6LnpRJYNAdot8MTwEruqOuqxMcBIq2mnNr9QDVKiRTAijta+1qQR7O7Nk2CFxq0V64ykNUasFRm+
KfWr3h8V9jb4IdpIjnnpTa1ItEcEyK1Y0viSWhTL8PLYCnQ7l04yCtjr4i6jrqa7VJQT2vRff0bI
V+pqYQjZJSXEpjfBT4F0wxy3L9ctY7scYYXBBRV+g5KSfMSgSEoeWTQwq0mLHq2dSu/I6XgH/cF7
0jY/ajrMtqHOr40/HyTTRxIxuo/qheCsTkFNmVLfznswrAxTAVJt5kuCU/iStQBfiY4raP0trTUX
BaqpL7UkM6Adm1I8HTfBDt1OaDApyr0SoyexSm7Cvt2pZQJSSXiqeDiMLfs3maD1R3D+UUVSEG+q
+Ai5eBwgnKTjWTPLRTm6TTe8huHcodpmEsiUsfI4uGrTa5rbeXjTJd2O0i9N/EqKvVYdqlng/bcP
mX/2L9+q4KOrTgsr2EJM5hsJr0Vpqd4FVSJSIhXhcDGcYZK4jA3sXORu99Qv3MpAlb0qSr1vuyOw
+hgEj306z7aC/qQCtVIYjqG/9vpsNZnTtehDnFzw5hBd1Pq9uWhLjzJUYcABivrt81ggGIzRT1Qs
WprYqTFZRXeb4UkR0gpjeBryPUPRqwTVt1wTbI1NP7ECXn6+SjUFEYNSpAajnIxqJ43DbhApLW6e
iysELvxIw0xD7ISpHE0kFWav1H0nMfaFaggO4M1TEfx46CthDCXS3ByCSouNxQDTyMMnrXIjvN8T
hKGqi3ZgAdSmFa6guFnzR6Uneb5AVY+qPFh6Q1BXG3vXHawIhZu5LAih2LJc66XoluGdOUIJoZCw
dfNkQsUseHsNijJ3DiQcUIBEGyyPDALhILqdIDFBQKLU3LPUjSGyVlHBUb9ZePLZu0JQ/qlBpejc
5sq0T7IElSdojraSk/Y0PegvzZ3y4HvEWbSr0NLeH4LfiOKuz+fWpl7h8qGMUid5LH9mneaDabga
qjHjByU4drIzxY/XsS67DD+PHDTo/L9B8q8LUa4nPSJfHI47ZgUuUteBpdqzpT9kNxn0uthsvRMr
fa28wAElASr5JcGTwNZ+WA9XOZ9mPB3TSFdhPvPodfFxQpFP92LWji5/vz7WzefCNRK387SM5coQ
AEmJj3DJ3dQ5lBw1DYUKdF/rXpXpdiXqXLtslOBmmNuEptkHSi9hhhurOM2I69GZa40BZGes8L19
9Z+OLbXQRuF8991A9KZNRcbE7RsFBXukj+GxQQzn+S/6Q/zeOIYbuXh72wVY0MfYMR3Vrg/aU+VI
31qQNOyaLyWsGwrde8RJDPSZ8WFPv9YeNG6PkehitOXal/59Q2cKFDf47kz0Nc1JnMU4w8Y7PxrB
UiA6trYc1DrU4Na9zrM2JRMOj9y3NJCJSNnOF1a/b97v1ijcOtepFqnzckRlcOjQZDPSE4gV1PAn
7VBBkUrQD3Er8jqT3cA8bSLudeveOr/W8NxdQSpH1NlmgFcr6SaZjeOQ/gZD6XsziURyRdPJ+cW6
J0WegwzcNqYHTX6d+ufW/319MAII/loQd2mXGwEGoySzrUQK2EBnb05z5zrMZjyzmjS+eW82Wah1
wzJp4OnCjRxncWceauW+19xB/hnLx0J2iJ4druOKhse5vCAce5mEgA20LzXezXr5UVPer2Nsb/x/
7hJ8qKaZ6HnOSqxSNKB8rwdB0yB9Mc3hWGvKR2w+N2a0v464vZH/IHIbYGJJnao+EOvq5BNEgRmU
JwRn4yaGvFCWLlw5F2VJOVST5WHZZEoX3hVsQHqEqUX34/pINudOVpkJbWbF1Pi5IygDgh7DglLp
ziRZE1SAIFevSBTKNfcBXuv+Gx43c1kwTwnoanAXqp5q9d5PvGS6jc2vmf84gqflOtim8a0Gt/x8
FUobJIoTogNs6mcUJB/qpEFLuKBqd9MbrUCWn69AkqAf8OQNEH+oXFAe2SRiuH+b96j2EJidaLG4
i6Qe5LGSEECBLJEy1K247fwxjc9UOUqiEuDNuYMIoAZubTQ/8ql5o22mMvVxlhsgBp6GG9l0okrU
fL4dk61QOHPIVaWU0uVqbJ7C+3o/7/F6dchOJahLYgsPt4UVOfSQ29Ip80hmpSfTVQTrpyxnIl/Q
aay+gbOStlNBPpFgC/Q/7iGKE7yhsO/nlxdFg9Bb5fS2tjPs2Z7eTbez6c2s2a2nCr5hs1lo/Q2c
ESE3OmZNgHnoQF7gZIOtPY3HZtfv44/qR/hIQeXo4hlMdq9vkO2IbTV2zqLSXJn0pgIutJNMyUIT
4LHdKz/9nx218LZEPMWqPvBKel+iVNlwM1HRw+bmWeEvFr/aPL6qJgmLgK89nxj4Gt792yF2sfbE
gzbXU3f0n5Q70FcEH9cHLsLlDvZYb0pNz7Hm4LiOkEJQT7PkCjVfBSifUfpqdEaCCvCRYnRR/RH7
R2gIJNDonivB9W352CsG/Hn0r2AUrfFpzJZJBNtoGhq/KMJsqBVYhP6eQ4LInyBvK6qb3XRGf5bu
M8O3QlXzuQ77Cahd+VPyVSdNwI6TgvLsRUfeMGq86yt2SZG5XC5WeFxoG5QZk7olfzrZUEQCYZlt
fME/aBw07rTGat2v5KO1yZN0m+9aNF3b6aN0O+2uf4XAK36SaawG3VLQH5cS7KaCcss4yF6h2joV
5U1EKJxHKsAX34eL3VR1DuaDytboe5uIQkLRAi7WuxpLWudLmQJQSPyjkd2mc6rwh5a4UIa0YhGz
9uXtDDSK6FYHvSVo9sFHzY2pDuK+MHIQLZgFZHqlLkCGVyuIYqcsit9ARDd/NVnKDhHthn2sTolT
dyj1skqlTeygnX2rmpPwPa9LEDv7Suw7pKEgts2CtNOsYhjbm3ykY4Su3yrwRn0Mf3RxHwyOVOva
j67Mg1+hX0deo47TCPvUlQ+jr7VDPkzJcQrMbgQ5dT0/dayWQWBAkq9+U0GkvA4b3JajJruV8o6d
EtIXfy0/AG4pTdWg96kaqJvjZiboiNpni/KHMUnRTtJnNBVU7ICX8fpAKd5cJtP0ralQ+5vrxnx5
j8OaoNZnYQZHf+ZFO0qUlSCQMMCLrzx2OPUylyqg0yGH+abwcB0mL83+OuJFTMsBcrcB0MqBwPiT
iL95pODKNkS6ERcelwPgnESrBq0pwY5Q7+OC0LCQULAfEVT9ONcHcrFDFxy0C6D5W8f/8HWIUtVX
XbQQ0pt65XZdcpejkr7ra0Hd7WVcABw8v0EqGQQ94PzjHnRK1Y8R9OPgAOHv4IKSe1/c0tguj/4+
UCy200or30GXQ3Cj2prGNSy3TmncympYAlZubkA/J9GfU3FK0Ux0fRYvi2AwPFkBdbq8DM7kWW/R
0dO3VahCmKGvc2KHYdifsM2H31EnNXuidmZg6Uk5fpi52t3l41AiLOkRC6EisrlBir5+SpMCJfit
NGevdaQmD1UqdR8lk2bBLt0wXVARg3tk4SPGdYyLlNAfVsVDMoAF2RycSIJ7Ej0QLr/h7BgHTT9E
jsBCCNkpygzODwyhrA59DZtSJruWXSV3+06xmry3amE1/MYCgzlE08H2zhgYbrl90hMVOd9PzvfC
6vNv9XjfFsgtC+Zsa33PYLjwvh+GaownsNdPO/YcpJZiF0/GMb33HyK7/Q3OhAQFTR4eUpxKEFle
hgvLbOLqAq0RyKyZvL6GSpPWTxKw2svP2rN6o7qSG3+ojx/aXR9YvZ0cwBbc7afMsqMDtad9vBtE
xDEbJnP2CdwuSjQWKea0EOvnX3XzFIuKDi5zOtwYuVWMSdRry3ORrf1YtGN8CB/1lupEikVCt/vQ
RbeUi4iBw+OWM4xS6JSFsNDw0J0KHTcV/3beqWDauEHTyyPoOd9B42u/0Zf2q8BTiOaS2xySlNJU
VTDU+kt8yA+R6fTvKuRiLHkxJLt9Sry/P6vOVo8Lj0LkDPp04e83UQRLJDcYRbkQ0Zg4lxKTWG+z
ZUy5khz0Pt7j9fv6tG1v8z+bYFnQVYhXlWFazRPGUOWBxyjS3OO7DrZl2fsXOMgegTEWCiCI8s5x
tF4uwx59IXYGoQhttALzO7qjGbqzr+NsHLsaagX+weEMUAfL54SLTWYH0gO6PVFeI3UiS1uO1As3
vMLgLC3RfaUZe2DMwVPsQ9w1c3MDJSLDvp1PSv0Y5QfCvqNH6frQNpdqBcuZm45iRSkyF2ehonMW
eUzwTVX+iYqWSjSFvNGFxdSyDsPzzWetvK8DKAGLCIZEGJzZTcXsZ0oLjDp4ms19MdhQIxXFDpu7
B6S5JkJXaK/yFGedqUSB2mDCKgYdWc1h0R5U2AtPqUFe8bSmRm91+tz4uEHhrtalL5IoCLx8ZVv8
4UKzhvwseig+M0ur7VU0FWRPC5h9V3nUeOwzDyJF3ljZfobcCeT7yHibFoK9thUTakxZGNdgLqgh
5Faw1UK9niLEuLUzOlBA/JgzC1c2ZqdWcK/Z5Yk8jZIlpDpZ9jC/L9aw3KLGEo0xC9AL03dQVN+P
XmBZ9XG0uy/Vc3U0BE+lW9thjcYlaAw9mSf0F+GxMNuX6gmVdWbj1L1g0y3ffGVMPCdOzTIzbBcU
rf6Sl446n8y+tBI8YI6en325vsM3Q5LVmHimaVmqxrlSgNZYwQ7cH1iy+N64QwgUW3ing0TSl8Ap
nfDpmd6gyD52BhS7ivp9LlN+MNr1V3BRSTF2ZeuHMJ/5/luE1/55D76JZ+b+Ug6N51v1rkTj/PE4
Cvzqlk9YFJJVUMYYKLzmrHYu5aQwCULBtHbqugYxHtiFn67P8NaFFmP7P9K+a7lxHNr2i1hFgAHk
K6Nky0FObfcLq5OZSTCHr7+LrntmJIhHrJ5TU/00VV4CsLmxscNa/4IINjrMxEjrCWtrvd7Rdt09
BFV+5IfBCazeH3ag79gAXLssTgEFM+1qYtKGAJD6JPMCf3wJj+X7ONtEtyBP8h+uPxMqTQSh+9cQ
8vk1i2Y81ayWeC8uEDwf2mQ3bL04V49JwYsA5GZI1IiyseVQJ0M8wqUtakLRIokI0vd+Yx1rrtv8
F0Sk2huNiCXzDJCWvwSQtok3Ca03liESbQx4w01JjhtIqrgFIQ29uwm2TmOx2AvnoUJNFdzxX4T/
56eRTwz30gCxuJYcQOXT9R8985R0Pw1vG1a2uhoV5KHgKIBe4Ncz6+Se6ZSEhVOAb6ezx18tXERu
MQ8u36LP8X62+XG0N0naVs/oBFP4lAwwwfV6CFsbPfUzvR1cw5n98pDdV/vWDj1tvzViuXwql9v5
7yKFTynT2lqHjiA4X/zwKX+ND+l+dDkSutc3c9Xl/7sucZJT43GENk/A9B5DE47VeBqW0294uy0U
IW+TFNFElGrZvV+zEx6DAy3xyN1qednYsq8L58QujJAGbTYAJTmAiMKO0O/Su7G3dRevxjloDPsf
+xPjnI6obZiMwFGPBFd/e1u7SEi+Z/5wvH44G4b+pZhwsqCZslxFP9giqbebAyes9wF9vQ6x9mhG
0ASiZoggL3QDgp11ZQsKhRkScCT74NINkr5O2buT/hQwzzD9lH4y2SvZxqjeSjwDVAVEUsv3ezHy
oUVdoENrB2G32aPNo4XY565C9rncyHv8L8tjGJGmJsRIZMHySNZlDc1TqDzpnVuiYzUwvpXyO8TA
IctJXOiDQVBXgpolmPHCOf15fXdXvMYSkf6DTs99Yp+msmRAMAyytpj0MO7JVl5ndR91ZHXgC5Eq
Fh17xvqmhf4DlofwOpU+x/FJiu6irdB+xRAB8C+MsI42UloMiQFGCQ9hcuijnRZ4/2GrTiCWePvM
1iWjCtMcUmMU/O5oV+Xhy3WErUUsh3WCINVhjaQ/FoG6i1Wan+ioh1DLRvFxLebSIfmpg+hSAY/7
13PlBGVujFTiFChJqFp8YchBFbBQrKK4R0oXeKPmzA2og17H7jXYaqlbcYFn6Iu9nKCnktInkgyD
y/vEb0z2LPfV7cQKCwSCLiQlnGTMYYiNf31rV+7+M1ghmo2zJEReFYuelacmOGTa3Ug+lPq7Mm+E
SpdniJQwU2W6zIlB1kHwVnkzVGhlZgmG5uXISrvqPtclK5OjDf90uY8L+z9YtNDujnTwRQan7aq2
mHSQvBVgWe7u+Pg8VJM9KHu59Xv2WGzpVq4tDHq0EB7BZyxDAPT84EYOllPOGZrrMxt00mn0JDUf
1w9pA0JsrdM6vTCDEhAc8rq1+q50utNMznWQFf2ELy0zBaRciGmh3Xe+kABkL0h+GSmoIaCdanA7
/zQtzJopVltb7Lt0pz+nzlbjzKWfPQcVzH6SOBuGEaAV6AjR4eQMWzH6ymsVEIaKoqRCoOwhlp4q
8FxFMUQN7MotXnoPVPJe4hd785DtG90q7WKnFG/M5/ZxsMxD4puHLXHYS19//gsEJ5yrkl7IMX4B
6y0u7TXq9kqP18jb9RNcgQH10FLFw5jb8lWfHyA+r7w3uxgL7F4181YZPSa/dGTjQ76czVIN0NMt
DEdUBnPJ17v8xFPJDTWrPMuRa7Dyp/SN9OhBT4iNhL0V38R+4GSWAkmvu94Nvfx5U5zsyw+fx9fn
+MIHV2UzbUyEIHZ3M3uQZfTUD3KPdl10vBt3v5n/4/f1bV25GM4AxUi7k8FZlxgADL6D5HiQ7fSt
vyWW6Wp33eiRz8QarA3IS7eMQimUtPBEhtPURNHQRJ6kWsPcDlJj0nPyWN33zwlz9MNCGmnNvvmd
2KlTBbaibb4r1qwIStAGJMSghQOJtnMr0qRJJ2kQwoqyIEOPT/CUyd39MEvNnsjBFvXI2kJP0ZZf
c2JMKdOSWVKk1C5iEGOq/MdYZC80/DBmupvaz+vbuuJHDTTeoD8UcesiVHkOliQ8CqoKB2mWoT3K
P0aINer8+TrIikeDyCs8jY65aKKJ1c+RjG3JTKhkjJBB0yzE6OyIENDYsMo1GDTk4E5lqN8rF8cU
GzmG1QYkT1HChQ4MN7bSAis3KThxKa5QzJJfvi+myMxJtWhcssBL5/eoHkDEtAfldUk8CDij3LrV
KQyBGZyA8G3DU6NuDCU5Cj8jBP3RLOVmFBaLKqTRzJasBpOdB3LwCMFX2AeLUFuwIo2jZ8roO8cc
IhBk0kQP7RYjOBxjAlRCZ/ggoQYaz82wHwZJfcuDBlE8hir4LuFKOju9gkBEzvU28rshU4jTIyg5
NPXQHVDer+8rMoXdLWex+qjPOjz2PM0ebafoVqe5/J1OpXE7xkaz72DA4CohOWIadVYJRi9RqwXR
a2jqn7lcjt6sGtPPWJq0Y9kE4BuDSss3nhrdrWqmo6cB48gNaHVxUNZHTj6a/Y2a6fp7X0WVT9Mp
IiCvH9rJIaEEUuIYotSznDWhPdVy/wPxatJ4NCTlvtNnRDz1wPLHoajb+RYKQkPwaEIt9yEBk3Jv
D2DkBA9JEZV7pkXTG+/qyGNxb4L7irTUQVuA7kexMoNowSj55ITgfoBKNI2kh4wW8ntazcGxbJsY
2iAMo54L1ayj5jWBdEgCnQIU6KICU85peYNjVECKb6bTH1pRzN7OQ5q/xB3lKChosuwVTRN/NpAr
pB6I+QqkxRnrUhQgwu49TJLqJ2Uz/+wjI/lJwlpx67BTRwuiJcoBw4woM7Z6IG243TX/wPDcxJta
AYmmmJ6KzRj2s+gCYScdyt7MHG3WW/QPqyBohkGoCCxozZw7IZVlMUbs0ZIiGce+8bLO0RTnugta
ceFIrP4LIcQbJtQ79QAsE8j+f0813Uk6yOAWA9pf/nrwGE39p0iCR5XLruSDhMU0047UNw2C7S0F
oJUbAhx6Km4kaA5BXUvYr7ifaI/Ye1EAKrwcHP+5rz9Hc+6qAfGv79tlsgs1WVkmKMVBKhGs7edH
EwMmkqoSSfB8ttURdQyp9edE9uOW20Gf/0mkrcT7inYmMBFMQXYIsslY4Tlmn1dVFC6iStIzKjbF
4b202Wzld+rLS3jf38a2/qzdp27ldI/5z8iFpgQ+d2trfnHtNkEFUAN1DSZc0Sx//iu0IGTqMnJl
K6mnh4rVjZvlmjWjPIUQbnpIeo6l0QLCDDzMR9K7yf6Jwiqz6KNZOMqx2seH2jL3W3nSraUt9nUS
YfAiY2U7ADdUkLrMJmso9tfNZgtByDC3E+nU6euihHtt4vuRHq8DrD3NEIkhHCMMEhSg0j1fQ4sZ
6LJoJ4TcJZW+s56xD9qwvrCK0pD8souk1jLnJvNykC/hJsp1zIm0URBTp01p/rsOlQRGHDe3PB76
asPdrK3/NBQRnEAWBuMQLsqGQ/cq4TmgRxvdg2umcwqw/ICTIzTqNi1pBbmsaqBvKS38ykSP+MRv
CrqBtOVsBM85lnKeThIqmwGPd0O4LzJUCFqnle+iaHf9ULeghF0bCQv7NEAZuhwDp9VjZ0Lrefmm
ypVTgFLhOtiaZ1v0tZB4gTowEdvkqrDsu8aEEx04eLpii2PuRt2ZtWJp435Itq6FtQM7hRMOrCGp
OhUS4KYcvVy9M8mfQW/12dv1Va2UgA3DQC0J3QNIvmDC59wwelOro4FDsa1zO5ftzOc/6BD6Bf+J
ITZ05Cm+vBtuQdf+PpjOVpln7R5HoI/ULVXpZees3o2dlmnAXj4+9Hcb6AIkc+leX+IGivj2nIpQ
1kGjjcpIVFhG9KirT/oWg8zaaZ2sREyQ5HM9V+mElWiYJfEHJa3R/kHuZrIwLOVB8nx9SVtwwjcW
T2qVNRngFOVXxn4ViPY5CLWj5Nt1nLVEAaQK/zkhsdqTVLlBpOUlFv8wX2TkG635gMQZboIDc9Gu
0FvGveHFPzdgF3It8Q1j4A7FnY7eV2i4nxtlDRdSBx1BYQ7XQa7ZpvbU0WcClrYwdqLSa6ftvrW1
73tprobQOcgoQa1/jmlGJBrCUsWelgVHy5VyW3bdczfw3CX1fY8WIsnc6Ild818mxRyghrCIoQH3
HBJR/aCwgSJwAV+vKymPGji6LCMu5D03qneoNG91Sq0iopa/NEph0FMXFql3rdpUKYLNcsoYur1I
PO/SISbfaRpIkV2pVZD5+djlG5WBlfsNXNpgsMBsKZ5I4u2LIy5SfUDVuoi0fdndsaDyr9vMyldu
Ehl1PHABowtDFVYmofZpqB1KeXKa5q42yxHkNZsRLf/sz3WklRLoMiJhousCIwpEFbO8cd5P0Lic
0Gna+oMLGZgfZu8UVgKp4a2XzsoHeI61eIKTe1sCSQCNamCBpzS/z++M35GnO51HPfpgQ/D4Tv4p
b5zVSqh0jimYJSmriQ742OzSjV5kv7TwhHNSO7aVu+i+tW7QiL+xo5eHd44ohH+STECR2s1o10P/
8C/5LUUywpr2kwUVTTd4JnZ20+2Zcx318ls4BxUiwqGhJRTIlmWaz7N0C6rCQbeVFiUisKxch1rJ
f55hieQmZd5rejsCSyqsxpWxMJvZ6nNxmziP7Ng8hxtrW91Qhg8OpXoURkUhZ8i5FajxyIVdd5M9
w8Mk6ks1bp3bhcvEXwY/O1kE46HrqC+/4sQ4WTEg9Th3BdSAMqsOnCh6aiZoIZR2qv2K+i3hg4tb
7wtuGYzQdWpgFuYcbgoh/EUZFAKTEGWv/p4vHALxUUv/+r28AGmU6UsGA7U74b08B3gwyzmAmgzS
73dS5tVIdhWmW0GE6bplrG7hCZRwkxd8NNmoAGqSDnJKLZpDcii7CSn2MD1of91mLqxM8JJKrESy
WS9bKFdeGgW34TDsrq/oMqIUMITINY/NPFY7YIzmj0oBwylG1EfLmG7a5KaevXSwwTSZ8R1a1iTo
V+rx62A+6e0jKo7oRnjZ+DXLBp6FEsKvEWw0oV1Zyip+Td3bXX2rauAJMzurx6AQ12/BPG1R2aua
26hwu00SnMVQLsCRXDagqI42E7HLU9KrNDRALosGa/qRIhak1XAvdZFlkNSfIDoJWVJnrL8XJuht
eZBvHcUqvgHSMnSaUNR0heNG0mcaYgl+tSM65gcxPSShHt+9yjpKTbmyk9CK3efBDyhMvqvyRnRz
eY9g68GLgVwQ4g1Kv9pTTtxDqXS9nhlYfT98GwrdCWiN+UU0B0gY92sq2WYlczn4+Y1pdEMtfR+G
wg309lDnkBG4bgdrvuP0twjfmRZAfDJrsRMFCrJh5MrmHwWXZxX+ly0/BRK2vDVyGQkCAFWMgy/u
TTF8KnOrKV90ZNslPLz7xkr4owKBqOtLvIxLvvZ7CYAWok5kOc79oym3aV9BY/crTaNwMFf+VuRj
Ttxk1Nw0eYim+5y610HX9/VfzMW/nZzxrOLT6qBsYldxOVcujSclc/QkH/w6i8eP3uTD03XE5S+K
3xQW+s8qhWs7mmOe90t0oqm/E+k2RcUiKK1otBX5Lsm25qouLtKzPQX7/vn6AlJNCeVLZFKUN9BJ
3vEmgAP5c31NF6GIgCJcOP1cd5m6rGkaOxtKijvSsbsifgZ1l43CyUZwsEK4uXyYGL2WZQXxuCps
YQZOxbKTER1okWFFsy3LR03NIDLxYug/k8HOysmK1fcyeOiKje9j3V7+gRb105tR0lJjAnQLteSB
ennXOTmYNuItJfr1rwFNLAYODcVnsRLB6lGaawqkvHyLAq+ebBreoZ5jEeUG/fRstud+Y3GXDXfL
OZ5gCl8Dm0HWREpg6ikadJiXyaotBQcj8STtVq/8OXB1yYk3Kd4Wp3LxTZzgCgca94bUZQS4GE21
a3Nft/eaDu9ut8Mh7zCx1jpB5uHhjCHSAISZ16139UyRJUAFVUHJXayjkiaZUjNXC9hN/doNyTEe
BnuI3jJp60Jd/RpPkJZfcuJt2rHP5HEAUhlkDo8iR+ljj0vFf3Bqy2MSxGwg4EUW4hymJP0oxZQg
SlLqP3XTIcsRwo0Wqvo9Jd3GJOXa7iH5poDGFP9U0U6Nqs6JJEt4GlCETAHYOlqotErVMVA7+/pB
rW3fKZRgngpKnaGCGijybXntpEqrWRmEsByua/51pMt3K76EUyhhC5lWRH2fA6osQLX9nZqPOr/v
qkPEf6F4rMzfZfJGgh3tv5XpExkxH7jxC9Zc6skPELN+xYheOcz/I/Qpf+f5jWwcCHhADPqYx1ut
Jsu2iV/fKZTovatAbcwwLO1mZp9p9JbirV7qvcNR6jJ45PXq36voYHfNxTjRXgvNeQFRSnQpbfoA
B1loe7PpXiEI51R98F++gxMYIWhSjCiLCbSqoH0c37al6s2AiEdtV+d0o+dwZQ8xzgAKAHShQnlR
TKBKcfb/j0uVNERnU1W6kNQBa3zIHpNWAtN4DaFLdPzWG+HE8hoRDk8DF4mGHDTwdVEDouCdHuV5
VKIuFEtPSpczO0djxIY1LuYuoqjI9KENiSEHJkqTzhXIkHMFD+O8eoMWuAwmV9AWB98Nc4K0bW6R
rdmdy6IoyENQrMAUnoaZFKQ1z31YVUKVpa7k0o4NbimYc8/gxrqZQTwK+dRB25l0dmMKUWhN2ivQ
DoZ+l6u1sd/OiVWHw31cYFRKH9xZZy9ySSzDyPzMTL3ETB1emHZKt0ZFVzwhfrIJJwiOsaXx5/wn
T+OQVSMnaCdsGocHCEYSK0t+5+3xunNaszW0w6PYAaYJ9P0vruPkFkHRT4rTXi0h+uZrFCnCaB8O
LzTFm6jdMXzH/zc4weuWpJ5lNi9w4WtpRhYx75P+IQpei6G38v/yCtBQxoEqGioqChGTMjmv4rGR
9dIG301mWDUy6ElKnIa+xYbVaPu5vCuDv48A0OiPJjtMUqgMEi7nOxrSThujbCjtvnZaBVne7E8x
vQzyloTTilM/wxEcUpibg14RfEaasevNGwhSa5CiJLOd8c1GqpWYavGsYLsDjxOeG6I1hmNdqzGw
GHkc1UdptCke0DS2F6pxzfQYcUru1egZSxTf6P9cN5q18BXGCWgdQ8VgzBaMNNdZoufT+GWkrfwr
rb4zDaI/Ow5CQQ29QJ2fjRvfxZorPIUUDDVqg7FodJyi3oCWeDafc2VrKnP1AE9WJYQFka5Mg9YD
QqqiQ6XVnhRWXl/Hd1qafeujaYvVaDE80e+eLEls+6Z61nCjxS6yavhdRw8M2kJZFD4gB3bDle5Z
Cg3PRKKyVd8bYysuXntnnZ6hyLNqliYUHk2sNmr2aeVWCcim+JPU/Q7CNyM6lPyZGG6tvICMf8N6
Vo333302hQ8lligtJgPIdZUsrFfW3EYHTU8ear18bXjmTcPTpES+FPZOmjxPyhvps61n5tbmLz/y
xM+mij6VA8fmp9XvLDh21eBAZTxPHkDLmvX7YsZT7Fuz1XO5dotgOs1Ei6qKRiTxqp2mUB4LFagR
cYr2mTWPweAlxUbYsHaHnKCoQl4gTYKulDSgaCru9A63qzeTHdW+06WB8OX6ca5ED7qMTk9lGePC
5Ifw1cRsKlQCsjHbNF6lIvV1/jaZ0nMtF5ZU6odEQ+O2Fm1Mj22Aii91VdOJNLQAhZp52b9qwW2C
9yQUNql8AEmxpW9x0C0OVfhWwZuwUM4bSFiCDOrcXFDGMENaI2IBcQhvqUXr/bSpDbBiHWcgwoeh
5XoetApA5vGxxSM9M6FpgxhsS7lhazGC7ceSQUrGFxzjJ9p+0dyHwm5jXbeLFW+qyyBtW56oYL0Q
Tb2oMN6eMgRMKOiq2ZtZulBdnbQE+cWtw1ndN0VVcL0jl4KH8fnhmBSzF6UMKB48zP2fanhm4bO2
RTS78lVhQf+iLDfUiceYU1SUMgkoEkOeFOoGhqsHbtV9hEplD1vSaGt3LDoUCQYxdfhKaCycw9UG
Skp0gWM5yE9+DpiQRHeUrh3ZvCODO3S+tGUXa0eG4hID1xZK/kiYnENqpWGo2RIMYsbZicFEbzK3
DO9r41Cp8YYDXvuCMbmPTwktpssowjmW0UQlDQxglXlkleneJK9R+W5A9Eprf0EzvIYHvm6Qa1YC
80BDKwImNEEKGzpVOkRpByCiBRyKKFBNUMMDwfQuzf66PwrTASdQ4vseNYdUq9IFShoWUdydRL8p
0DSYS2OrjrG+KjyhTLR2oiYohGINRqv5GGqlPbV19rsIwvKnwYn0PtCGPzeMBpo7lVl4O2hRdsjm
mR30ieatTyAova8kjvcdVeeSPKLdn3RuPEdV78gK1P+u7/7a14Ngh5jLzB7KTcLuc20cm25iJSLU
DIbs6c2jBurGDLQNShlZQ/1xHW/NltG6gn4OipgfXRfn9hXqHe95A7yoray0RKv6x4hwXJcfjTja
sOXVtaHsCyoKJK0vahtgZS47ZVnbXNXk20ijyaWM39Uhx8DszO/TrIx3WPxWL8RyjwuXEuSCMcln
YkrLRLLlfI0BBy/YkKJ3mZcfVL2jZuZo+pHTI6WjE403jeqifnd9X1fWeoa52OOJF1TZXPeq0XAb
4j/WnM1OPv1YEnZallktum9b1L6vI66V6s4gBRMfpyEcmbpA1q4Mwk/Vz2d/KVgStuMEE+p8b4Z3
qum0lVfwIzffrv+A9SWD+pFAgBoxs2C6uOfBQZh1oHiQ73jpNO2TASZ9BXq8yGmH04abWkuOMKKg
MIu6LDoYRC8cZUoVJ0nIwfWjB29GIU9PLFTJ8xyPlNhKn7Ufg66kO6rm2meldeYPc4x6t+lBv2GN
KOTt1aLR3uHH8dtA3GY8GUmqpb5UqsPg6FUfRW7d6+k3LZJGJ9eVxkmkmnyGs4IsFiEh+S/PVZzg
PzsohmspZr94QGCoiYzGVLorzfup33eVLWHMsMPgc6C/cTApoB6i/x7rLcn5tbv0DF+4bErZAIFS
iBMM532S2mr8jSd2KNtT/Bopu1F755ty5Ssx1hmk4H+GGNE/XYyG0mPU/5Hne7X7vG6Xi91dfv7/
7qpwXfO+z+ZRxq5GkYorFGSKxNPQBG/mu3x26sVY3euIK04VBJVg81LAJws+VGEfpYGYw6zM3J7N
mwlqwL1hmfXPOPDZ5pmtQSFrQ9DSDOoaZJTP/YxZ55gNC9HOPErfy8LRZnRppK5Cc2uct1pqVu5Q
jKJhngZRKjEvMkRqCy4/cOlxu81R8CsOiPTdJPnVV7vr27dmhxhzwvsP7nqZrBE8GellPegzwm21
09CEXjC1yyw1UyNnaNpytqZGppE1mnJx0CWjHZw8wfyaU4Vj/reN8Cixnv6SxeeduHEIm6tyr8jo
Fo/GYzP/KuP3FiXHKUXVZd6iZFvdX/BBsS9K2gtyYPSth3XSYdnZ3JRWwEBwp5PivTTZu5ShE+H6
Lq99eQQ8RxQ9LZp6MSbdh1FgoEsOn0WFgboQVEAgeQgMtgGzYqBYD1kUkpabQXx0yKpstGROOcqp
2LLAkukzyqdm+lPZIptZ+85Bz6WA5ArvWir2OfcFJvpUcGDbBkhSijc+QXWguQGtby6Nfl5Ge3j/
61u4ViteCHdBAGPKGF4S2RwMqa45mONxB8mfcuojWrdIF1vgkehHKKGYH2X5FipvSbHBpvdVUBR9
2gkwE1IXI+9SuVUArEq9XXUg5JCcxHzUgh8UypDV4MXBjVn52ryDeEmjPtbsPQ4/5vK+2TLa1bDj
9KcIzm5sp7zvdPwUCfJkGr7LgaBHKnc0+UfCGlupdzQ/hLNTTFYoobfeXkSDr5/DmikjpaJiNgih
x8VsHFMCJVSVCn/aMN1Ee4gisLWVH9dB1rwSXmL4ZBQkODAaJ7haylqag7wfquYotAxeRn8EuW8s
hlx7yXRTJ72to/f1OurF0tDbsWiqLk8xNLSL/n3mpg4KHoyQJCVIIcDrDoYGWm3Y8Ve385k5AQU0
Bjr4hfA6wjd07uYwxBFGuQKGUozVTq56Fzl0rzjF7eRlkFibIZwSOaONsVMbsuOF7/y4sQ13K897
8f0KP0JIHMSMa7UqY7pr8sGODkaBn+Zt4DR38b7cm3eGVf1O/xyolT5wx3i6vsvLn762/uUUTtw8
mY2oTmusX9Mna5QVS9nqqPzawmsQi/M/gVCq2ugNgtVhBA+aj+r374mnf/zSbowHMDZa+rE9xN/z
Y/nS3s8/ofEeqjZxgx/X13nhjIUtFi5WNkO/S1bwI2oMCCWPiewRZZfnhxK+8jrSpVsQoISbM8zk
ApxPgGJW9oGZdX20+M/89dC/SZ/GTn1qU5dtPPJXT1FFvIVRUgRdYrUnLUbkyyfMLUcktFhn2jz6
dX1VdHUDTyDEU4xjuZAweG6XmUMeKivO/daRLPbwkjDrl2xFn/rLt9qSTLt2c79yBo5pJavDdI1+
390mW5PaFxEDNhltJ0gY0EXYQcwOpUPCuMJRrFPJDR1uCtWdjM8SpaWNZV887dSFERd91AsPB/4T
XJ+W5d0UL8PHzVSWXtWl867ozXq2WKHpocPMyLiL5Ty6D82oK526zKv7Yciy53hW4pssp3npBzWR
EquqIBdL9SB7puDLOtBkHCdkVsZq10gRpYe+jXPZYnWGiaGkTKTY1eN4oiBCiLXnzJQSEKk2VN8n
TVNhnzMibWVJL90QVskUTNbIaGNA1+/5hxpMaRjU4ArDDLAmu9NQBLbaNNJ+aBfAqkXSgg6qr00d
+iP7ytiIly4dPuDRagvhWdxmIFY9h8/BAxSnHFyaMaWV17I0fDcmhUMAsi6868e6CoWRHvR7QRwC
zv8cajQTkhQJSDXRVjBZjBTxPuI6ys39uNVeswYFnloYKRqYKWarz6ESrkjlkDVgmp94c1saOj/S
pDWQg1NASXF9WStMR0uGD0l1bCN6aL8+4hNXO8ZtNzS8wmVlFy/mQ7kbHY04eELEVpNY6aF1weRx
CH3D0dzMhTv6Vvhbk+QrCz77DYL7IynEbsIBv6FPDpr2FrEP5MU3FrqFIWzqlMphVxrAmIuHoHsA
i0USP1/fy0uXeraV4sxLPc4NpDgAoc6TR0i2g0CU8/cQ6DdUTXSMmJosNrkwtAJWagAIKWFerDPQ
dqQbq1gb3dFPMQS33SPnW7QSMCo3i9zkMX81DvKehi65MX3E7Nyatw5nbedOIYXvuIlZBBYHQGYz
xvlzKDlsZBgv3wBozjtFEEwshDAtypdAqA/sObJpDQkt7QlvRiv3BgfUobbxwG4KW95KNK7cBmfA
gt3hLRojlVYXtnHMHnsHI57Gh3ZLoQFi7JmbAd58I2/9XbA5SreKjDKPjvop7iGRn0HX+raNIaJl
62VsqcVL8g46OMxuOzpIcsaf1w1z5SLQcbuauALAP2WKXWVwL2bW1S3aH8nD1PcWGUNHBmGS7hiB
PwW6v9kas/ZB40wNPMfxvkBq89xLdklUmrzskS5FACiPN3nyo2vs66u6DBmAcIKx2O2Jc6yVWkIp
ABiYYos/++abHDpJtPXBXaTcFzprpG7wXMKc/UWpsdHapT4MhY3gVb7hz/piFtSrDKhFT39b4xag
hAVFAw3GWkKOOdduJXSb5dGzjkbxyLSIDsVYu5o3Ht8rO4hPC+Ou2lfHv8jIimF3U0cWObc5f6gU
sJaqGGGbfJVLf39UYJbDqByy3LpCZeE7C6lesSLtwd0NLvkpBtXaHN9HIAhs1OrpulWseKtTqK+3
74lVBFwt5bkF1KRX1tgUD1PHP65DrBg3LIIiUw9SK/PiJVup+dAEHBBDHzp5oDymGBmI0i1FvzVf
jyrwIrmEurCGVZ0beAcBnSHMJlB5Dl43P8XZrZS8hXSvqY4RQ5qoup1He0jueQZtqZfra/xqcT1/
5ZnIjuKsULrTFj7ic3C91Rgm8lRoPh0h0w1JwYOxd1M/9TF+O1mTZx4lvGZBJtVZr5K/1TazdopL
wwz0yPGSv2i+lCWJ9XGqgQo5D8F+iE8i/g8hI1pf0d+BRncDLbfn69M6rQx0PDDsmL9p5c1Mj5uh
4srLEXuILl68bVBJusjmoF9v0nOi44Wq3aaDY1qF11vjMb6bj6iJVpL3g+62Us507aMG6RF6I1AF
RYevkMWauVa2WoWF5ZiU7m7eG7dF42psYZa5s3LroXeob97znXIf7OrJNfa5DR5LzQpBNr71Yy6n
L/HcOv0x9HyX0zmvedbgx4AgiJhW0kN5IARzR/uYeHhUyu/sKbbDADx09v3vDQte/vaFBZ9shHgH
GUVM0gLY/Xv6Od2Ab82tLPWx+/hl/J79EeIS7W446MxKjswvF72mzYzimqc4Xf5i5ifOqKvUhNfL
WZSu+ay8I5+JqXXNh9HZoyvdHemRb3SuX+b2wIsKl4TXNEx7ySALkLjsh7AG5RVp/SmyJ7e5Q/br
oWnc9HHcAFtZ3vJWR61kYWNlIjXvFKZlPdccjjDdyblkzUjSYrr7+jmuuAIQYKCtaJlHQWJAOEZD
K6uYGwQmhNndDhUhdasL5iudIlgKmoUhAIoPFbUJkbIrCIqoKUoG6u77xo++qYMFWnwMKj0/pu+R
GyY7pCW2uqXWPo0z0OU7PrENKkV5YeQARTuWH+7Q0o74d9d88G/sju7oAxqnai+6y28JvN9GpPGV
5rhYMXw70gJghET8dw7OzHnEgC+mXzGK5Vd3yd64AUf2+JM+Iiw8Fm+xo+3jj/Rb/Jz47cb1ueKg
dI1iBG5RoQC0kPHPK1IrURAhNizugug+ru6Y+TnQ3V+bDYSP0EwFz4tUjzjCYaRxAWHaFE/n6o2o
73r297aPPMPSYr4USC9SDkXTtVOqFoXNO/RppQ4tHpRuIz5bTkE4JbwP0IGGxAZGNcSiDM0CVQe7
Fx57xCf5y2D4Jfum6ntZewq0zMJIhXV90y4+aAyfAAYNO0v/Hk7o3CxkGWK3CM1AsNOmFpkcTgqL
xf7/DUR47VUcvNTBCBAtgOAbpmWVwm+2jufCayxjNCoiFzw+QMQnhrYyGUZ9HFNUG9ACGynOgPaK
68u4MOMvBGCAbgIjqmLGsu04j3sK7tmxMp2icgzziaB/U/55HWblSOD3MP2nUbLQSy7//8RNBGXN
ET1zJCyr1sJEijVM38K/DobAmaGiAQxdvaCQQZ/yOYjUlJFWMzA4FZFy/H+kXdeu3Liy/SIByuFV
ofPO3vFF8N62lbOo9PV30Xcwo2YTTdjnDA78YMDVFIvFYtWqtTAo7xulslUjwTuft5S1FSYZmPMx
JCna4V4JLRrMyW6VhNxplogBn2tGw/dCPVlH8ZGJbcOEUqS5gFxuyI1TP2k3Fli6wWTx526MmR1E
MspNL6Pic/7N5kVSzdYA1rUD6RrCuNVoLph7r+/+RZkAGwN2EZx9cAgB88VeElVToo5pQnbEMDaj
kwTVMkMOlJJepdBSG0FyIqr3XQQdxiQTA1K7bqypB1gBvBleJQdJ/T0Kez+DgLUOau52aySC24j+
i2dhDrUylG1x+YKi2gLS5PxLWktl1gYlkrTtDqkEErIRdAFZvTUX+3H4Cx4Kao9y5ykq5WBkr4Y4
1EhICkpvCN4nkge1CXbbbZV6lfWcgf9ceYjjNycSdAV5qwQWVdfxkMOVwbJv4C4Zk6JFiUlrD1EM
kkBKLXnsJsetRAA6TmhCZ4POP+kqZHsd1mvKLF+aCqZw9e8LLTyRPCN4L/4ijmh6jWeKjnbJIOLH
lcG+UfWy6jBCA28xzEF2O6UmN3Y896e6ayS3j+a/iFTQm8YEErA74ONmb6hRtTslxCCN16pmANpf
14YCJnjTrx873l5BiYfqjKGMe5HYOmA5hvegc1IpmeVnVmQB+Vg+JEoO3FVZbeayfPsbi1Bp0KCz
rqNDdX4GGqsd8rYBeWRW9c99Z9/EmAPIDDTAUjvbdKaIgYS/wv/sMS+TbgL8yIphr+mq98Uwg66c
DhMo0TqpeTBbEeUUJyZbEBn6d3nMEZ+RXTd5hg9qlyNG5L8ByLOpkuD6N+QaQc4HQjdQPl/wy5TV
7Njg3sSNnKl7cP30gxGA+l7gG1yPX1lhvlxUkDZLKY5hitWN3IZvpG9utOUrSlpBF5i3HrSYKG8/
khl0nM59QlvmNF3SGZF4eMxHB9KykhuLgi/nhkFNDj1m/A99Qvbq11N9bkOJcnLJih/Lr3LyGqK3
VIbdQ5N8L6yH63vENWfBycEIj+FJjVnTPMXg0ab67d1SH6zslGs/2rEJzJ81yFkH7em6NU4WaGHE
GUkAEht8RSavaeWRyB1Qk17mOF9SbgdamQjeATx3QHqmodCNNM1iW/U4RLKudoi1eLzuZVL6ZJw/
UMmFyqohuCd5/oD8CSPbmNjAwAb9+1UqmChgsS8ttOxTMKNqGrR2dp2aC54Al0Ur3I5rK8zlYQJ4
VjoNFtTnevFDQmw4hJPW3lfqMD8r0mLtUFOut+jY5yhJWt0xrdEhdC2DjLfNNKXPZhGo47D/853E
J3bwYgXLANQeztdOcrDe5DH4MBUnvNeS+n5qnq9b4G4k9Ng1BBDQ1LEobDUySmduqQWAl5PDIBdK
up00pYkxwAQ4Wh8PovoQzyTKDcB82yhuwIXOF4XRLy3sDAThJC/eRvl1ybSHmhKKoLi8ub46nu+g
GYPiCG4z8EUy94vVDJgUgeYJph+NzK0N/ZfTFwcUuRtBeOQdObTH8f0sNKwxFXO+pqTXymqhinwA
WrxXDSbMMSghWMxlkYvxUcaIk8xGGJs4CVKzC/NxC0E5c/EiI3bN1K8azdPjrXCUkxe6AE9B3oEJ
aAy2MMFEkaLWWgxAVOq23yemtl8ScgrzaTcjLoctOWR661/fNZFJxkGGypzDMoLJtm0wFWy6k/3V
Q48nCgPA58rkL4IzHsuYeKAvZlTGz/dumOdBjyj5f18mW2LJb6VcH6oabTVLvennxJcKK7i+Qt4R
ANqRKhyhWYi50nOTcbNMRgq9Ms9CD0Vf5M1clEe9QqncNgTVlEuMK/UaCw1QzK6i3Mc2JVULUxEV
wRmANiWkxUdXR65gRZs0+5osV9Jum/DJUje6JQipvLOHyiWSccqTcjGHFgP3uGQ6xTZ1lquUxT3o
zzch0LXXPyV1evYZtTLDzqB1mB8E8wHMyG0URP2LhLpzU21icHsMqeAq4m2boSIDx4sG013sGzsy
JCVVc5ogT+AB70L7h9OMlif1U+zOTra9vjLueV8HSsZLImewgbnBbplEu03ax8q2Ksx4jdvciDbq
kr9Pi/HWFnepKVKf4y7UAMc6eJEdGb/h3D9TzKqMAFxQ6D6EBnLVrVIIzeiqW5iC9yF3kXjro8SD
k4fBasaUXUnzMi4AMZl9byuH3tGi/AbJZj254LVzoOQypJ3tmqOa3WKCIX5UY5UcbWi+COo0l2vG
cw6HEb+EqgWxKY2hjcZYIwvwUL8NRtOdw8qPwM5UisbWLz0WhsDVij4cfWexhrRhNIjmoL4ZdqfS
/JgK8MKUOzxVgaMRHI7LM3huiq55lTsZilNrkw5Tyty6nRM4FdIoUQohMsJcS4NhdI1CAUBFGETd
pyMNeMIJEiGeDSA4EEhQLzERys4XArmgVp4igAQyCDeZ+bArrHyjSSKyTo4ZwE5xCUA2DFkDW3qe
Fdyw9W8Ot8767sj61gpx5KI6EgQSgR0W/q9JCHGjhjkw0Iu4cS1tOmkKQkMkBMM1g8EpGn9x07CU
MJIDkuyuMfHV5nDwZLvCHJMJWs+ehH9+jBVARTC4geIK5kPZF07UtDjDOagSE2i7FXaAOZQsvbGr
xLfbDxMEXDZEpRYRfvYyU6BNDrzkUMQF7J0laDGTLk7DBFYha/etbtsXtcbFJqMzL0NEyoAeWxE5
wfWwzIkTVBXNdLBKE1VINl3QojQnS1JBO0reDNpnPo/bBenJbIyb65bov3R+tcER/7PEekmYVFE3
TbDU28+QpMGtE0iYc16mD0PFbR40ovaByCBz4eR9FQI7C4Nx19ARCd26TceNqb4mlh100psl0vPg
fksViBJMigGVwF6oBINhxtRllaeYQFfED5M6+3LoDiLFbJ6fAAb2j50LBtG2quU6NLGwVNFQ033V
ncULU08y3grn1ZZEJNmX5w4QDoAs0LqwrEu0rJHUxHbQ6fSytn9GaQYavGrql1o9CjJl7u0JqQTa
jKG4ERZ8mRpKnNsNEklUVA6anUZuFjVB2MUf4TD+WBz1BXMhnlqV94reCC6XyzcPWBtQdcLBp3cZ
C7mwlniMI/CfeI15VGcQnEWRwMLld1TooA7SLXQB6AvuPOpPTY5CA0H8qjEF587ymAZZXzguaH1F
dJO8xaB2DALI39GEfWmjo5ZLIDYH3DOqXcO4F77efieizGmGwAsgVIiTlF+PLnZ1F5MWoghtiFg1
GV0JomnjaBVGv5FmkALL0l3R6cYhVMeTIkkH2273klo9N81yU6tRBM5ixJouvkcPSUf6Nxwqtd+F
EjKySNYGQdy55ExCUgK2K1y00CtDGsiEuLEdAB3KYjAXSeamVoqdHAP3Z8p+PTheMkGjIg09efqK
FsNPlchzBhHJGGfnIV+toroE0m483JlI1NUhOpAzpa5UDtFguVH7qCqqIMHmG4F6JRi+0Ghmow/E
X5uiniOEOxyesJO3JiTJdBHb7m+MNbPxIEpW6XAt7oyL2kCX60uqOgg+0EncSLefGEb/DoIi30YV
2t3OX+3rI4X6lsdTdte6+cuT9C0+1B+WL4TWXaA6aQMGz028ySwA69m0nqRNqWgZFlxNWQAKcmum
IyD9tAOhg9+2xJ/D9lGpW9s1OlGo4n5sPNSodeRwLIkD0u5GSwzY1lPn+zz1HlgGj3ksAndyzjGW
+J8ZeuOsTplRtqByIzCTVOg05eZtHyfvf3wt0+Yk3u8Y2jFUlorEbuolKyTsp9k+6uHtUL5pgHZN
j3b3pus7EgpyRc4DXjmzRy+31ZL6ubfDOUkp7YZftbcZeKFRhldAuXHQpQ8HutbjsySkUeZ9SPQT
wCdMYSQQYDi3mg2109RtDr6rHdQD7Qc5qDz1He8h09f9Yj9ss68f178rz0PWFpl1Qq+zKmqAq7y6
kO9mrTqA7+Uukd7+3Aoad4AlAuGJuhYTWczGAcA0Lyhf0xy0/bxv2s7H6Iyo7KLi+7CnHrIcOPZA
WoIiga52vWvOmE32VGHX7uLTtBn2HQCHykd10r8w1yyC9IusMW4P4rIQVXJY6zeYZ9uZ22SrHNvj
cgtG8QkgyOvfkOcb4AilGD+gjC4aDGNqxw3yeRwyqEFp3U+8Xa8buMSmURLalQW63tXXszBLSuQC
FkB/ku/7N9XDgABaq66p+NlpOCzed9SP/7xfB0QLbhzMnuOFjlrZuVU1xSDpYHaIUfI3xThoajDm
Ir/gpKIAN6H9jkldOi7DnKvQaNWwnUYQrO7TO/vmm/lD3Tu3y0GGKr0HclAf00CeJKKh4p0tQKqo
bh4wVQhd5ysLIcBbAQCAmAUOm7I13UhDhUNYoebk8xS59a8Z6jirbYPMmxW3NSXJuwN9/eAjI6w8
+xtQhdnWuqlO7Yu5a47OfhGEjt81Wva0rQ0zp82oMUBQF1ifuv2YYHi5K08jotZGe0LJ7Gd9aiCf
BALeHhBDdM5fpUNAiJd/n/3ZNfZCADDnIXX2HZjjaIIcOpJN/Jy+C4yd9dR5wxEU34H6RIl1NlPg
+PquOSV32auXidhnucYBAkNjE16GF+T5JkSmXTmoEuJ0mkcCJbEOo67jQxb7ZfizBddGJXj7czwa
aDMqxwiGCHTgmG+fD+BodSg9k5ZAToRMrjo+9NV9YoNIIU0A+BZciBxfhoouhXiArR3DCEx2Ks2D
0aAaBErLcoA8qP0FKgwECvWPJ8Bw86FvBAwafRaggn3+HUtNqcM4AX1gb7fSYRnVHi1pYxJ0ji5B
qTADTAflCUbQA+D33EwaW5FZjDOO5rP9YZ1634IwFQSvExciY5MHboiDqrjSjb2JRHAIXpg9s82c
1yZt5wbKITg2XvereGlP+b12LBrXhpM6oL/xwMZXP8uv16M75/o4s8o4jJ01cJgcVrviOA0vlYjn
hnMAICiPShTkqTDKwWIUVWJlFeA4YDBsg1pGTyUDnOSb0p3iLFCj7SwayeI0j7GFK4PMbVVnmdPX
NTV4NLf9STlZx+XoBNLPzp+hNOHKx253/RNyl0iBJaicQKSeBUkAU2iMvQzftKrpQJxpi4aZazq/
NOsT70w3VKytbIlUZbn7BoYOsGiAhe2CjXkcymbM8CxFCk85usfbAgw319fF9UgsC3xIADJShZnz
06ATLa4M/OdFKItD8z5P9ol806NWQ7x2eFZn117uVTwIk+852Q5IrkSZL2+V61/AbGZmTMPUlCA1
VMNFOmgWUe/0xvi6vs7LmKkC+4cADcY+NKc1+iNWF2UhQap66sD1RrInMMia6aGfjr1+J8kHXf95
3RbNKM7vxnNbzHEDZEGqChqfZ/Ld0rcl5k6mk5LcOKlg80SLYm49WgEmegVDPQbE7Ns0fHZCTGo9
VuVpUgWXDqfyhZ40eu2oNjuoEej0x6y+oCNjSisDTtSLE3tfxa8gLPTSAlJmFshPSmM7T19ylD+F
jshFedfP2j+YeN1qmYIzAA9NMzmQ8Gc39HsrEd3inFTqN+IFI3DAiCJZPF/f7MhzMjn09sFbua9t
T5kyX0nuGhA4XPcP3oIotuYfS7+/9OpLGu2SJHEBBtZcW3agIwPvURoso/l43QxvQaDAAZYAjXa0
FZnvlmdKkxI01bwILUvLiT4nUI7LKDBhnEuQISgcW8AlOVAywLgFUnrm44HGuMi1CLbUtD4SEt0v
swnytsJFkWaTZf1O1u4VTB7njeo6062qPJlme4o6w220zzbLBEvnPeHXv4f9xH2DWn5H8HsWI3yt
BiXQW+Vg1OUhzeL7Du2SHGMHFooyACmAGK3842iDXAlDIahVqJRkjnlzjIM6Z2OPWYCyc9xC2U+K
B4aeHDz6hYTSxfv1jeb4k418huLNgcfFEOC55y5m1M5FncAayOx6nMT8+zIIeN1ENpggbYRVljth
XHttUrpLuC3nyIdKmHt9JVw3Wq2EcdmoqSdZ6bASHdxg/buE6d3cj9Pgf7PC3AVx7UARmGAt5gye
TWAD96iyqva361b4XwyVCDANUlglcyRsZUktuCHI6RQQJkA0HcORsyMIJfwP9q8RlgAznsgoLy3d
eumm1O8Ka5fO3kQE4MPLewbujDI9xoPBsQLk8LmDNaUVppOFDyZ1GvLyfl9rzYnodQ5pdtUblXCr
jqIOEu/z0T4HJp/wGACz4bnNPLWy1ilw3dh2inaqc5KLcuv0yvP1XaJ7fX5X472GkEVDPgyxIP0m
a1JlrsFRhuz2Zl4woRl+XrdwmQ3QYh7yRtCSgc+FbZnGY0fUVsPrybKTwh8H6LFn8Qh97a78GOeU
IC5GhSD+XboFvauBYURbDAzOLKGLYXYGWfBA90C/tJ8k59g42kPamjfgaBV1pS7Xp0JrE3U9gCuA
LmSRAgtSq97RkYv3iT8477oWhOQw6h9E9v70Q8IQSvp0TA3Blb1jklDRSFchG67J22S+h+0+Ii+t
elhEND+XPnFmiL08uiqzjHzE/ay0b5hOd6dpe30l9OifOx1kl6AeTIt5lFCS+v4qAej0Yan63kRG
Mx2X/t4st1L82ka7ZjzW6jHqBMVK3g6tzVFvWZmrojIlLRgHIRgze7O8X+Z2GyYf0gQ1WhGul2sL
w/QYMABKGWCbc1vDQpWZgI/3Fvmlt9OdbiwPldYGUktcQGMEecdlkKAcfBSDbzsq/qS/ZrUyQ+rT
qKK30jgW0HLajPZzWAfXN4t3luh4JHhN8IfOqrhX6WBD0QN8nKT6acyPTXqKZyAVBWVKns9h+ArM
FUhCKR3n+UoUpSlKzaJWlAczTNBieLi+jMsYjkcJAjhekb+jEPOpiNzUZd2AvRSkt2b9rIZfkX6n
pftiztxMVNflecHaGPNWQB05JiTHtWQvOlQu94b1YBi1a8n7TlQL4LmAhdoURleRfl4MovejPZZG
jA/XQF83b7dOBhxKLEpMuFY0qpaAMVl6Y5xvT9xWBjrCee050sPs1K7qPEqW/MfZD7ZoZYT5anYz
Soi0MLLgcFb7LvlalIOsZAIz3M0BfAC5KerGF9yVZQ36+iyBGTszjgU4MHaoYHSuHk0fFjFv1Cgs
BEeIaxHEzsB5AQqCsSrm6xlQ7JNDXEdh8YNe553lNdJeGmu/r7bX3Zx3WlFE/McUIBrnpga97Lu0
ArlqM++6bN+AT9AxkEIKzHD9YWWGOa5maDSEjDAT5oE5vJP4sU5erq+E+9HQk4HeA5oWFyhpJ431
FoD930TfQ7rpjYPshMCFQjtcEBq4i0HwkTHNhOjAzv7GYMsZtQKLGTsIi86al2JOYNJnwf3N3ZqV
Gfr3q2CdFyO07aiZjBQoVHtTEsyK6fbVX4RSpD3/Lod+2JUdMKJB6zeDndaIIfJnv5RL9DfbvzLB
nFQUqqMSzR0w20aPRnKXOHfLJKi38Lf/v1UwZ6bTHdIY1JE7JdvE0ZFk2yYCHaBeuYPw+U7dlU1I
Vp+MfUaAvHHsGh3GSBmDHmyEWLe9QAfmwyS231tFMCy635gkBcXksMsW53/7nmzWANm3cGgi2Ffm
+6J+GfRt2Im6CwIvN9RztwDNc5LZNWzkreNb8Z3cO64lwv8KfJyd7mnMalRklS4k8p0+GOyNoR4s
UQGJ6xuYLQYODRUXmx1+0eQ5jpUJVsb6KyzdZg6G/CEPI88CUe71KMSpD+NSWtliXD1WxmSyBthS
t8qGHJLb6hZiaptpZy0uqDyQPNyTnfXHb2dqFINY+Fi4oFhK0Vi3OtQga4RX+ZsGCsLipyWK4PR3
X7j8ygRNyFZRIo3yXrNDrMssoYXxOSnfM8cb7Cd7hN6BLvBvTj3qfEHUOVfWwrjPlbzBgmoQACWu
+l4eW9e6kbaJ72y1H9f3jO8e/309JtBaAyRURh1v2lYCMXNCINkyeci/R+OzMl6u27ok8MLTb71V
9MesVpb1U2d0MYzJ864IZC950b0osG6HQ7uD+tKz5DrBEPQHaatt28fEr0WpmWgjGQftomiQmwqf
Nm6NHQAMw/RqACGsaO9qfTOof/HiWC+XCcuAGmZtpMOaWuqfuTVDEk7VN3Or7K9/V5HH/Aa5rb4r
5pRqgBfxXfsoaMNvRulbQD0t6W4ifmXuqgR3aLwLZdEUEV3AlXPBgkwXZYqNmpK2h232Mjjp3pm+
GSG1idF+JwXfU+o1rSADEeyhxsTmKly6OMpglIAavgBdVTN64EpQu/exqNxiFJRnuVfBf2efhZ1g
TKrJZBpeSoI5IpBqtH39mEuWYFWiT8mEGFXqjWUoYEauvozUq/uDRULUAHfx6M2O24neD6JlMUEm
ymsI72iwF843Vn9bVd/U5um6W9KffM07mNAyNHmNUhJMLOPTNH9qQu3SS8TkWTi5QCDbYWSmAwzY
U/+yzNKj4qRurcQPYCgMZtM4JuVdnWNUsDBFJ05kmgkkra02cprAtKlXL1pBTinkzSxrPuR6cmgd
2Vvq0q0UMzAmWXA/8P0fWT6UzTGx/jsYrA57CZ4QovW4jFJJ93L5S07jbVwsG6oiV7TpDahLBDUh
rq8ggcBYFB7NoCc5D9saJgWnPKUnzhgDsxmDUtHBL/U3xUFQrvxrhjnYOrFbJ53xTftk2BS27bVj
cjckql9oP2NHRMnDaUPBe1ZdXmZVJl5+iV6gIRp+SLFL5QHMfXPT7iIw8+xxAx0gRqu8p3sROoC7
fyu7zDLNttcGOYZdpVfcvsg8h2x70LrLi6tWr9DYvn4KuRf8ypx2vnm6kS6QcEQzO6xeJGCH7deu
gqLJBjpd1w3xIti6jswcCXDFl5Vcwi8nNdvGkT9WD2TZodISOJIbQR1qwqTgdZO8ta1N0p+0Ogp6
EdVNnqBW0OW/CvsokV9T/wyKUC+WNP+6Kd6u0QcvFZzCKDmrOtWSoZ+gpIVglm2sEJwXH6p9Cudq
o6q+HRkCa/wG+soc4yRFZWk16WCuQZZi6fs8hlyk/WADZbQ4J7sK6uInMU2BWd6LZL1I1lfivLdq
KnwzAdE0bYcKGTsAK6aICI8XUNZ26M2x2jetwthzj9qSV40fmezJ8X0mIi6m/wR7+dCauWqDSZgS
4p2bQPuERGaDmFXZ1e1Qh4+4wwWXgMgEc7+VlVTbVd/iyq7DE8AQAXhrNte9jvuh6CQqKG8phwzj
4Cj0NElJhQ41MCQo8XsnT24q4prkHtx/jVzMX6E4ldjdhIBkzfPH0n9LIMqZoAg7fXbSU5ooDzYo
C6+vi/vpgERFu9NyMMrC7E4JsIEddtidbP5onXv9z1ks0NNa/fvM1kxyOQ8STdoS09zZTnIXZ+il
R5UUhLOoHsE9NGh0onsPLKLGagyb8ZCM4EHBHoH9wbXU7n4eya7Vk20Ti9pafH/41xYrqk2sKVeh
6kpdDpl+/fr/I8OCqCpYEHvdQ3eVWAkeoADhY44+d21Q75DnRCSfzcFWYpPABoydAuoEJAjnRxTt
YNUegEj25gewZIQP/vRVHcAxHm6KffkabadDuZ39bB+6+UEEAuaG85VtJr6WUtfPtoY1znSgJspj
Ly4SzJZNCWQFIaaT5bsRj5jrXs+5rkBoiAFpcJsDmX8BsimNNMaIG0DXeZAMvj6AvcttK18SiYXy
HoQAsYMDCAhcyizBnK8MZGBmYToAAxok0OdiK+XLJoTMbd4uu17/iY75rYG6VjpTcXQRBIC3TmCJ
ADemZAz483xjzUUeyzEFoEYnUE/TcrUMlDFzXAIiMQ/nqPTlGKyR1z8u52hAnw5bqqJTgZjPeFMJ
wb0eUGN4rRXvywg0KCWKGeTPp0fVMzOM40AycF4qCykHUJatWrg6idxRNGB3qT4Bmpr1YpiLeMmc
JYroRWzcFbf5Xb9x3CS4Lzcg6FugvkQLad3ncAMGFkPEtcgJzZjtw6AFYA4Y7Pxd41vdzWpJyjlU
0PvLQ4i6OMvnOIMw5/pecTC5UC2AGCu6sFQdh+0iDIvRmQVBI86c9ftiAPYL1voj9CLLgzTPqB5M
0j3KbtZRQSrnqUv6HdweQImZQ+YmEaWg+3MuRPqTMKYAoiXwTLB99npW5WLSsO7B+DKapyzKfCgF
wXtnCMM6gvuP56xrY8z9RNDllmsTxqZoAj5KMmZPNVvDleL58/qn5lzuWBYaxXi44TuzMadsUItx
OvhrOw+Zl8d43eRJIvnKLO2bOTE2be4oLrj3fvZT9e26bU6QPfNi6morVyoHszET2ikw5ntF9dTh
oe8e1ewUt/tS1MgR2WIiXj40yjJ1sBVN46kkptumnacPXTCk8X06OBD2GwSbyAlzoDZA3RmYIHB0
W8zyBgekpMQENRG2774G5Xjc5BsAd546QBpMSzQPwPEZgK7ByAU0O8gULCYmoCqc6/ZEaYlIHFRt
96X1k2dKsqAjxjUDTRacBETRC/wW7ZbiIICRaEjrt3KQoDjZ3jvCy58TZlDspAAGqncAU+e+YSVm
YegxSGygk2oEdpOBOzbP3sZ+hP47WKuLEJLlqfla4ZJ2h8W8CaNCc+V+gYJG2Dj7rDNEeTBvP3/P
GuPjGiCvZQ5lYdRKsjQgBhg06GwCFpAtt0bvKRmoWAUng5NiIVNEo5a+JGU06s9XX6J0FHdZCpWT
kSg3KYlCCHf2I1paWTiCekbqRYhlzvlAD5J21A0DqidslySTSd3ECwFlfeQvlpuBzj1HFIXeHHhO
tP31g38pEkafyCtrzNEAhq6M0whyJEnrNgHMgbHCHd7fqm3hYhTiR7W10NbPPZyd0+IdjB/zTlQU
5zmYBT4oipzGHDD7xACrc6XoGn5CuwCWRdTUTUn6en2dvLOytsF4TATt20E3YCO0l3YLQJqyV7v4
0yo6UbWK55vQ9DEpjShAu2wYHwa16Qbqmw44+EcHMs1lb0IptWwVD9Mm4AM0/8okfT2jyIhYwNYZ
48mKMJFeFN40bRxywGwk/v8xg92kFvXXeOUOTFH/Z4vJqvTEHFJTh60Zjckihv5hCiZiD4Ll/eJr
2sOMSkQrBdd371KWhPJxr6wyEdUE+2DVTdATHouMPnUmK71Rlar7CEN7vrH7RLtTQtP4GY6TXW+i
noAaIjflcB/JygAJmrz0l0VVML0oTfLeUYZ2APN2B4XkWiMK2CokR/mKu8gMxiSCymA/pnhb5KpW
78IsiZ7jUp8hrC31MRSFB+Pj+vIuDgAqY3hlwGcAdAJ7F3Wp1e0L4WQQZkUVVidrr9bcPXS4O/7c
hAqeKrCMQrbXZCF18jSSCbzEuPlqYmIcDUN4UiRSpfj9WGFKOVRwh0qWa2DHZjl9QDk7GBoBnkHb
oOId7hUfLwt3Cr4UHxpzG/IQBdoBVGgSVLBsNz2kewyRBsUOmc5+Os5BuSUuCZ7UU/NUeqI3HS+u
rn4cSwOkKdUoSRRssRiYptSeiLPHj4z17WjdlIMAW82LN2tjzBsHJOuGI9EvAX0wVXVHqZV/KmNj
PxIpyd+v7+2FLQxwYhrEAmiSUlL8TuFX7gPWE90cEkiZLaG1TcAjolqFn3XL5rqZS0Upxg79HSs7
E0gzFZvKKYVL6WcZphrHTWcFgNuDAx14tqkGo4nkg4fIJcsx0f403aHm8c7BBQEHM1htmtKpmkVT
sEwnVQNFwgzirAeKWj0KlnlxGhFr1lvHRLi6WCyzoH5iPrRxoBzVwIaGIAgXwdy9KW/DQPZ/XTd5
sYGMRSa6zYmUVU1Gj0302Ov7WtmGIt5pDm3O+aqYe143QJPfjbBhPb0lwbIf/OxD9eK7k+LdL7v7
EHpxrn5KNloQifxG9EEZvzEWp+0aFabJL+vb8jbcfaJds0WD43BfbCdQ0bl/8zmR8GO8ElVL9jpU
aw0PdoIbODd+TeU9aA6FU2XcHQPNOCWMspB5MxGbOFWajC1yYtmYQWYsu3DbIKtFdLgcBiHsGgYN
KD808KmsRpKak0wlvz0jqdx51j+j8qsg+UntECjn/EerWJ6ip55RZLsFgxtRltxf/5iXp546J+X1
+SfXZnYvy+VeaTXqnADlBhjfeJWhLLcxnHFAXpiCI87Qn+TWzl1ZTo6TkUjvFsidC4WYAZ6ufywG
SH8OClWgpoGgBR5Y50FIBgV8ptF8PNV+9kowgvi1WXYmEdyXNB+8uMlWZpggAKmRZlRqmMmq2zD1
6/CGpNgBQzB/xd9gjCaCxwoqQJBwPF8OGfMs6Zqs8KLMSjcDcESpk57Sef7mkNe4zG/anHj27Dzb
1rIt82VvqG+CDebei6ufQP9+FdYVJY2jQsdPsCI//mbXbhq7+a85aII7VXJfRz96Uma32zv7YXRT
wT3Jy5bpvARmGcFQhkGTc+ND1BXIy5FO9jowxC9wNneqtm3yoxgF1wd3mStLTAAErwEm0Gji2vaG
70CaKwabxgSp8qbaJWTc1+Eo2Fxu3KOyYKjRAdfGrk2K5gETQkhaMcs5uUU2zX5LdJHaBC8U6fSp
AZ4XVI0uDsSc6JhgL/EFGz/Nnie0AeTFF/gIB0SBIQkZ40A2CCpAvn++Tc3SW3ojoXAC4dcRjELz
C7E37XKy0eUCdlmxfCsU3cO8DVvbpEd05ZdREgKd78CmildhhaFdhJr6+6DdauGmUf3FvIsbb0Yk
kt4a1ctH4lay3xd7s9o7IOe8/gW49ycKjrQ2R4t07EF1yo4OZVG1uuoYOa6h/wynB6DepNAd1Scz
RLU3UDCD0d4Z2VGr/NCGZx0ICerxPYfyTiq4VXkBSsd4G5gDsesXdVlnqlCOyWmVQP65dG+1aaFB
Ynu6IkKO6VxLkPPSaR/EvCjXW04Yxa0JS12Q+9VO3yJ92Ch+fhpUd9gZm7fRVTbWXeI6t5Lbbcng
Ak/jvceB5hVg4pmOSpDty1sbMAN317/NSDKGl2Ubug+1H97Ewcv1neKdB4ivYKaDcrdcvHRI1nWT
oY9I3/DQg+csyb39F8093P0YTqL8CuiJMZdQl9gVSRo4QzmDlsaABl2l7CSlEwRHTkUYClE4byDR
xewayzY0ZnkV5WDaB4K/BI/JMiry3YB+zaGVm8LX2l5+GIhKDsXcy6Y3F3H5ev1b8robpoEhKTxP
8SNQ/Ts/g/LShW014xfU8VaVD0MbxM5NKXlFs41y327ybSsfzBqkyPpXaAex/o6KcUjuExEIjteC
PPslTATK0iiJ0glemL2A9G/x28/GBxOu95NsMwAu9vHJuI8DOyA781aEUOCdAFR0KI7Lokq6zHYb
9N1h2LAtoQ+gGDuQDyXRi7MIygA8z0VSg7YarYIpFyFmzJtZAQIU5FLKtp2Ujd3FwRxqgWBTecEc
43UKiMYxuXPBPxIZ5tCNv4U3ZycfgmKMjV/S0JIMXN1qGm6chITgPm36xxxFT8sbwHaoILUs4v5v
7hXMfeIM0cHWi9oyEjmpRTUXX3YHbBeBhiRkxY12I20gy60JUlne912XOpmcTkl7YoVURxqKyI72
URagQvuLpiPEK2g8BvwIetVMPodpv2QxCQ6M1Oyj4V0Ot4UoIPPuxbUJJl9ram1GlR4mGjzZpPC0
mEGy+IBLY+7URpNa4C68r7YOAYzza02mdXZLzQ2qpxfOTTwZwZwsguueu6pVpGE2hzSN2fQNzhga
iIC9WW3rltKr2X1zpH0t0o3gpt3rRTFppxol6qKPsIZCW5+/LZDoiotnZN1x/drbQVXJrv1Tbvbo
vgsSCV7Cuy5EMw4CwgVLikpcT/m3rro1+7tpuZHTu+Tp+iHnfc61GcZJCntsulrGAsPsKep0FwSU
ne5jKHDRt/9H2nctN64z3T4Rq5jDLZgkWbLkbM8Na8aeYQZzfPp/0afOHgliCbX3d22Xmg00Go0O
ayHe5ii1dlGhbomeGhmtT6q1ONCzUE3tRyqH/YjY+h2IkGZE5I9kFzxOIQn+gzWiEA1fDEJLlC2W
LzmTVGutjpkLSBK1OzPxMxl0Y//h6Xcmgp0TlyelroZq2aHhbR6+ZMBa1nZe+7c3aO1xcC6FOVZy
LKdKN0CRFtg0cteQqec417WDayI8kXXgICxZ38ulAgUiShEaqI+pstdGSvLZ0RWOFmsb/11XFXE3
IufLnCNrRDaykXXEhhPqDf6MucYc7yrAxyMb6Lc0dZKBYwGrFYhzmUxMotNU0nGHwcWGmFWi+zas
Sdvfibk3THYT3qPHox44Br6sFZMOWLKPC4eHiGFXNgIQ2jCpI2rhLSJjUA/NY1b+O5lGMte/lGBz
2zK+S4rXwr7JJQHIhOj+cuPiLA27uA5QYrFVu38aVJLnZAJP8Gt8124VLwdsJ320MjKCBv5kbS2/
o8RydJK4amPzXuhrHSDQ/Z/P0Zdw4uzI6UWQ0lqA7nRv+rpNn0M3PQQbQOlFd8oufhIfb+vPFcgc
jXCYqrJIoH+sE3MbA0UvfABQGkSNr4GdbUv/iyNxMdMbK67LlyrOQx4ofQqJAzraiUBSe9wl3mlG
tYJiQo7Hy7r2mLxYUubYRN0wmHkFea3T7pX93NsWSUlB6FG1xZ/FfUje9Nq5xxZHQDGEO/U4Cq94
n4sPYM4QxeQ78Fm/P6A5NLIHG9O9z3D3hrJMYKB4D6xbHt7kil2DrAxZroVECS6JbSTQwqyjRo9O
vk5b2j0DRzd7MqVub+iYg/4yE9RLtfcSySYLFKeq5KFeRVKA8SXzIUf+s2s26ri3jKdW3OrmY9hR
4E9kjtF4OQ9+4Pq8L58KnlAgEKAmzfpOMbamcs7xqVnjxsOjlH8g8dGLeN+Pv29vxdVOoN1nwaFA
yA/Mi6t8ZmMJs95EoCTtCiCSVbPaEvCv8tAuru6CRYqlLZU53JxX/gs0xKVOY7SKALxr3jVF8zJa
MkaBqf7y79UBAIGMPmggESBXcnmSeqUN0BGHN4wYhT9z5IJnObRvi7gKbaDL0i+OOjd6ecD5eykC
fEpKhowhSmvlx6Q8tTMaFVFQAEYujV/BRXpb2trKoVyARAuAYGWwUFxKU2g5pbNWo3Aa16+aFO7N
qH61wpKTnbx6YoI0HS12ELRM/qI38lJMnrWmBQfUIl77o0+uFT/rzS7jlWKujQ1SED3hHsNbHg0X
l1I0ozGtaEpasDNEiquWeuioU8xbslVdzqQw0SDg9kB2mKUtYK1NJ+9MX144jYSlSMHxY9emsOgD
EmbA7SD2ZE2hyPIYFUFIQmYOWdYF3DLIf7atHVpHIeKBP/OkLX8/uwhngIuhQTID5H7d3ilB35Cq
bGJS9lLroTVjArmWHpPcsniPyvUF/asmY4NdCg5IK4Sa9fRU5hKJOzDczQh+Fc7RugrnYIXfgNpo
KEWJxWCOlmr0Hcj7aGtTMyB6a+AhBHQzWXBTOGUkgwBHadmDkm1un7G1hUU2Yuno/D7ajPFXsRqm
Ug3jb8d7xBlR/RRK2zD/FZUTmgMNjpLXAeS3ln/FMZdfQVu5F3uIA/uqm2r3Bk2QOt4EykkbXuLY
yzsbgev/piJz8voSyfssg8yw/Z4SojXCN+1eD13ReDB5j4vrrvJvFVGyE8HABqBZRtw4ApLI1NDD
bcUvmojSnd8I2xTYtomyl2S4TnRlmI4Bn3lbzes0HSOYPftDFehg5WrtPqB7sf6RmD+L8qUSGht9
7UgY4nwownZqU9KBBtZClFNowJ/NFb+JCmJZnReUiSNSxdPRnHH7465d+WLdfxeFse62agDvIcC6
Z7wP5OCR6u8JD4b6KnBY9Ad+NxqxNLSzsTm8uq71oJ4gQ4jaGkPBFCnxaOhJr2edO3X0Hm8oXmVL
Wj0/Z0IZx9TnxgxWt7K1J6N4ScbBB9uPU9KBxDGm3tB92aPqlFQfJQq0ifZHSeeDKr1kokAUo3eo
NjmqMu/rgPq3F3zdDM8+jHFcoh52I6Km1lZGpIiFN7nb9L2fTZ8qWnDo4Iblwch3fbe9LXd1owHP
CcZaNCKhanPpqGlSjVEiLesx0o1mAKzeDDforOapd5VI/d5sVP/h3QEfxcKCWGjSRPUPh7qvJzsA
UfSsARMB/ZKAzgM2pPysRoXTG+nDNEcc2Ws3+cJq9v9FMz5MHYA2Zi0+rNP7XVxVW0XjXQbrq/hX
BONDKJgiuzLF5lnt6I21ChcC7l9V+k8u40wVxmUMOhXlZIIqFd7xTrpBCelPvEGNYV9v6Iaa9kl+
AuHeQBAjbybOY5OnJGMqJW3DIUNDrx2no9MAsDfTG3eYcg6+xOrFeqYjc0KNoOmMZrlYzXirzZ5Z
PFq4etJ90mGaeNOlD//lAPzdOvbcgf0TZRssaSY5zXDQ9b0+ft0WwTFANiuQJMFglRKCIaF4HpUj
N4hc/X28iVDKQ6UNvvTyDCsNwGLMeVGBHtv6qbI2t79/1WeClAuFEMAMArb58vf1vC+MrIGPaMV0
P6Q6UaTkSSufdbXc1Hp214/Nr9sSl1+8SDIs3uJMImMDVa6LlSVDoj6hRm1PwqkSNlrxFbQcY1u1
6TNBzO4Plgj2nwmCIvPYNRpmu0g88no9V7XBo1UBILMEQlFm/dJhFhJVqeCABlxveTZuxSkrSCS+
i1Nlt7PI2a+1GBj9T0vXD9ocAcN8uV9qVwRBkdeLUptGfTMlR7e8lkcUv2oVJrgwYBBAdr3ixEBK
JDR1LF2oZ04NYvokq3B3NwB+2iBpQgTe2PDqMv4VaDHJtQjoEHE+QGBV+KZ8X9duW/wWwbLAw8Hg
CWKTaoJZhWO1aCZUCO0dENmm6S9Zsq2Z0/by/VZlDR3QEyi+ox8VSQDG/nJjCsMpahHyURLZqA/v
dHC2gZky3sQEpLZb7TB498nu4xQ4lt29PzV3nZPdaX7lUYIlt5FE5hyJ6zEHHL6zb2LHcUtxqGtF
B0zlfHwX3HCnbNq74iF7Uw4l2J2St3g7uw+pSLRTdRc6KFyMvJmV67Tm8gnLsIqpSqAnYSF40rqk
Sm51jT0hubVT/NGJHOAY9nbrYoDlpBDZ5/FPXycaGZny5amZsqCvdRMyf4WzLe3HN/E0ncT3yvmg
NojxbAy1OtFOvcOqb3hcw9ewHYxw5lk3WEpiWbSHwrulbaTARLed+oI9eMNJ8/GM3Wf3pmdyovzV
J8j5OjOhUQgOmqBMIRbFLqdyNVLs0pRYdvO5r57Vo0kERz8YjujIPm9W+bsf4sr0z/aY8VLtVA3i
BDxjG/MI3kxejePo/XrUSQcOGoB+nsSjZSu+Crak9O2p8xCh8zBaVx8D5+oz4VRP23rQA3yCfFAk
mFjrPs5k9AT7++hRL38vfWOngDrp9vW2vu4YrV8GUjEqxUbDmK+ZmrDHuhskgWk1LmZ5SP+ugEnN
8GK7vEsmdAYllZ17Aeo0nDByLV4Akcs/0tldbzIM+ZmQHsgqUXtXtqb/IAFsmTjDmNLARCxjzqWQ
xTDnsbEzoFyi2dZOuGn5tTBRRU8RWvk1BawtjPlINBuSWISIpiaSU23gpNtfsJy7T/pakt/hNnwG
z/UWnAOvJm8B1y7Yc9mM3aiNpMxSANlW2tvhYIfUiZA6EHiltFU7QRsaGNXR0gQ+bWYddfBcpRUm
QG2lI/MnALOW0emfYNy1tYeMaLUd271dfCBBMpDJ53qltejoXDxjKEMVx7k+LmsMyrLP8T09JDXB
yE/YExT97fSngodGfvzinI61tyIQbKExoDRQk2XipaTtk6AaFCyv9GoAqSH9rRv7Pn1O5dcESLbp
rueBVq7eeecimYDTiJUh6hOIrGOSPvQbDKEdqUPvym26GUBAqRDpHmAlvZ2QpbSWuICsiV5QgLit
+opRa3gbY8QJOVq8V5nII6ibPBrBEGuP+ksBSrv8WKo+coom+gS66mjyItOVDUZm+xuuBGNqBksx
IMuTSXWpqm00yfX+aGF4Ug2SHg+hjNeEueJ0TDBUK6AeW6Y12W4fQGHHvSo2tY3KsWeW089ZFTnR
1Ko2ZyKYTaRxj1BbgwipqQCqOzvtcOx5jLYrZx+w9UtdCNE1WKmYLdKrLlHiEkJmYE0VYep2UCf1
8uDjtimspV4haAH0xpsBxAmMgwulXGmErq3BLrEbER4CrwCosEpAQoFQaWtmhzJ6ui1zbY9MAMkD
IgGjGpimuAyBQgAFJGnf1XZj5h4Nym1m1N5tEWt5Lqj1VwYTZs1apNMshYy0RKuI6OL5DUD2krSK
V7fOPJFwdqIWeL8cNOE140D7KTiX0Z6JBwvjSkuLlrFlouFBme6D4Hc8PhXdn9u6rZoGkN4k7JmG
kT5GBPgBJyD0gJi6LZ8r4A+EyqeRJbhhX2/LWVflrxzGLUc0Rk2vhRwAA6TKvdrdS619W8R11xf2
yERDLdLiGGgBd+2lKQjAyhkDcbG+vHiYk2AZ7ixe61np0EWthpspnGc0tJZ0X0jRtraUDwujow6A
pnlMHt+wGUygiE8BPABo7TEiwC6rpFIlkNKxtvtsDDPSWEbzOhRReDKysfycVDrKdjKURk4AyZQ6
fUPN+yiNMLrZCWllw6HRDX688GkKpCFSIS7Zj2YzGKS29LAg8TyfQgsTnrFQjj5InKt9GYXtCwg4
dJBjDyVmlsRQi090VLWv0Eytt3aS2604TsZrbGH2xYnUuHuIg1SCAddklMfEjlo5ORbdkrIKyskk
ctXHXpFOxZ8hEvBoAgmk6IZoIz9JtMLLuZI6eSd3HSgsb2/ld4c1s34gHEf/OxrgVcNke2QGoZ0n
s55qm+qCbRYvWGK3GHNvtuZNY0pEmZQdYqlfofZHrNonc5JJJCdvuDCcXENbBVonaf0jXYjKmwEN
vRKqaT2nprti0ugQB2YA0sPLABVjbhm6IMRKwx7LbXw3oMWiAMngaLzdXoqV6/VCynKAz6qS8WzS
ThMhxWrK4V4FvHxEIhNNm0TU43kr0iZ9TEXLDw20e5TjcLotfsU/WACGwf2+MOHA5C7FqxgfEqkA
t9cmIimm3laHJ8V0p4YjZyV/cSGH8UNCYCrTmONWN2vgEM8euFkx0u1Uw1Pf88AKVzYOhxO8E8gD
idcRKmYLilA04YvQsbHPJOAFCHQfhOF/uNphvpj9wiQBDgUTEmpjmOtlMtd21BnHUuwdtGNHmCzh
InisxJ4WRqyQixHRY4DUw+UezZU09Aawe+wx6UPPkKrA6ycd/fPoxnmqQwTCcwj2UDmTBqKbDXXl
jobP/5udMP6doiOgb9Maa5rHBEybBPQuWQ4gPk6mZ9UeJfSr6XCMqCkz130XWq0iN7ATpY0ckKLU
2qFUTWJInHzkmj2ihwL4LqB1Wd4Tl2saBWOZJcuxqwukP5WnpAQ7quX1w8sYTt6/X7tzWewZCyK8
rSfIEqydVfta1B5EEJwZwva2nBW7tyTUy/BAQfoTnUKXOoESR9PnEHYSR7L5EEhZcaxCoX2ZdY2+
3Ba1EpVZEp6b4AfHrIPIYlfRMY1nTMTBa+WYKFOGx3zg5fxWtTkTwTjGvlUra7JwRQwA5kwUybNA
Dtj2zX/w8sBuwAAjAjBMjDKLFsamVEzLKVbrX3VO7TF4SoTft1fregjXxA+fCWEsIA8jrUG/aW1X
xncJScS0ffpOxa0kvSiZr5kAwuvtob3vLB8N87elryTFIRzPNyDCo42YPVIzsH8oetLwOtAbcCts
hgaNkuF9irxu5DQ9D3Js7UIDnira7pAGweW+/P3sQst7wGxM9WLt5bANEtWXxvEH2kPuirDfqyoF
1oi61ZTh9baWaxa5gDaB3hFdePCSl2LLIBRSvYGWydj4rVzcK9p/eMstI2P/iGB8YNYnuaIvpqKJ
8UMv5o8JIMNbDG/c1mTN8LFbEhwTQkuNRWtEGi6djY7iyQhKjLmYPbmct1Y+ccR8l8jYGAyPOQQ2
GtiMMZR9uWKVgeSyrBa13UVSVZDMwoaRGhg3jpinteb1kaZ7Zl+NT2ZX9vdllqVOJlcB/knAR5JY
jNsJ7FFRI4NKt60M0o7AWBS1WphsS27QrjLElbAfiiw4ym0SjSQQxXEf9Ma8U9Eg/DbOcoL5byuo
3trAyl0zkvKWYEQg3g9NPT9Y6lA+N4k173ogRTl9W84mQfrHwEDpDJIx5H3KJAEcqJJrJESO5lPR
srB3QUdXbAQqWU44RsEJ5BEVrkfZGLxMHamtlWrvK9UIDHMZszGoDEWnuldiT8TVuhVosE0LQd4a
guZK5ax4tDQmbx5KsNXDIR0tWZwxhCGoe63Co5FEWVfkbidV5kx6Jay/MhMo+dPczK9TrUs5KXoh
PfWiMFQkG6MWYPMJzVxTi/rnMRslv6vy9EMIYwnUxLGO1ilESwEn4l57umOsCXEEnBwGTtl3tGwJ
Dc0MBHoiEEL3cVCV991Qt1sVSdlXdOgFCalpNzqlMJr3ktkllIzJxCMsXb/ekUVCkgL+gZ28rPop
qdpyecIhldR3f2rADamaOwZ/bp8hnhzG4dYFzUsFQ0i2JGeepVdADQ5ek8zcDdYc2f+bLOYchXk1
NZmB7ItmBb90PJ9IiN6hps5MMhTG421ha27ufBsZxTLU7cpBwzZCkf2YGo8p7fzbItYc+DJ4gqwV
CMgB23TpFwY8FcGFiLWjpmTPHeDZCsyDRABmAoPJrwLzLkFibkudVyJeC8kA+YFsHJ4hQMJh4mnL
GoReWUI/Ku3ByVsIIZGR0kyyDcp/nOOwZh/nspi0XN4lY270WMbSqADF0WW5J+jic5tV9SN6uhXO
U2FNHEaw/zF75uaYgBFSYWZziQBTB4zutZ66pfwcRDy91vbuXBCzdwUYjrNOhaAUE0NGN6I5vyai
9TorqOjE6SmvSzI1FSePda0e0BmXqpGMcw2MAeYEiLEhG2aB0tBo5m9m2fYbOTYxazyXyFsHU729
baDXFyTEYZYfdJ2oUwF47tJAgawZm5WFNIqY4D4Qg0BwJrNAQ2ar/vuzDQQ4FV0mSHoiQ8d2KMe4
TaxIrCtbUko/qqlL+347xsYGEGWcQPT6ZEOUpi/ppIVukC0eoQ/D6JsGokwA3ubG6EdGw7ny1xYO
vR7oUMdDEn2lTKwbRIJY6QqtAKmbSQTgHV9GJHSOPBu/b+/Qym2D7IiBnnsDiGXLI+tyizC3JpVl
PWDCG4BPqtjd9RnSqn2wLUXDRwrvPpUrYE6VnhSYXxzZixaXcQ1mr3GLLTPJ2Dq21UTqiy6JjLmy
5WBy22B2izbbSnnv6VV9GPRou+TVcvAW5LkGxuwo4azytR+DfCAe4oLTkDdiKabrjrZKpYgVWKzn
BO9kADArQ38fjoCjUhMBY8tGJ7m3lV7b2TOZ2pJCOAu6O6GHUfZSZUeRY3XGD1FPCc2QHrstZu2g
g5YE43tIryiYqrgUA5cJPp5ArsBgbPniMH5WGKfX5nqDvL13W9RKUh7zIahFgwJ6eUiwGE1xbWXq
rCkVqAtkm1ILOWvVCSnKqTHaDMWImF3l5P1rGop23/O4BK8d6aV0RlNzzJUwrCC96UbDzfMiIGqM
zodSrfZRjABX7JXjFJSqPbeSyLGg1eNjSgt1KooCeF4zBzUGeLhhDRpMKEpOupYMKEV028oonqVJ
3iWB4nfoPuwiCyH2YHBwDNY2eSGgwZsYb0bkYi43mSIvC34YA1lqVT8MzfhYhvOjEKLtZLY+bm/y
mtmeifpehzOznQB5kmKuCaLaEmRWE82PSa9Htl6rAWdN1RWvYFqYOMJwDiapRObSkKfWVEIgRtpo
+naVqvwYVO3ztjbf47Ks57EwGWfgtb1A3DHblrdaPE+pDD5ac1upjljdzdNXl26yTCG0eY9a/U4P
X6ZyG4xPlfSVWGAdyQ5C6eXzxqC+Otna7Jahr5XewEOKvd5VTFyjnopUF2ooKFtc7ipAVUK16EH+
K1WOLM2kQ+Jmkj8TixOgrspBCw0CfHRv44a+lDNavdLX34zGWUC0KSAJkH0yZadS/V/H3dAIKsHZ
Y8xWYqH3I2Stg2FhzJ1mStr50VDfp+A45j9v7+q14chYMSRQTBQqAOe72PCZjVoLGo0ZAEG9HTId
AImtbgcBF+BvbdlwEoCkIaEYCDTISylNJ6BIvHAV9eWY3VnIyR+KWtYdeYhew2ngQdNcHzzA3mNY
DXc0gKeuUoUSymjjjDegXYNiZ2w7XwNQiF4Y/r9fOwt040uaAYUe9ikRla2SZhSsKqOxyYMvOXu/
/fuLF748cFADuGPQZZkMYXuWQAOPRHjeo+FQc5SSBBi0RvodhWuSqFu1+31b2polnEtb/n5mCZIU
xEqWQlo8aO6MFK6eGc5tEdfXDhQyEaMh8QMQEvaUVpaCImYxgnakU+6FzHSl4sMaHw35Vca0AtG6
X3i588Cxbgu9oqVRMrPStXYAcamwaTov0vwJjUNj7sd6bIOzhpQ8VpoV81uo6HG3LdDcInvFmJjv
sHqQ4tkluiKs2RNm0Um59J4rUgCqtoDGA/sKNsK4omAciglTxhWAJHNHL0bbMAUbMZktT8nblOjP
ffGqCZmTBg9ohP2cxPIOzKmoGzuVzGVsXR7mjKlefMzy9zPjaQbQZgRL7G1ZD8IMN9+6YRg7Ka5A
0ppvtCvu+rRyrVlws+EwjhPHja0sBqbzkOPG5YdRZbbXAOVfNUqKEe17ofmM9xpgZju026VNxovc
ruNfMJIAZgnoOZYJZDtm2QuAu8eCGqIVYFLRCyZgJL+cxVNlhJ+a3h3B8mhwikYrrVJ4DwJqAfOb
wA3DvMHl4kpWTc3BQFqJ7uUfMxAHYvfzI3FacHmkduTVrkwooKVeBqKRB17Ce6VlE+U/MEShWAos
dtjbpXTVFCJNHpYWFeAs1iS8p6cZYh3NDQ+9rbwqeJr60X3+vEmJ4N12GCtNEdhO2YKN49JAzoZZ
7XDQR0EpkH2SD+VeIebO3Kb2W/FebFOPh96yLgzELwuQPp52LF7IqASdGrdYZ+EJrdgby14AYHP0
XlO72HCRK1aOjAZOnX+kMf42yoxw1i2oVrn6LtwJJDpmTgxu1+OHekd5z7aVoBsreSaOMSLDyipJ
6qHc9FA7ZU/Af0AM4BP4IErihC4rBaFLWUs4cOYNdCnBUf1upNp17q/xLvW79+pdRwuj4I1HXux3
TReNKt25aoyFSmoHUOZFtfYdY4w/jTtMNO4KvMxJScKn1q9fHnjlu5Xe9UuZzAuKqoo5SGBts82H
fINCE1rVJzvaW8RTclKhr1n1Rh8wg6JH/VfOoVgSToyzRfFYxMMR4LvKVTFoQC2jmWrIlj6tr/Sn
FxxkG5gYHi7WeVdsudu54vIu5DGWqsWdmJbLdqoHvO+PA+gWEqx1ZYf+jCzmcXAwCHUwbd6E5srN
fSGXMdkWjEG5UEFuZ5ce2MN+PWq+KPLNdV0/VMwwk4YpKNbDZZJcRpKFynKzk/3ud35Q0JkuEAwi
27Xb/4y3P6Nddwe4D84+Lut2vY9/5TI2ZFFFSdRkQQR6T38ipQFAqj3KtK5kjy7NyMsDDzd4VSCG
ogAShNIlin2X51JrFY3Ki+EMwrzXDfGupZV7Wyll1a2dyWCMpZ/RXkxjXBcLPpC1b9yjtJ3s4+N7
4ATe6IB16l7eHuKX3zqZPgYnIqHnR3exo95bzy+8cYvFQq5WGIUhE2XABYiUeRYOsRabiSzjpBTP
5fSYgQiOdzpWnjZI9yHaw0grSrNsTDtrZloFqVbbKL45SEsvA+xqcAh73lW4Kgh8UsjVLoVTNoMq
FIlUpFRFC2eEmZV4A5rXD5VoDzrKhQNpHFSBiOHMp46HJ7p6dSDExPMaHYro/GfOYaRWXdVMIjp0
vN7clCdALNmufgSRvMhRclXHM0nL388ujhjtN1I+QlLl9qoNsDZCeZRZqyIA5YwEJnBadPYMxF3W
Y6gW+1X1LxGwsgJlU8Vbkxe5rIoxUHhGvRTBBBtL1BSJ6n6C5YXCXqePcrWZY3uim9unbfUaQhoL
pxlFzKVz/3LBUjNXm8DQcfV9js6A4ZbUN1ww42zNfZSR2W13EbkfSLEJDsZW5iDArp0uvDvQKC0i
JQQAskvh1hSVY2XAIg2zO026uelay4sHHjLCupJ/5bC09Pks5VU3Qs60k3OnV+wSmKq2BMRx8jj4
ljtrYE5xoaUboVZvW5MrOyB+4Sz1EmqyvgTlZX1JYKCAxz4xOhpHUlrAcPRD8xMAT3h07WOwL0yf
hldvop/KTJQftRs+i5vMLj9jz+IRha3aFF4cGNOwNMDLM+47DdVcjiZ8QT5vh/HBCDArCc4rsAfe
VpUnh3HhU16ZUxFBTpArXgT0P1jYS5fkQE6eOGWhtSseKYF/VGJcS5xqSmJ2EDUJ9UGXAm/QLKdA
S5Qs9a+1/pnVpVdKnAfVanx6LpU5NUJLlbmvIXXuQZiN8Tv59ySRqsJ7sUAP0baI0PDgtq1sm/JW
btzby7tyCwMcEkNa6HjEfcGmv2vE/DShAQzJSAA91JKG1w6xsoGAAsYQE5rYkHFj+7dzlJ3wbhKW
WnNEJp3MxkeSPXFbedbWEekvTIMtF4MIcqdLB1DKIbB3u7ix8wwo2+VR3QaedhC/Wrd3Szs6yNwx
vutmUZSdziQyO2fI08JCCInfcN+2fBpOVkM6rOGm/tcMlkDUOpfFPCv6BWGiWGTFFWDPDHtAMvG2
Jaw40AsJTAAo983c5iEklNZWAzS+0DiUi2K84rcuhDBeOi9HvautqLFFX3+InM5NHCFzB+dp8o2v
2/qsRQpotgadCIaJl11iPNScN5lYF2BMlD6xKwKZc4KLaCS1rx/mD46wlUgTUR1G9CAKDRVsJXSM
9aoMtQyzpL51FN35DuDQNtC+wfFJEh9BxG15a8f2XBxjepVSKoOWU0xY9orTJL0tmc5tCWuplguN
GItLA5XOigy8QKNyhgfVB+hQ4tXGwkfjAFWrdZWH5UlSkmIf/9GeOdJ5CjLWOIZDpc8U0jsbIxpu
ev+r90QbDWaO+FR8oRH8922BK8+uC20ZwxTGTsTMPxZ0sE5x5mLgSlZIkgaEKvf/XpKOlCyQp2X0
N1qL5mdhpTKO8PZigVnv/K5uUTVHCvSriJ2Wh466Mj66oBj+lcR4RFmQq1mQIUk/JKC83Om+5h5P
R7Ek5WYkoZ+RnUzEDsjD4Pu9reRKSflSNmOgc10bcmtBdvHQEwkz5cEx9Xv3T2cQ3ij5YgpMLHSh
JmOooIOSsyEqwYz6g+6jY7sRDsJDwwlu1+zjfC0Ze2y7HKiGBfSxcIsNEnBmUdl0mtYZ5pGzdisT
O8vaGahGg4EdlRxGodZo5VhKq0Wh2WvsNkSuSiWpO27rzUfkFe/WQX6OHqe7BEmC9Fc6cZzLWg7r
4gMYZaOKNrUFWGzbRAdqWL9XgN8WyFR8Av9qoU8ZPlX1c27uUTlWNPTfyeA44S3C+q7+XQTmQAJ8
EzR84rIIh2Q7Pei+dGf6452+Fb/ybU/Q8uT14MsLPGlXk9gzfGpH/ni0yKux5cE0rjmjsw1hEXyq
vO7EacK3zFYLjJMHteA0rX1nda5sWMG0PIZxAcXFzjyndVzNsVg3do+0BEIYUIp29xFimDBCVlTd
xE63mU8iF4ZhLc2Msdy/gpmtpgJQQ5sRgmdgcm1FvHVFe8ZxrRYfD/J4HhrXWjR4Lo/ZVkEsaFrn
kNdK4PpD5aIOiCwBwd5yb3ug5YdurCjLYWgKU9OlJvZMnGxDspvgTo13S4EcxXFN9ZTo87a8FdAS
nNq/K8l2JKDFK0l6UBjbP8IdSm2/cYPg1M42gl5HBL6DyfMTPA2XkOTsIikKQepDHRp2yYaWTq2i
7uPlmi0JpMz/AOj1toJr8eG5fkw4ZWpiqmntYikdaUVnrH+FLWdybTVkO5fB3I0aht87TYKMZC/a
3e/gObsTfiREv1f+Q1n0YreYu7FplUZtJSxei4nW8TWX7sHvcXvBVlBdLi2CuQMzXW3D/7diXrSN
bHlHndxHH1ELi0i3jVeTYSO/qY+3xX5nc64tf0H0Q9cQJj+ZjdIqAMrqBlSznvSdcae8WcgeN+TU
IxejEtEr7Td4TjtDalfciI708R/STVjbvx/A7OJQJWlMY+yiJGHudd+FbgQMn4SzvKtOGSVAkHqj
zVL5Xv0z82/awhBm5AIxqicSPF0IkDpvr+Tqk/IbHQHaYKqb7XmIrDETOxOK6D7qYnbyFUUAgohP
gpO5mT9sQ4cjcO15dC6QWbkuMZMgAgekrX0D2Q/k7UMmzdO0KTa89uV1M8HM0LJVi3LsCaiQyqsB
OWEXrhi4utu5KRHtkajbFhV7oi80l6fg9Fk+hm6L4lW6V8BpxlnilU0ELIQpLeCrMmZ/mWbKNK2D
rJIBg6ajeE1QdnV6DYAjt5d1JZQAVRCA0IC9hkwEmyxTjRQTLJaKElFVO4Lu1+k7WnHnPidld4wo
ZxPXVEJHFgryGJ5fKsWXbrnKVH2uI3S/6Zk4P+lt9TJhS/99thMtTH+FMNd21/a0KDI0Dg4x8G9U
edfqKp4r+uZfr5wlImW8dDEv7cXMbV0lgZTQPsItjWSfV/UGiCxTqySUYt6xtszHQK2q5zirNI7g
lbsNDW2Ig9DYgO4G1jjbPgo6U8gxXyluQ1BVWacaEWByqNIfTWun6cNtPVei+wtxjKdWQ6hvqBBX
TzgIwJsUSjfBeEQKRhPs5G1hKwZiAfAN/WCAzkNTDnPwMLVSdvlS4ZurbZ+nAEnidcCsBFkXEhh1
jCzTyggTYnZdSkSiqd0kj2p+AC84x9bX1u1cFcbWowGeJU0gSBcfGpDW0bB05+pOKnLSAkzm9rrx
tGJsvtTraSyATmd3s1Ad8ygd3Q4s1Q/lbD0AOVfm6LZsA3ON4oAtndcYB18umctzPOWdWk4axPXW
A823INrk5tDXlg/JV3gJFY7pCgK5r9Ixn2RMOTbFKdbI0G0GzKxMTz3lxARrochSLfhHErN2IKSW
QJUASZMPnq0/s9fe/ZpRtzBc7VF9Ck+lr2JUxr+9YcuPsit4LpRZwUAOMP+WQqiZbHK4J/EEDGW1
c6boMeJNu60dqr+ykIO73C2z6xMaFZDVjk/xsDN5peS1NzF6xJeLEs2pILhZru6zcCOkxgwYEgWn
9liYtujmh8EfEctpeFDgbsQkJ4hlEONXnPrAmhmey5Uv5U5hNCJnCrkxyHtE4y0JMkcUOELW0jUL
iAPoOg2U74AIcCllaKNqRn4MHiN0gtHJmtwJddKIr3L73mKAcvw/0r5rR3JdWfaLBEii7Kts+Wrv
XoSenmnKe//1JzTA3auKrVvE2nsep4EKJZlMmsyMOOTl/Wx+33aQddv+g8re0bI56SHPDNuM4neZ
qq9yDQXxJn/731CYmUNPLKRRB9iG66aflDiEp8WOGAInXqx5Oxgrl5p0VKSjIed6CIOFv5EqMEYX
v4t0M2QPMzou+xpilBjIX7dtWl3Ql2hMiJdDRWqTCGjoINE+jHhMtpo5KxLKc4PZBtUocUcsvbtW
oqqt5k1x0Md22qJHqHFF8PPZY9o32zDONGeooePWJuXv25+4lilFhT6ontBWIoI+mBn3qCD5lGlg
FZgT2e3b1w6X7y6UnRjkD0P1BQoqq+o7eyzR8iX2x5ZMijVUePHq3mfjLoU8piApO2SNzqoYOKVZ
c/aT1TG8/EBmaaGDWkdKDB+oHUcvvht8uklxQ1MgLbJRHrNtvgsRtXwUA98embVYdYnLXNCGUEdr
d4ycQJG8tsox+y8eRK8GfsG/CFWFEiuJoiAWyggZBDWDbe/o4S6O74IeclycrOnaIr60hvH7vOyF
WEZjkl1B2Kxe3s1fVPPl9oitbf2XGIy3a50xD1WJERNSL06eCN5vEkfmMZyvPT+gwwFUU+hlM9FZ
wkwMLYdszP7SN8gvA9XtutrWUmsVeFFUfajMKCgnqHiPHmu2XYIys9WYpDICdSHf6J/T5ElNcVs+
arxbyer+hX1rYa1CVzoK3q+dQkEtSzTNEiK8g4U3O+fGj3QXs+WWx8BFPz1o45UHXtpyzTnA5Kgj
IYYePVR5XaNGetdnsgHnGMrEjSpk4BooGucaJ6eyFnsvYZiVbGRGICYV/CNs/blwsKatfp5BAQIt
FhCAKLwm43VPubCL8RSh1ppB/OuQE0RuEnTMqfEBN6VDRmKoN4u6nZLwXIDm26x6zrGKN6aMw8hh
QCgRMaaBeB9170kHBVxOl/HawfRyPBlnEWS9mEUIzdjRmD70hmyBKNJv9PqpDnsXlUSc6Vt7OzUv
8Zj1jQKB1ghAH2WTR0fZpZ7+RkwneGy82Z62yC96DY+SYy0G61AoRDE3WKV+tAAjMaZGTQBELRX+
TPHwK08V53bQWnvUNy8xGKuKWRITU4BXin7zYNiD2+8lJDByS9kEh97uQKws7lEJ9XAbd9U/CK7r
kCZSUFfGrLmBBn02EJx3osp4jYJsIxXa0QhVnnmLj7PHe9xf/4PDLDpJLYyqToETZtFzUz1Da2mr
gQSwkSewLIJxRPDlvntsIqiXDI1VtpFtTOnzvzcWvQhL7yYOr6hDug4wJEqVdoA4DvR274bklOpP
IldlcW01XGIs0ediP4Wu79j0OTB02R73aKZ+EOzI1bZDbM333bbfZV7qj+/S74CzLtZmEk13cFN0
p8ro8r4G7o0UdIMZDnnq3HhBn0RW0ZRWFgSc16S/IkfXU4l6Yw3lObgDyEvL8TXQBOWXSRsH6Dw9
amAfl76Ec4CwadNTCFWrwYGGvRP54tYAD/FkKW+otd4ZX+JX+GJ4EcevVjpMlo8xQDYAqrylK/f6
Y9pIp9ocQhhJ9FWvwH11C51vMPJ60gk9wrFFXcVpDuQP2FtSK/djX3vm7Sc/B/76E5bocTHj6Neb
6kiFCEkX70zZlVHCyLsc/9z2AYEWUXQ5Lnpe7NxmjSJVYrFYWf7u6m9T6cFE+aj137fXx0/fvYZh
fDdBUUMoVoBJQR/d/xLBE1UcC3m0JpHHXrwS7xYs3JFxhUS5Etu+mczJOIcBsOgIveHu96xo+1b+
RBLE1kDfL2mDjQ6CwpKSP60WOfrUH021ceYapfyxAcqTu5EmT7ftX9mprz+KCcJKg+XSg9jSxjXU
7ZLGFVBKP22nyCHa21xtDPFEOg7o4h4/lhMIPFGeLGMw2OUk1uZUgFqvtTNDvE8y7ZEvjv3zxAOz
LiAYs0iYCONUQeRDzolbx2AJ9sXEEUq6nYRdmHecK8vqgriAYyJR05mtEDaAI5FoDejLDNPGmpWK
A7PqrRcwjLcOWimNXYCB0xJpQxuviJGfIkuHJLqEtrc9Y9Uk0IwgyoCM02TLw+jQh3FfwjEWumi1
0iyldcE/cBtk1f0g8CiCMxp7scgyV2pQr2vHDBbV0neIUi289eL2EgW2oIIMETyxmiXLm9uga+5n
oqQUvcZIq4A9+jp66fOoVYaKySpBJd7W5JQONWdnWotelxDM3i9UYKGpIpglQJZBQLNYjLdfKAOV
z7dNWXOISxxmL4iqBKNaAifXE9wdzni9mNHXEBZuy+Pu40Eto3oR8yu5kJJGAVQig8/fsMpaRr28
XbeHNPq6bdWK+AUE7y5maPHNC6w6T7QpE6G+KWy6yWplyziCHsw1bfmMxlg7c1Jw/Evu7O+Mc/jw
HNvP1OGd39YiyOU3MBEENS1DJ7aLZ0IdOMvdYS68AUUfqrQXqCMIv2/bzBve5e8XJldgTZkKA3Do
JHsSZEjRxmhZNWKc8ePEVfXIv4236qFLKQ0qQDHSLHORhJckInRdayuVN5NDqRwN+jnznGZ1EC9Q
mIBlmlGaobkXomiZPxj9RhBUKwr2Y5O5pXFHO++2USslfXCcCzzmnTavqhJcgrCqmCzjW6dW9kYc
8Z68qplFe6uktvCCcpONfKq8Fr149PH2B6wFTYRKPHGiaQXVaYzj9kQVxnCCvUIMeSIa2ZFiazxi
2tX4dQHCeCadtFD4O6gByiJF+TXqePuMtMQndodGpT8eJpCHkyW2KH1OQPsyBhjHXDhXxV1O32vq
6+NXpPyu+7MW77TySAU/EZ/+i/G7wGWCTAA6kCRcFn4zU0eCXrmq42DE40xfvOCWdcwsCXWf9XMA
lCo/KcUfZTrIeMREhpiWuYU2dLfQ/jWRDfzywi5mysairMCwv/hFszPj96g/0uZd5W3ZK2t6qa4G
1wlK4XFwZnaDHi8uMxRpsbFBIznWiZci55gY516KOIeDlecyQFxAMRNFk1Qe9Bw3ohHFq49Sb82b
6AgZ8KNyV9dWtgWjy958lzgFUCvhBOlUPDrj8RHZur8FKRdBsoTiA6EDVKfb8mgEowXRV7ACWopU
IHnhdgXnmWdlNV/BMUa2ZEj1IQFcKR8y4UGKN5LwcNvhV8rIF3Wzf0xifHHUysGoRGDU6sMApaka
RFLHLnX6PLeDyJX671bxamMvGvd1v1fzuyY6N9TpENhCzuiu3SzxLX+J8NEforNVBVIjqsI8QB26
dOiJnDvMbPGp2A/RoT+0m/Ch8zLBCjbJIT9p1i58bniSUyub4NUHMMskDwSkuRJ8wBh4weiVoROa
7715KkOedDPXVma/rSsxSiMVUIQ6VbwRwdpqKb9D709y+Iq9+LWQnGhL7wYrP0D08Kn0P3kVRjxj
mb3RMIpRr0zMfJc5g+IooIKrMzeiHyR+ue1kPCRmV0z1YmpzDbaC1qkP9lW6m9KHZnoMIt7GsawI
JrJeTiBbCayA8kqJayDV8qFWPtqEc65eScSiQVNB4R6YNYyF0+P6mNQopRwoi3L6NJ7V4Ix+ojH1
KuLN+X4aHRhHaGjPisq5eP2lk2MMQwM/FgXIidGRzd4ZQto0ZToi9QVSeKdGfBtHcD76MeR55cFN
QZIbJ9CK1zZZuaf9UQj34Nqb1L1GToP6pg33qPiz5AkM5dRPAicuendurEHcJ7M3FI4+4wJErEnZ
xkaw7wIoHBpgzITkZpsLdjO+9GGJHrdPufPTTLP1bLLKZD/VZ70VvTG0TdybqGxFvAi44jlgxkWB
E4iZFPCIMTsK3mVQRjurOAcgAqIauTCPSWJDcbZSa+e2k67E9isoJtgWgzK3qbxARYdIc5rQJnhA
jATHoI5WciL7Khg6Q5HLwj90aF67EZ0H8KwSgKW9aY3Z7ImCZrXSmzAciu4Ul61327iVnXkB+g8e
E9i6ZgK3nAS8RHgR0TBE5CfaaN7cubdxeHYxUU0Cr0/ZaItdamBlTeYZ8leh+gSq0aVubI2ZV0q1
AgjGWCihozAC64N9jBTk0Aggk9OBIdwVabmN5o+pPQp5dY4k99+37+MtQkb3It5hkZdgt/8s18H7
R83OltXAnsrnCan8UPOGnOMdK/v+FQ7jiqVEQqUBNaadm+cxOabSU8QTKVoJlFcQjAOSmZgREpud
3QaKLZPB1hTOEW3VCLC44p0R4QoVF9cuLs9Eo3mIwVLC7rXNZ6cvw4c85pwZVu24QFn84+JE1kuG
oEUiUECeaBFUGYPu/LZL8+xgIn4shCZY54FQZX/KyiUTnrzwWvo/gbBd64paEIoFgmoLyNi16nYw
FEReTiUAZ6zYxJORoUBUKWCJ2KnnsJcd9Eo6t+1Ye2NGO+d/Zv0v48fFfCyCiK0KPh/QF8zHSDuo
UwKCc5ASTsQpo/yQtcgJhAMu4yKICnW3kqAzEULds88tdRD9YHhsE166YJkiZvO8+ihmF8lRe9aa
AkY3656N4rGaTpTu02bf06OUuH13f3sQVoLtFdwyDxdjEAdin8fy4pPR4PeRaQnRayr7QcLpSuLN
J7OGu940mtJc1nAS33V1tc/yp9uW8BCYbaOoqGmMIhAG5S3IfbmVOH6/9v56NVZMlNCidEbDEcYq
VcUnI45jC6UkBmR1pruxF1wzMbwxKqy2eTBp8r+CM8EjpDPaM4YAC0J8ygLIF2CRd+dsvmu03Rib
YL7Z54LMQV11Rrx6YetH6uFH8qGpDRDjC2FvZ4hYQe5GSoyyKlsfwQ36qT2I7Z/bc7jmjQS68BAh
Ae0GuheuvdEYlaYcTeB1Zv+d1dC4x1tYJ+WOSLgDKq8stEssZkCHFvwSVRKh3fmACsUaSqiH8lM/
Bo/P8kP9VfCqInmmMaHZCJQ0lqArafdf4il60R+T0/SnMq1yryPF7Trq9kW95zaBLKWqbDS5MJIl
mC51OaVNClTcTt3hG20K6lHZgkEltEoeExvHQpVJFRhSWYj5CCzkO50ctPJzbifxg8EjiFzb5C5t
Wib2ImSFaoympBg4GUGRQKrswyGyh4n3QMSDYQJxJ4U1ydoFRhVtY9jFeF3jPd6vdAWBS+Afh1eZ
8DsZkz51C4gAkkHDr9/ip/wgQS22eFMeY82KOGF4dc+7BGTiMJiDxD5ZJqnJX+inbmkfLTjeBDfy
oYiuWsKfci8/odDUvE9fbq9t3ngu7nMxbYibaR3VQCbkazBeZNJYlfh8G4NrHhNA+imRBHHxDe1I
UHr5IVntPtqpudMNMKl4m3fjXeKoJVTfDd51mxNQVCagYNfWoLgLbKTHUZ0mnRXk4y0NpAbUfRdR
XaBzzkgrpU4a6PJldeE4/ksEdj2kwZRFZtlK6GsuI9ztz1m6S2I3JQ6oFpwofpyqYx5sus6vJkeo
TnHic4Z7WdLX4WX5AHQDoBkA+Wn2RjOPMzXTXEF74FBbSY+K11K1J9HC3IKPLEazdai5c+BmpctB
1pfRvAXNrJzCoEaEugFQoWp7lFe2dQa2pk0ybKPkKJjnrDjU1VtB/Fp/MVWrlyNLKFwi/pGkTw13
FNUSx+TeXDhyqOiS1o2Go1EFm7lPbB2aq8SThbesqB2zjK0GtJJt/TGGot22ZwreaqXcEBlilnTb
K2i+xPNFc2hmqIMYHwaoYIVWscfJk+RNDMrYbKtWu0LI3WrY5oIfxFstn60WxbSGr01+3T8m4zEg
ZxWyKTSmTpb/ptGeQrFPw6kiQw3ifJfG51x2NNlDcWcJyoX8HGfbePLEFufV/CVDG0GwifWNYb4U
5T1U+GyS79PpPoXUk5Q4kEvSq0ej9bKEQLPsoGq7mN5rxUEAWZj+aiLvPx+Sel+QFF1ZW714yBI/
bz6D4Ql5k9x81PtNoVn65CfknGP9iD3IuKKvRkGZ5HmYvV6X3Qhk+9mb2LwXemQjJWLhUJRox9Cw
Fek5jx+F4pNMjWOCCAAHllajGC6Q6VXKrhEcM/qSC9VW6Ls4nbL4LJQgMUYiRe7R8GF4cD87Lp6D
CoTU3tx+t1DDMA9icMYzVt88G8mvoR6ssDr04Flu8z0Y2XNztJPeo4rbiM1W6KpDS6FsLp9TMlhi
YfhG8oaiIS+L3Mzk5Z1WsmvglUOFLDoFRaSFWBKXTKVBrYbdUpNjS1t9W3stKGoiKz00aHm2xDty
1J9rFx72iE7IiXNwW4NHv66kgIYJ5fKo+7oODVWqQjBWBnx8SB3ZHuzEzs81OCat10ftQJ1894XE
0Wvj8npMVnpB8UR/gcwsTK2YNL3Gpva3Sihw5V1lza+0sjIcXe0H3dWPpdscpk241Z3SiX1htESH
OrydYCU+XH3Gsh1dbDdh3xQtHfAZ8kL7AujA0XwE4wGcF8+5hR3O0Q+J9Wb+vh2Zfp6Crs1ntrm+
TIxJ1JEvG6kTZh+l7DZlaXWEZ9/y/Uz8u7KP2enEJBsqXUX+KrOyk2KTfeglsLNyer91g32z6Wze
k9JKIuvaNmaHy0JIB7QGxjR7qaxwm3uVAvIMvD86n+3xBEFEe+Acm3lWMqfmlNTgoV/cWDd3RPWD
8USEze0JW9tFL0YSPaqMp4DKW0tqYMQa/SWqm1nMt2XcWM3wiYyTY6bjZzvIFljrEysw0PYGvdYh
6u+ThHfD/Mtq+P+fVCTtrj/FNFO5NJeUPA6D91Bph4jdNnaSU+D8SvzRmR+wq1lIs1iNZ1hQnvRa
e3B2amw93h6TH04M9SRFRuXkX15ljS3wH4RwSkU5wDFqqj0ZXasVgmujH7ltEj/mF0B/KY7RJIEQ
zr4tm+mclhoUWvDwBupDLbdKwSWyd9uanzPMoDBrUu7JnI6oHbbryDLQRIXzmVXEfr4JHostsfPR
KpC84lEp82xjVmiODhCdVvFgC8V9Gz+VqjdI9m3Llp+48hfGMGZB4sVSaMQOhgmxKG7TpMpeZQFi
ly7044uj3sXptwDNNM475pp3gIsetD6aBu5Z9qKXQNVV6ud0QDrQF0EsKKLDpd7L5O22cT97qv5a
9w8Oc9GbFRnCJ6int02c6xxp9DSf7uR3wbTpwXjMH8q9eky2qt3ovN1z2R1/jCvYrlByCV07qFJd
r0Oqz+ZgRgkIobdYdVtdtF7RBeISv9nGLk5pPP7in/fAxdQLQGYiO1p1Ud0BUDu2hwgvw75pq/f6
xwCy7XBnnLjPET8eBhhAJrAK6pQPegjASgVLEEQdwZxj1Tipebnd8JgZfibur9H+vqxdbMZdnhb9
JAJtdKSz4fdfkH1rwGZqL/ez2dfODQ5God1+wpumDW/fWl2IuAtAaURcKAiWv1+gT1JR5PKcDSis
QmVrvxmWVyxV4znN6rKAtDIUg1FwDraGaxitNfTSxLDisNV9d75oa65wqHblr+BOdyEQN5+yO+q1
AycGrPsOujOQuliOeuymgX62jmoGcJFY+lLuUV/vBU76S35C76ZdnbtfnGW5LLsfi+MCb/n7xXCq
gpy2YViAlFdGJUvbWihDtSO/QQvKAHIi3P44I/uz/mBxnwvEZbleIOpdkGqZAAuNDzpZFd6pvdwT
enAIQlYM4g3nCcRWwjYGpdU35EI+yp1w4MkaLMfWH1ajJRfcoyZGmq0BrNOyMQqyBKP0oEjfBk+l
Zt3ICwAmBKCybMhoi1jejhqKvQurUmI7Fo0HyLsi4pQm6l2Qyq9TK54UPEGHVjAiyT2EG1rGEDpU
LajBQpWlOg9QcE4MYklD/WioUIouhYh3wfh5zF/m5OJzmQDSJ6AHF+Vld9O22sfwOVuF5oWP5eah
BGep8ZV58+DEO7IbbUlzRntyHv91Bcz1J5jMwY0IylinKkYMtMGV+CF090YEDa9XKOhxPHB18hdO
x+WVA5c5ZmnHvVpFcYP4NSPXlc/laRxFn7OsVsMHuo8gIS0tQlyMk4+5juvpEpHBiaWCFPDUnTx1
TzKwybcWfVJ30HtAjaRXe7eBebjMfS0O6oRELXDNSN4q5XxAltqmxeSGPFqz9VH8x0ImDvfxpM4t
BZJhvkbRixK5ty1ZVgi7RFHlgpIXFA/g0MqcnvWmDOlAK7gkVf0Gjx7BHUSYhtyX8vSU8co91qy5
RGPCYKaVc9ikQJvM1456RcureeIBMA6h6ZE6SguAZjwq0m/Is94ersVpfwzXwhSP2w8KdVjFd0me
CNH6erB7/RciKumdJvLQ1GJS3g61ask/SAazUIsRPMt6AqSIiD3EEUO8OCfxMaO/aZB4VCYoLk1b
J+/N1yHKQQ2Vty9ij6YG1ShOQdpwPP5nxS4CB6iAoP6z6KmirPt6P5moUpE+x/ck3+C0MZ0WRUUN
uGdPKFLCg0grcm6xa0sM7JtoKwS9OipomPChREQxQigJ2zQAY4l+KEmGJhu3aJzbM7rE3KsZXfzx
oouSsUvRMykaxKXHb0JFYhCiorpx41Q5CBrdgXndVVE7V6B/8jbsj/MVA7tM/8X23CeyOmJEQXFU
EwtseFYpQXtT295G4RnHRA8S4T2nN4FSp7YBM8ZnSL8TAvHAzzTZB5AAu433Y9IYq5a/X1glFlpS
hfqCp7ghHo9CVLi8ijyegFUUVUGlDgHPOO7b1yh5GorZtNAr5eQgjr5KnaE7Euntti0rLzfwjAsY
ZoqmGe2D2QKjHOc3vbPILxDdCado175q2/a+fNCoJf3h0ZisVCACFqIeiwDNks5lHD+iegPNMoxh
VLzUCmrudvW3rjm6fO7BR586Y/858WpgfoS1Zd4uMJlzFG0bok8lMHFhTOLvUe2sYXo141Mb8roU
f2w4gIJGBZrzkIGB/B9jXhG2OuhH0bWsGsc6P3bhsVbObflC5nuI3t6ewjVHucRizOpkYZ66AlhK
GlrIqpSBoxSlJQycZcazaVmGF24fSUpUaOHSid2htn80rKr4HSHvgLIUS0NsBn8GZ9vmWMbmqOeB
dlVNl1EszwX9o/fPEQSYTV65z5pfINqLkB4lsvqDFrfOU3EQdGgjqEv7V3rSht2MLSZo93Lp356r
tYB4CcXM1aikYwHpLgTEGC2yn6K+Vemf/w2Cmaa8gKIxWJhAhiGNtgwayfKrAoXUbZDVmflnyFhO
JbNRkiyQFp+LOsWNxbxGnwnOphFkGM6SGfAEeVZ9D+cEEM6hoB4UXNe+p7WlAfHUpQF/lF/mOKb2
rI1OPUx7Mc2RYiOveEXkHE5WbVzEzsHe8Jf78xrTVEKJ1gNEK5ZkX7JsJLhkhU6qPP4XYwm2FI2A
+hvl0YxttJBqHBD02jbzAS91djwVtilQu5w4zrf8EHsIQDRHWwvEdRdB0muDIFMTN82MQaz6z6aE
Ji2xSOGPqB2rHZK70sjBW11XF3jLAF8EjKzM6SCPwJPnDfSaiOzQ9l2XjnnJ6QtayWkh3C5khCDR
g8wIy2Vey9GAyI4hHI7macht6TXZlGilqXfpM1iZBYuiCSFwgz9mt0l+8ZhoVzezS3hmVZMmbERz
ge+94tSlVoU+1V8gFfYjp9mExb/2SxwWJQntxBAv1tFgcj2sciZIaYtLp11IYEtxh/YYzM4kb/+t
VwKFSHivWkgkdYO5MmVKosrTDKkJtHWM6gEy1/XoCDzKpZ+PBTjdKGDXBQGDqMkofr42Zhqkecx6
JOsnyEFGyAkKVgMSdnKSd6YHTvrCbwjYhGNklXb6FpppjQ3lNF5q8qen4itAP2qKYFKBDCY7pIoZ
Z1KH305rJ5wdAZfs0guLu7LmeOryQ9dL8BqIWRKDQUNoS8HckXxR6O2BMqv5dXviVmg2rjEWYy+W
ndaLRiskMEa8bw8giN0aHvF7DGtkt5vOo35oly5y+GDbFZzYVbeib7jKkUcQs3KyRI5cxtOjuFAm
goTx+juUaQ4GcTQam77UX5orgdXjjHd6VBLpbr6JX9WjtOOJK/188oQ/XYIySzFSzTGSF9D2a0ID
lo53yPoQgW648YSP+jRtbg/22nxewjHuKxmJGAo94OLp0Ejf2vJ+zTne8caRPQV1pSxXzQyMl3Jr
HHUruxcsCfn6w6u5ix7bo3S8/5+MYl9LRrNLWnkBlKdtrG6J6Au8k93PrehqmlT52jemrNCDIAWE
/khecXx0UEH3xK+Dkn8kM67dge28GdHJGXfTMj/bGpQgB9TwSF7qKU9YC26xnTxoCBsuimsgUxJE
Hk+MUf55brm2k7ldUY0GSrO444A2jvCgnFovfkd72q7djw/9ZmG81rEWxW20PX2Pd/JZdmY3+hXA
UXmZJO5YMEEOJZgxCVp8C33pXOh9HmIPtbu5Z7rJIf7VvJUvgh+fHsPjYMc+7+61Un93PRJM5DPV
SVWTZSamneYGvpFa5n5ypY1k/TmAmeAreRfujY3JWTzL+LLxVv9L7wNuSBk0HNd+VgoVGGgkpOb1
SPTTFlo4tODQGq2FgEsIJuJQEovjPAFiEPpNWdJNhNVSdbxumrUtCpsTWHygSbnITV1bopO0bYsW
p9FiUD+TMMN7SqaPR4jWPQyoWPZyVeZsJGtrVFeQG1u409G2xsQ2ZQoMMEgu9z2I0aT0NJua3/du
OG/DkKDqzcp4BNk/T9zYff9BZPtHgkoVp65fbkfFCy0qFzWTH30eHGatDzmHqLWFiWcP0VxKoPAw
zDiG3BlJFCwXChRJ7RPaPmgZiK+ESnsah+ChE3un0Kbn23F1dQ1cgjKu0ohVVWcizonQwb7ry8HR
MuPLiGfb1D8mXbdBdYAqPiyNYhJQgtecdFP0Rf1ZTAMH1E27XNW9MqEPtz9r1YEvhoKZ5wp6b0GQ
4aukdvaCrj6NQ2kXYcWxfnXEccRCZojgRsWe0RUj6jpjxDrJxg+tVSwFbZxiDE7vu3ncNLpg3bZq
db1AIhQUuSpuBmzusxXrWYwNWJVm7y3JPUOq7rP5O+/JvlR5cX7VtgswZjurTI3qaEsCWSIoOYw8
2STNVjRtLdw37VYyQk5UW52xCzgmFtQUtGF1jaGcgwA8SYMboxB9jHh8zTyrmM2rEzRR6AOskRH9
uQL5DCNHED+l+LU39jqPuWV17V/YtNh8cWrtR7M2I5A/2gVydDjDOVX7m475NkXB9G3P4CExO1Ej
5HUkLtdgLf8uErC7y2CreMq5yjnrs7TI1KLf0jQVZpZkcBbrsWTiuk0UC4ywp3ZEd0WTbG6bs7rF
IYD9PxhmliqsNtB7YGMo20R0QGYibaaBEvc2yrov/IPCTE8eKWJjdDBGaw6GqHtEf+uHbdn6mmBX
xvttsPUZQrkEyjI0nOCYu6c65rMZCPDv1hBsocMlSWssUulWmPMEfVftQs+wsfBHLzfda7ertFEi
gYbRk6PYqrUHUr3qI1Qci4ckl2yJ1yG5FpXwVgv2oYU2S2NrfyHCCmbvEHf3vFatpD7V4N1AVfbU
v9UKp+tgbRAhUUxQ9gGuRZDyXluWKzj3xjku8AWV1E1fUxwu5Tjy81K9S2ncPt2eszU3XEjJdRW8
KSJkwa/hFqUQJWtpY5M6djOZniY6erchVgYPhEAwRkYrvfLjnbZQaW3MMbRDTeEe3C8x6hj00tHw
8mzwEsYrTzpoGwUzJHITEig/2beyusBOVqDW0w5jtCvMX2YpOFIPTcNo8iK8QOukkCxxmJC/mB9y
lSc7hJcWjBdzcpWg1aCZCt4kNJXlNI4LI5tA4gF1PDxuoZAzDt91OiWu1A7ibKVykjyB6GNwRUKL
rRCR7KstDM3uSVA89qURPgUtDhF0ApdZkgutZ8SRioccQzgMpO5PXSsNUG5XC3hESZLqazSy5i1J
R2KrjVS+oWzdCEFLUwp2AIqNXyI4px6aytBPdWoGdlZl4QbCYOOfqNMycjJjaAgbc9ALVjqL2jeo
dpHDJGkob8t5hFI1ndPtLIZ65rRmokImLQnjQxU0YGOXzK4SLRQsy5MzjagRh/KAkg9WohUmdE41
WSmtYM6U0I2lkqDCVdQbXCOGEIwRota7uEn23z10/Bor1OMQhR5xZxI7GOZ8O0lk3MeSkB2aNBue
jGQuXxqhepYJuQNUvxmLXId2mjjPaOTQzQJS8zKkfetAJl7UD+lH2ZgCCMSy/r5DfhR0gaYEVXMZ
tTP5CMpbiApEdekqWjKgvS0TNV9RU+JqsRhvpTSX3VTCG51GRn2HRSO4eV+j46Duq53a98Z2MmW5
R85hDN22F7r2Kwk6ie4UVL9CYS0rjV0NEsvCrZRaJ7shHGW0yRaZaZHRHFAMlNZJaYHTvnxU6ijG
uTXBHh2E2ktW1qB8E0zTG/sACgGVrkEcDv34H+MUI83XpajGdxSTjhDQioPYA2VHXNpV2dPHbm5a
4zFNxw5EJ2ouv4KhKNuUylhKtjZnCapVpem3qFPIiNRSWbqZkPTPk4npcqQ80Ap/rhRgymhzeFWE
pDJ2Cq3MJxy6s83Udo0MVoUqIMcZ5S6mBaZGCKnnUtceRrnU8x0YkxXFmfD/bl6JUIQtTHCXWyRv
p94qclOfrS4q8bhDhqL3ujxXXqKMJoHdpHm+EzJR3JRBUm/GSlJto57Rp4MiLQU3pkTWQU1Fgye1
J5LTj2J77Eg7euDKl3dNmFebQGjNAxiLIhnYNIkdXWzppk2H+KE2gnkLQVxkK+cRvAxF0Ea+gkYn
q0Zp9mRRVR2oU6Z6v+3rREBHeDRKDgjipG8S9RTNQn2EQ1Qvo/9Fo2NwIIKQPop6Mfwx5y5yJ3NO
7qehaDcgbZH+hMJYDtYYG/M+yePAyahK7qtGAitwhidwi8BmT636BLpkAq0/aIYyHUvPSvouxzHS
WGVUGsNdkOfZDvpXAlJbYpveK0NjPrZyRe8ykk/vw9RMuicmxPTnQQ7yzfx/pF3Xjty6sv0iAUpU
eKVCh+me6El+ETxjWzlnff1d8j13W03zNrF9DBiGMcAskSwWi6yqtUypPUHHxcQxT+LQy9HI/jBU
kChzR0vKlFMnZ9UjgaD4jSoZyc+SIESk42IjA6jr7ehZYQF+PyO1BjTBj0WGZq+6OxqLObskzxMv
RVntLIhO/iwIBgE1/uDuaOOtUZaZWGu0zZxYLYR8576QXWkpnWnKndm0XfAdezjbn0n9Q88gHBDB
cfY0PX7MYekW5ZnI08f1Y+rPIhLmY5iIrJXlqgW1F07eDGxIw5e8yN3E/DpNGni2wp9l/VmH5BQF
CDpRIxmDo0XwAbyzYzsbTLCWKVJmFdP6dj8mx6To3b4uXHRLQGBLp1Kg7HWwkBpZ5ObI5Fqa/fpX
+OtDBeqkLY0woYck1Ql0N3B2Gc1HGulu1Ea+VrRfK+X7Ei4xtZGi7owydLMqwn8mQSjCiXxQKLfm
+sl6+2Nf86E8o01QLQN8V4PeqP/AVjkOxbFAslowUs774gXU+imbW0sp9YvZ9ZC3k6rajW1PTmoP
T5u0kZ15eDHi3RQdexHzKidmVVBpiDu0qhnorWSmN5UzPUAmD0EkjkCyjC9omt8vi2xRuzAhB54+
SvO36wPlhV6Qkv7V0on7+5/ETZK0ZD0g4xYd1WDkDdXIkaRDkDldsruOxYkkFZQ94VkdjIkmWqAv
53Qoolav0A7oRNonGrWo2bnXAXj2sQVY53ezaHCDal1aAOi7Ogb7qp7fFmPwliXQODaKrBbArbuN
jeTQKwBRDESSSNcxywXNBpze4FZ3iuGpGV+i5DU0BFQ73Cn7DcEShkWzNFfSCIhJm1xjat1WRCQu
GAQb3hfBoo+GCoS++QADaW8+/0V6WkMtMkGAv/ou5dfr2WZZNIglzOicwg0ijiDh0eOsr1EOqChv
hVqdhqh7WKCMWdWjqJiBt58gVoJUJ+jQVN1iFijVshmcjypkkVuFBvmHnIOi+ShFi9dmXyZRyR/3
eMA5BTr29SpjsNtXyqdZUjvk54yvhdupNLtrXpVbRFGH8nsN1dZ/W2KI0wiNpjbqOEFAhh11ae1F
X/etth6NqfKlLr1s+ZDMm0nkCXl7Cu1aoIK24R/wsnGJ0ke41soa7CMp7lp0woFWstYQQvz72jsN
6mi/cZi9Syq7G+NUxmggHCqX5r5dMpCNzU5WyIJcLW9TGSv/OUFtP54sGbOYpGYkSQSzQLhxyqzl
NKciT87bVcZKDg7d0F/X5stZmwdZR6gAU5B6sOwORmG69QTa7kJF1v260/t1YWTd0NpKhxu6buog
K2awbLWWCNqZocQ6veHOY+TeTQfFWd1Zbio/doynwEcP7jNS7xBhp82x+PeJEmX7Acx8jmipzzJz
/QCwusfTsSh+pIvA1/Ke2DcgKtuyCT15DYpkAJH2CPtr75x73UfrBLvMNw7lZ/ClvR9fm6+ihgNe
3hm4BO4LV3Wk8Bn7J6beN4WE9Fbb0K/L3sxp/DVSnPDwhLutuocAp7DqZP2Vfy7ob0hmQbVwActo
gKHKznAAkX3vGvdDR20oLkvvxl5/TI7qrXQv70XJW260baDgBi+Y6Hix2VyUSqo50roA7BK76aQ+
46EsgXBHsEdJwU6lqNWIn5rdePNy3YK5+3GDuv58cz7MStaD6FPC0oKpA0yjgSqgQFkN8M8J/T0s
JmxerAF34xAAzamI6HCT/CxeYh9CtMr36yPhHgHbCWTCxqIw2jTWMYE5yDFuu7fiFHsSaip9srPR
zZG+XsfjupnNzDHGGUZhPHQz4ELU6aHmn+r1SLPxy3WUP5tpcdJsR8UYJO7HlakMgOnc/BY0Gk7t
vYFXSD4ET7L/rd3HgmFxaLcuARmPohugqxlMAGqfqOXNz4vsqCPt39ov4eJqouHxYn08o+JeASJA
A8VRl/YHdjslMWuYB9SHurd2h37TH+bZuiNHIrIP3mkKfUfM5hrg4xJzCdUmbW0v6PlyokP4qD0N
Loocu1PyZh2iR133+hvL774lO1twRnA39haXscu4MLQ0RDYU7YKpF70UbjxRPCpMjyjNJo56q39N
JCrvorOoI5prO5CLRPcFnt7AGsOYqBHHdVSmBuLLRK73bZHiSZ50M9hpokQ6oKcQw19qpLsqjeTw
q5aePC213D6Xo6m4Qa5M+1JbinPVVHLpXTdsneMXtt/G2HW3WE2B1iL4hWKA2uF0KKXRvw7BNWW8
86IRFTe7tZjxcsXBXR1ro2Uirll0PP9pT0r9PqrRPs0HpypQWADaxkp+GEgkeK3gD+4fYLZVDuZu
tfGMiQ8SxUfjr18o2U4wOK45/x6czeQGIgMvf3OGwY3H6qR8b/H8gmNSfrYiGv44SeflW/YTzaGi
FDDPn2/m1Gayst1SRkplkBZ0Y/JLV6n7MGh3i4nyNxM6xGkdOlZt3LeV/n59vDx3u8VlHAWoKVD0
I2NKc+m+zj5q6WiKFEu4MwqCJ4RzaArU/gjq63myzAAzCjVxE++X5M5AKbn8dn0gXNvYoDCG38eS
npbzum7xd6s69KJqeG7UhNSljMvJSkjLhtigghvlOETUpN1hEE5dU/NWvq9d47P27UO/n0T5N+6I
cMVEXI/3E0zd5TZbjAJheIkTY1BfwFKcyoJ9zF16sGqj1UqFzhmb823QRmBOKgbUNyXqjsH+VD8M
iyzIYPNRTFO2bNzp8JR2OYpxjOAJR4xibh/L0avn+yYV3Bq5EEh74V6ydjWzBhYqVjd0Iw67ev51
F7+FlCxNxvb5uoVx7XgDw1iYteT4vesJXicHoqdQndvrxoucC64eIhhmwuxMxtP8ep7OM6jFT6l5
6CU3FV0C1o9l48c1VfifOdOZZkbwQhRLFgJFNZ0lOcnN18x0beUADnL0ol+fOP6BiWujslI4gbdv
XcBNNCxlZNDHOgLv/Ter9+rBm45WQbVddoxdyxvAQDpA/cDRBL6Nv2U3uOtUb3CVokkUo1lxj+PO
vJMecZ87l2BvPXceFCXe+/31gXKXDj1U+IM6cfQtXOLpcm9MWhuDg0c5xQtUppP0kDTfU6kS5Mu5
Qbn5G4ldPoL0zv9qSEBZsq98y7gh1asyv0bFIS3AZVIeuuQhRw97KKrn4cddG2jGLWmNMppgawEv
/icSovZr9KQ85uc0pMV+gmKvk0pOdJZvSlc2BXbEtdkNMnNGDshNhF0BqYE0QmXhY96dtP5l6sGz
dppqUaMVr5QZ3cSQQ5VRVYhKB8Zo5SRqx6bGOFvTbc/yMUCS7Lh48725q/ZIOZ41CE/eqY/XTYib
zDdtvI+ujDF4NGdsSCuLOiULbLZzh1f4fho8hYf36Gzvl3sBFHc+f0OxRpSMlh0GC0ZYvfWesatv
yUf6ozzPd1NDZ1/3yX3qy1/D94gK3wPWsOIP97OBZo1oHrWyX0c5uFCTofkuuzFvi/37c+CUN0LD
4dvsBo6xHPD8dJA3WifVt6myvx+c+DxQ09EeIaLgmKfsnH+IapjXW8C1IbKRlYxTvUBz5Uop30g3
qXzfjCCHQtWTd30dV0P8EwgvmehBNZDAYgwV9+MkTwIsY2xDalZX6Gh/DNHhOgg3GFmfS/8DwrjS
1Gi63k4gXSJBZkCZHpGlvA7Am661tklRUWmErjnGItJqyHMrxOZekK3pZkh6hNm5nMCSVLW7wmwE
WQieq97CMRYRdhq69CrA9UlAMz30++YsVX4u6ozmPvJtgRgzUJspCWMVEzf52iEBH8qe0MmdbkYQ
Fd2ghJB87W+kPdjQHkQEV0LodU03xx84qDO8qANa35FP1AiUEDlPPdvT75rKsR90aPSGh8ULvEJ0
mxEtJmOSstV0Wp9jdm3rWx4doUE8Zyh+2PeJf91qeLa/nV3GLO1+JGPXAYigCBOcmWW0U6Ehch2E
exSA0WTl/EB9x58N4G3eW90aw9aFF0olamBuwuy10Q9ZQPvkRo4eJZ1OFYgKTon6JYWMUyR47uNN
6PYLVle+WUo5GCNzXF8xu/wum59QQUBRy4KkK7WTWDBc3pyilAc7fU38WOyLqQlSxsWaEBrG850q
fa9zXxOlTUUQjGVKTTuo0goxl8pDkeABzAj8DiKqgoVbnQbrGrdDYewwHYq86gvgdPbOzr71kteo
Xlj+1MgZddZuNDs59D5ElCSccxVmoqkySHYQQrA9Scs0Zoi7gao0NVWUj6FvaZ5Ds+xpClCEJ5JA
5LiyCzjGlQ1lnIGUHdcfLWzu66Jw9S7xB/TJ4nInmFDOKXABxTizBbdFazTWm9aQe02XHiFp411f
M9FoGNNoBsnU5g4QQ363KK+z8mQtT8VfXBkxEMPQICqHZma2X6Qeddso14BgGp9QhEPiQyESAOI9
k20x2A4RReqCoqtwLs9W5qJJ2rXDnKKt9L2D4rMa1l4XL+4ST/s6nh+uTyLvxnWBzZyms6pONhmB
LetvSeWN6TGr9mX8stReGz2HZN9p4NU+jJWryw+aiESO460u0BmLTCGmo9cTZjcPwawsf29AAppG
IQ1KGbzOg8BiRGisUdpZlKXrrau37xXthz4kjlUMVM5vUMwpmNf1yxmHgjdPhG5QyQRhONujpSWV
OlgBRkZmhMu1dJKR2h278L5OIqR5g/eyQK1ppzwi23Vn6SDqTN+uf8Lqsq59AXMSlLkl2UqK0SbT
UHqWNSoocGsUx1RqkR4ud2I3g2WuIuABynu5wGD7mNxEUuhXOjlqNmRO1cyJ8u9/MzAUn+CE1dAV
zCyjHC5RVigYGKkPOvgqSxQt7q5D8Af0G4LxLVCQqANpAoSCutDJhKDagvfWUzrskvTlOhR/B0KJ
6f+Gs67j5sRW1Ah8AgqCr/mIxFlwVvz2bH1HJua+yCg56vvsQXSqckSUceisZdigwwJ3DCs3ZCtT
qgwxMLsvvZe4EHHZowxWCimIzPcmiD9zd/Jyv6LR0bjFD06w3RvtXsyUuVrGn0b6+0MYB1CnMMsx
w4eQu8x5SW9A9gINO7VzrRPK0p15/y11q5pKX4pn7RAJQnvu8buZBdaQUPEbNwSrPGd7sGPJ2k0X
ODqI3cG1aojkD3mx4cWcMzZVTk1qj+U6537lgttg99ZOzrBPXPtReey8aGWbF1GB8o0L2unoLrBR
eM8mKTC79ajK0EScDIO2aKoqjbUeegGp4nDOSEsJGvJUUNMbcehkikpLNXV78oleBcG9kLulNl/C
rHQUKVMLtQH4CHTKjWfdLkBrhSbpxh0jX7CluFa1wWIWNraqtFJmjFo/FqczsjLDfXLf7Y0vuEil
FFrr4BXsv0vuA8SKBY5fNExmlWV1tDsjArRkomrBQLdNl7pN09Nk+BGNOhWMlJO+BW/17/VlnEeV
QDuQVICbpdcpIrSvD40JzQDQW+lfbOMejBo0rgVj5EZelmYpIPxHuoFtI5EW1ejLBqBBn9IZz/WW
UT2AWEKBmNj18a2f/4d72CCtX7LxjYTUoJtaJT1DJJ5isFegFUM2BW6ADwKSFZCuWmhKYU6v2Gq7
lMg5uMU7hMJW5Set5UeyiK2OP2v/wLBRXtpO0pKagIEqaSK5RXCftu5oC1IcIhQmnrNATRdNWYEZ
S/dk/tnZ90nhhvYiWBgRDLObLXQ0zAoYWyB/PHQHuY0/paGoX4s0+aEMWiQwOM5bJxqG1NXe0BxM
dLaKEsrpTW6mMapkBkitmEii38umGw8oAm/dqITHqnyze4lDkfDKn7ZxCcwEUSqaeFBfFuE63e/U
5GbKfkxoE79u5H8eQ5cYjP2h0aVU8hoYtoqWg7cxP+TLzoL8WGOq/mIIVHT+9I0XaL8IFbZbCmpV
/TABLbc8CQodvSsX3yWItCwqen1shMKCWIpTo3eJyJhkZYGPF0pI4KE5oIBSPaITqTp1N7aX0fjc
+mgh0ZzH2X/OdsNxpISa7vX5XV3upRO5xGdsldhLEFUpRiylnReiI70r/OsIfzr9FQGeA1UtYLVi
CTaHXlrpnBO0tZUvPYQ+7Juufokyz9QEQxEBMacLmaS6RHKxBY2WH03f9em2mJxsdHv0QV0f0p8b
/HJI68bYmIkxjHk0gVrLkctP0FwZppPVJhQ8Bb6XvzaWiV5OxCgye02aE/TJZgaaKhJUKedWipjg
cH0g/N31G4HZwbMcgfXFgPUtSkJnqFqPcekEpn4aSrT1hcRtR/PrdchfD19/WtxvTGZHo2o4siEi
jiMLPhHtWSXNs6L2ZDvL96Dt1TWQXUsaGh7REPoJrrncSdu8vjEyU8L7bixpH/lclB94d0YzrW5N
J3mcqq96F2WPg5To5zhGNRe17CHeo6RL342FTcDO0Vk/s1EOXvpZnj90VUNNSD2h5yzVoCGApxIN
3YdhuA87M/Dzjmh4n6zs9GwOUKU25zk8xLIxvSRdd267GC+Gc4nrVW1r8edgzaDpSW2ohZit/iOS
6wRFaWkOIiaJeIk2PcmVme/Smjxpk2Tv9VIlXiPF96UdS4IF5e4BDTxuqxqDCSaLS8uUCtVserVA
3Z/yjp6NWYqpqVE9PU2m6Nj5M7rCJthArZ+y3QTNaFuSlMMzJ+rBkBIaWfvKfpfAVK6YN2kEXSjd
ywznuvnwPLRFUKOE+lpdln/R72xQ635MpELHnpinnDZt5s/FKtTaHxpS7KIw2c+QO2s7+fU6LG9e
LWgBryX1yBiz3WYFig7RXI3+qqDFZjdRlZWgu65qP5LAPsuKqOadd7Ju4RhXFkQmkeS1nSuVH8as
9VrrOcH16/qYeJt/C8J4MbOx7KUcABKWP5DViFN3yB7qRqFZeaMGhsA7c5LtoH7FEWCuXTGIVhg4
CKaOyKVUaIJIQS4TfINaatXYrhbQdPzSY/+1uBMUM7XnjgbKx/WxcifUQp0h0NHywUpgZZJeJVbZ
gX1K/U4s04mX164WeDbufG4wmEWrc6I16dRg0aBfEy+7MVRdM0EE8a7233WRqBh/RKji03B8Gri9
Xm4/S0vLkIzY6YUGurzI9PSPiZSCeIh3AiFt/38gLFl3OuoyunlLvFSX7UtUEL9obO9vVuY3BBMA
gTldKnoJ42ir2IssidZz5xjD9+so3P1rg0QRlU3IxbDGZ2udHccJ1mZQXrrUUY0EJpC4VoWIClKF
18G4hrABY5yw1mmLWqYAs4enwLhXrModyYeVlS4xD5DIu47GMwQ4fPT5wC1ZKMi+NISgLyozUHok
LsBdG5oNTSbiFalgA/0/t4x/jm3WFCAZbzZGi2O7CD2pWrugaZ70DtHeapna0mkpn9Hkaw8iL8Ub
3hoB/ScIYlkpizlS1L5ErIWGNKTMJQr9DycVFcWIUJgwWDKzYilX7oV69giBXNrgR8GP6wvFn0Kw
vsroboeTYQu40BCvp8UMkD55CpedPD4vZJeCaisId3nsS+1HEz3HoyBY5VkjXlD/QWWsUZfUsm0m
oAbtt7h+iZXE1YcbaTho6VNKRFQ73IncoDFRQQahArxLA02S3mPtU09tCrX0/3Ii1yFvgoB5KpMw
WLuNk+oh6O9U+3aSS9qXR5D1tmFHi9JBX34KJovrwDwvsg151sFvcKvIzrKlQ8hjNsFumSYnj6Pb
fgxvG3P+Zra5fx1uXRk2Ut7ubMYoQShBStLi0Crt2yDFc6C5S9X7JBNsbV5ItYVhHgT7EWR2+gIY
iJnus07ftUNPG80C8ZhKe9AnFNOdrIhacnmGskVlTks7DUIbkoxAVd/t/qfaHVX7y383f8xyxaat
taoCiH7lYZrtGb2klvo+FfpNqzxex+IOB1nqVRcGTPBsN0NhZnk36AMKp+F9ZcU6jjp5b2JRVQHX
JFDU9uvIX4V+GQvsymRWesAQXN2cybLv+0r/CUKYXT79ezJnlF+iXRXnCrYsCCYusZok1mto3KO4
xtrfqSh2GYdbLc4E7mldZ8bIL1AY91TMOmr2CRpIs2ZfLR1tRGEZx7wBgPpDWYbwAJQVLocxG3M8
pwEACJ4U8wT8sIrul/2XBXxMciB9Rm1OWysQ1B9zvC7IfFQbbZfgEodA3iWqDUYWFBJ0oAIzETXJ
AZ0M/cEE+UFSnLpTRZKH6/bHMYwLPNYlhkhKgMmkwSOgr+FBvS33GUSF21QwLk7SBFaxGRgTdxaR
YWRtBCClPlT6gYCexthBKSa1X8zRV1E9lKX7KdmRpaddb+ESKHpe5Wy17ReYTNE1LkZkrFR8wTyf
s3mmKqSei/316eSUHVwM02SiqjzscTta1y+VZi8As4ie2GhhhbKzjQcJM/F6eJNIGZ9KXHkEW+L/
Abct1D6jsxRdEpfGky7mMo9q3zgaYh4CXh3J8rP4tdCfWtRNBeYBEhsUfVnXx8zdKPZvVMZkpSpT
R9kc0F7S+wpUgVUHl0NfrndhSStwAAmr5/kL+RuQsdkx0IpcWjDMpj3X1h0kmutJcIHhTiW4JRQU
daJvVWe71GfdDKqwGmGuctzdTnY0uXI9gxhe0ZDGtYuKgqO/p3akJpToi0EHvdQEYQPHxa0XD1S+
QZOPKGyncGvCiyq2jm4yWUJXTe2GLcQmri8eby5BoQDubahwGkC7NJncAPdXOi4NGj5nxJMqGPhv
o/LbdRBO/LPyNPwDwtillEHbZRmgOg6iJGdK3zJ1J4On1HRGEfkEp+oSfBAbKMYYO9luQGGE8RiT
FxrOVD3E5DWqnqZuZ0PeZ6y8LD1H2Qeoqpd+P2bOotE4dlXz/fqQeX51+x2MjXYxGCRQ9Ay/mkOf
QXsp5NlF+AnR8ulvVpCADwP95JCgYJ8oUrRLkahWMWKNoKLPn1XJqUr/+nA4NdyY1w0KE3ZFdhVl
egaUhOSu0rrT/GHJx0G+iepdQG4GM/cD9RSnZ8V0pv6dpD+D5QNkPtc/Y5019tDffgVjrXMly2PX
K3BwsWfOWM7S6WtCu8hEzhtvo51gB3J3B5prDdCIgWKG7bU00DmXSSbwlsWu3KwlyCGZ6jfSEdFF
UuNsdvAD4Y0BHTprkxtzPmZJHaVVhAkmqBMGobFLKLJyEHFOb1OKRBIYCkawgfcJzX42e1ALnpLX
H6ACuVNvY1fZ4cB8RVnQCYRm7vU558/BPx/GpliNZqz7acSH1dZTGkBPejmkmuAtgucg1JXDEM12
6ysLs66LNs5ZVkBvKW9eahk+Itl385EsnqKKSkZ487yFYnxRPKNOZ9EwnK71ZORGUlWUehQhMC4o
r8EBly5AKHPoiio1TUUZK+7ptB0E410SUJbF+gCIGM1wzU2ke2P+LZL3CTq+pWPQnpRJkFPiWYEK
kgx0HK+8zOx5CMqKfE6U1Qp0XwZreXyyRRAc2nldQeUzXtrAcYu2SMYKAj3C7SSBFaBO/9j67c62
3fYz3r3Obo+yqdwNnACCpTQ3oQ5aQhj3uqHzXPYWnrEMqcxJNq9DjKvGkeGnEX2b+jFe/gYH94m1
+Q/tn2yFt2WMctLGGOY83cVgVkw+jPKOqE/XR8NdsA3KaqWbNwdZlUYbDU5w2GjHNKS9EVZOKyp+
VtZLEOuQNdB6oO4N/VIgQL1EGdWsNwewtKDVIL+V5F0zTdR6CaAbsFCNlDepfZ8DX7d8O/Ns0U7j
wUM4Dc/M6ApAUod9w8xmI4yUcob+xHTX6qM7mQ9m9EqmT7X4IkEIZnFb42hhU2h3aik4dznbXFV1
dMuA8XHlMWIi/T4d2m62UUIDJkwQf8zEhyiY4HbGOe9A/4unehzryD6woo/yqBhpAz4rh0QWXWJv
WXTaWD9BAdmiSyy2BMcrZwdcwDFuxYhASxqvddnSmPigVT5r6EtuBsT0ZNpfN89fxwZjOeCkW7Uz
QZ9r4Onj0nIiSx+awEaxy3gsaeSPToCKSQgSo1LuWO5QRQwxYO/DcmtKHgcHhXxOQkP3M3fTk+bI
1HwXadjy5nrzQew5J9mZPi5rWdTSg+L5x2xGLtxpBK3kIQRZxPwXF+JfpHwEuo3QmWXjtiEkpW5C
stRR1h48ycl1F6P+bN+ivZ3S9xEC7iYFz5xg3jk79gKW8QtqMyAl0AL2BdxlMg1r2u+gIkaDg34f
n5a97Q83GZ1ADmR/xQtzTr/ZBzCyoPhNo6HfftyWi9v5sxN41z+MF2HiwyAggbJKWDz7YA/Zahm5
SnxY8Cz51Sl0u8++ppYbnEJPaSB/MlPEBwdRexFvG29h1Us7DMJMUhZIZjhhC5ZoDRS7r9cHxhGu
QlnAZmCMj9TkkQy1CYTpc3C1ve7Ft+Vt8tY+x07wRJB3oeGT/lYh1EM5gnuMvJT+/C8/gVn0vEpJ
mIUok5udlvbguVJOUD99vs/Pn+/VmezGVxA102+Sa1HizjeixhVetdLFFDAnu62GIXKrmAJpf57u
8p+WU+6JsbcOn2/lTk5oUFDpq/5kPdk782Gm368Pn3cpvIBnTvapQR2RHmP45O7OcqBN8qG4Ey1p
+PCpOBX0fTSnmaigaJBTm4x1NyG/hn9wj2c9nJ2CVjdf1uLcwGsrn6gxXsczFA27SIyCT1gKj8h8
QdjCQqPI1zjyJmHyjbvZwTOAghUZf9nbPYTuKsMcMe9Lh4uv1tFU1imcsqPXO007lPad1dKwR5VQ
cbtYt5Xobso7UFDSqmP8ZNUUZs5IaVKXUu+BP5IbK3HD5FBAGXocXq4vsAiG2cMjeiXUdi02DSS4
sLo8qYrxKTXRo9IFgjhY5VxVVA1t8AZ6ZVeFFmZIEToyFLLakn0XoEs82gUPlpcdpi/WF2Wn7Qeo
NUnn4ucT+Y73Gh9Hid+6M52c9lW0q/gec/MpzLCbpDXHUMLspjO2LaifWlwbEz8HRQYAJygV0GEn
+wvk8K7PN+/+scY8CgrJoA6Jh4VLpznNihwpOsru7W52FnPaSartdA2WdsoXGqF1EQ+s37pO81Qo
Vl8H5zlsPI3rsCvckv9IZWRSo9X1jG2lhudA/jEEj9d/PydwVg10pSlIt3LaTeWZ2GO4HpBqNM8T
DavSDP1JCbPEaXP0jV1H45nTFo0JuZKwbud6AhpEmw5FY/iQHvZmC0QOsU7nSPAqxZ07DA1VgWCe
QWng5bq1phKOPXjD4XJilLC1p0nOBLcb3kO/CikO00ai+tcL6iVGmJQzaDCrzinLmcbQaF4CjdqN
5aVBeTOAdj0ALaukx3uz0enS9hCnzPAQqDngShRtVp5jWHmBkfdaW+fZHI465KE29A1YAKC0VU3o
XbCDm3zOdlMw7ZVM9Ysi883xaaXnz2VQovTzoVAVWlsVbUhyQm27E0nloe9HePGvSfEtRVKL9JVT
pNl5ji1wCnQZEqymwMi5Owzi8oiPNdDE6+xdONVVtHzJ+HKlfjPHk2JTtXuvrF0f3ZOKTsWNIYuU
qHmVVuoWc53NzZXRCEgjyy0wwzalMSpCCk1ywtHLNcmXy7vJPisZxNh6VLH5/V887V2AM6YZZYE6
JTPA+1F67lo0kVhfWqWD9HxOp6CGCNTH9Z3HjQq2w2W3XmGRdurW4VaoycM7TVS8p3hUNHTXCEFU
X7tas5fBxq/puDp3NJN3seQU2Q9oCZv2D8HX8I7q7dcw9yHkT7JQnvA1ZtK69nT6VVlKXHXyliCF
cgV6i99kKadF+lpnPyTrSYDPKctEyzlcERw6RIzZVwmSol06UnvMv/qlQTSkRy+4QavqgRi0MX07
RU2aKIfLu3JtMZmwVI8VpZr0ASQv2VM0+FZ8nCWD2po/TBUtQ4Fn4rha2zJxlUYWEMQybIcNMeWo
QHs9ivTbbBW8eKoby4lJRi1ox1WihOe6Xsz99gKN2UxNoDRGGK9lrkUIozmDfi0ITGjFPaYjaO3a
s64JTmU+It6fTRnLKLOKQSiP1Iu0RWxpxpnXNngu018TdL73ufY09j+zIHSGVFS/wHP3Nq5suMaj
lgyltatdb5xGoidDZxDU4SlYRnKrop1RVQuqN548HtTMAxu8o0sor/lGenAFp4da2183Xc6hdvEF
jBVFYLORQhszrZnlW9FW1cHuVBFjCdd4NsNkIh49HqWwXMsmoc9xCEOQIJOHxogdZHn8Tv+L2isM
CSk5GzxWq1u8nFQz6cx8WrCUdix7pro4VvyqxPEXCPf4cwKrVSqB8XCini0iKx2LsE1Jhn6t2EQ9
b6Vm+6ANnTT7i9d3wKB+R8fmAHk74+UltL6hXRPFvBKuZLSSlq+y/O26OXCcygUE49Yhx1ON6lp7
KifFHo+W1Jj8teygCN0Jkj+q9HYdj2sZtrpyE0LpCa7zcq00KNCVKfjnHamgg6T5bXDXxFAtdSCa
4l6H4m+2DRZj6kNhz007AstcSvl+7qqzHRsP/WLvqgHV0ZoqPal63FIFr710arP5PsB7j1cTaEtk
eXLXWXn+LPgmzsEFEtLf42d2hg11ysGO8U1BnrxoZfs1l6vbLEs/g/ElR3IuDQJ3lIIdSRO66AUu
++EnmmNFZwkn1Lv4DMbfliXpE2stE2+L28EmR6XVkSt4Mf89yxxM10bjLxh3dROUTJfLvbRFiRwS
cNDba8k7SBsdSvRdCYv4eOHJBRCz1joZpljrMa+D9SlH/c6YOzyJBuZzGBV7LXsHv/JegRQh+Drc
vH1t1eG+J/ZrhRlWivQ2mWXIjOQCN8HdXJvRM4tdIrk+yRE+SiZUNU/gYYxba5ebL0Fr+Cgsp9eN
i+uVNnDMokqS1EuNisnuZ7x9d+4EsVXU01wH4VsOVhPld+hrYFNbozwVoIlCuV9dOZFZ+QE6bgmK
r1JFcB3hT95vIMYzlYkRDDPkWJy0+K6T5d6MH3rLJ4Xbz59aMAqWSjQs5gxpxqiNUd6NDaFpuLlS
2W53ktLcQpLu+vytv+iPSMf+Z1js0VHm0DwmOcrWo/i9xat5Jrt5lzsdea0j17TSm2ncXUfkPa3h
aES8Cq5HFWxlzDGSBqhc/FX8v+QTxLsmqqDUoIgrcImVt6k2OZIBWkbyve9/kuKHmtYUN0EqF7Zr
9LngY3g2uv0WZlUXotZpkeO8acekoA1y++5Ya5Grx5FIwJO3pFsoZkkrUmZWogMqHcNDNig0jPtD
suTOMqnO9SkWjIrtaJ37alInVIA7RJHOZY0Xf03dG6Ygv8U90DYj+vVwvIkeYTUZRJAAE0jZro/1
V6lElwXpPCnUaNapkCJBJdto7CaQtc1D4plg7Wl1ncajSKuAtzvh1dVVSxSSUCxvlCWPvVQTmHEb
jk5WNtToTKe1yWnsPmJlehpB2SrwPLzQAQwSq3QIXtI0Nn05IkppIgveVJu1Z7vpY9qWyf9w9l3L
cSPZtr8yMe+YkzCZAG6cOQ8AytE7kaJeEJTETpiEN4nE198Fdp9RFYhbuOqYmAd1kdyVbvu9loDQ
vAoqEySHnOsrj3X5XH+JNE7NV1iGaIEXEGk7lQ1Go9HZ1LEcvKinawWuKRM61wvgU0Z9y8ZDBSTX
qahMl1psm9jQrGXXMf/piu7CIN2OROkmSf+waQIv0PVsozsUpF/RfpN1/CR8IuUEUSt4YOYNz46e
mKasILxUyTZO6EPajysJ/sWtPBIxe/hGMiSkGKFgO5ZuMUqzJ0IERbQ2Lb+UCoJ2/bWU2as3c5zS
B6NWIq7M6IsEtdHA7hsjSKsLFiW+IF81DC+cf/+LqgZo4ROtKYiH5mnuvHJBANPAKLIOsU4WbvOk
29mFgZbSNXS9NVGzK9lRhjFZC6Iih22GQQFGRaLq7N6Ctu3u/KoW3zhqMoCkAMKHMZ+kAWmpi7or
jkwTPrxVzKznwD6AT1Vn36nD/9Ye/pI2LfxIudU8bSzA8EC56dfMQQkzObhR7KVrac5FNXK0qpk1
BAQfsYXCqhTPQCMnvbj8wyXNxRC99Jq+YhiWT+vXoma3voiKyhDTRKTWbmLhXqf29zaUt83atV/y
KtyjRc1uvZHHbWrEGE/rVewGFQ9TFKPb+9aWX7khbzolQciG+ZNLwRJg9J+/J4vC0duB0tkE5zQn
YuvRJkT0DMIpoBy0MhiGH1pzcLPYK5pHUf7B15A0F3f1l8A5LVvJTQy5gn4LyfCdrN66NnDTl2yV
E0tfWdgc5xVV2CokjZyIV/AE+Cbeh0GHNlnP8ujuTbtWQXM7brKAP2pXayg+i/ryaI2zd967faJA
YQrZRrqjAkSyhnvIzDWjuuwcHsmZ2Z2R6sCq7iAnfbM27MLYWM6GPpQbtc0fKqBvwdjtyOUaXNtS
NQ7U7f+5M2wWr3HgOVOnnMQ+gzstCrR9uLGu5bP1nu3yvRIgHPXrPwAdRFeU2uK+QktPBNQ6Wrpm
FUkMeMYFQP4n/udrV8cQdBUou17xG5aKA+j8+yVldnrgoYtNfbo5Sb2jzS3lQO9EA/fYBKQOSl5s
uNpViM1gkNz+6fxzXHwdR7JnJ5pndh+DtRAzX611qQSEkOoKACi7Omb786IWdemRqNkpAlKCJCWH
qFyTOw2YMYYCOViGhgUmPKiLL+fFrZ3d9PmRiRjKsOxEDnG6+1rq98XU07ymzNZ2b/r8SAYVSBoh
SYrdq2OYhvus3XP7wvkb4zVoUEPhj5jo5/oEzti0Zhs5KYEVyi+FFtTlj2iNqH7ZFZqYF40JWMqa
T0RUAKnNHANeHW1fdAe8ArIE1Nn4OmrNNcAfNv1Yfs11YAAXj+fPadFxOBI8s3oxaIZyzFQi64ME
n1v5xQhF0oaeRF8UA8RnwujfqFa4RxJn9g8kxeDacSZXhWDYfDDsbeK8DmF/r1dTrxhZ4TSY7vUn
f/mXuLkBinISRf3kqyQtxgc6/tYrDGKd38Q1GTNFldcghM+m/IeFU0NkEHpEkTW6i8XbfrSQmZ4C
QB21uonytutKgFkR6oeGsxltHe5XseYMLTWgYvJpQjpAFx8aUWfvt2oqXRkK2wYWxmLcxcVdEr6i
/9riT62JBKR6MeihS+7K6NCsFfOX5sJPhM8etpRtkcfTKKwlwJV9aRnXnL1QQJkMnkBBrbrSKbg9
VqzNogcxkUNaQFiGZzlb8ViVdlPEEJprGdDxMHmQxIE0jE1JLa9pmFfaiU+yVc6CxWjySO5ssUMT
OQOb/M4RLT4qRpmWAdLWUZuheMYIta+r5zxCM4HzTNO1DNfyTh8Jn3nYXSNMe5yioTbt0btwXeQ3
Nv2hEpAZ2hedvavCgNf7cC09sniXj8TOtI7GR+5GPcRqxqZJnPuqYx4Nq61uP59/mYtm6EjQTNkQ
SmTdRhAU2dFBIZh0tHw7zeCfF7Oyng/1fmSJkpYmQ0knMYMbepUcXiIANmmo7uvdGgHE5yVRggYh
0zYN4A9i9OzU6mlAByfSMkF0rG4Y2NwzteXD+/n1rN2Lj8+PFhSlFnoHKiwoMf7Qy81g+iE/hGgZ
qCZwKLkl3XZovB7vcEXw8k5iUAazyWBsmDfWFRm4WGyOeKEFrQUHeEY6cEwSaDvHzDyzLvaGUPjv
9cEiycbCYWqj/SgwACfcZ2W+l1l3WPlGy+/z1zea6d2yxkimqjFh3gO20t7I/rYXmPeLLqgqgSW1
01CPYe3G5SsO21IjuetOfKp/bcXMOWwEcJFzB1sxVq81N3ctAw3hwG6ZsjCBY29KIPDqyX2bqYve
GVAVJAcaZQeTPJoiunBp+FSx79J5nVjvSWfgKkYXvY1iFUj1dm2hvzei3nCeelWhE69vUF+ZkIBk
ZT+c38JF1/NoITPXE/zPKVUUCxH9HfAfefKjQiuSRQI+qJXTWlbiv/Zs9jjqsOzdcIpvK+OyNR6b
cNiR8l5vby3ELZqN0s7T+bV9fo3WySFN9/noofCaCGZJ3I7SCgEr5u4bomNEc9icF/P/eJC/FjZX
1DmmcHsg/k9MDY69qRyAVGUeJ2gwO6Spn3Vd0I8e4JF3K4KnW3bqP1GClgvgs2CMDfnj2Y6WLjoG
oXCwwPiqCUFxa10w3HiESF3yPUXqbEj8Pr8asqAGXTlKoyvyP28w5E88oAwtmQBIny1cY73ZoPAN
J78CHFaDHNo2JZdWbARh5QQZVb5d3NXEr0Xujw1Ay81ARLdE/T5q4+n3mJksA1ACXVThe0TtWG6R
wJHAFYpIYOX1bViALQNIc2p7fvGLa6cAWMEQEIVjMtMAcjRARUqh6jv3Rlh7Xj2lxYqWmb72p+Od
yK8oeIwxujvb3n5sUGpVGPYJAfWser4DN+CmcywM/kRG4IZXDWZnVpT8Z3f51ILN3szAXI6+eQsB
VeQ7Go50tf9qaeOObeRsVbGqRDhMG5dFfo8cvbqpxNfzZzN9yfnGHYuY3YcOmQFX0yDCzm81uwOA
24bxq7ZZGSBdEzNzYCSsvT49AX+ors3hZ4GBhuzeMVdKGssngl4HZFkADTAnocwUk1wJnEhnSK/l
27R9/zu79R8Bc4iKMFaOIikElOqxrqe6ehQ+Gn24crM+q3/cLIOh/QacoA44G2fa2I7RYD3tVthz
AFai3R1KcSxD+pMlXf7CqZb+HK2yfRrDBPjXjUjDlShiASwfXwGthmiydgCuN+9EHhNmOGoES0u9
LW4wQn7g3yj3GooJn414pn7us5vL8af5aAfyq4PZnwRc20DxOr/fC/XH6WtYzoR7Cd09HzoyK3NE
qwzQ6i0RGBdDEH9jr5g13YdedpUWXr5xn7TfZxY9lWmc7r6j9VZUuZiyg6lg/ZPx+6Xb078/O926
1RI9mVgyIvOqLvfM/eImwfl9W1QcR9s2PZQjc57FrtQsByKYc6PRA3dSbxWocPFJu+AsxaTBlPCZ
PeneiUfCEsjIqgmd4g3h5QSgABjx82tZkgPgBFCkot1/ehSnayFpN+CWT2M6PRM7Z0z7RxE6ERq+
nc74PqRRsTY5OqnVuU5EqhYNk0TH/+ls95BOSM221tDdJwq4m39wBsLUArfe7oElMrycX9+S0kL/
OEEZj1DAiMz2EaXFSpoddIo1AO3JYYhI1hDlFxeEKUZU1EBahf6+0y20R5KYGYN11I0hyNlG0dSr
MVQEHLf28fxqPo59vnmYYEDiwcSQ4OfjaspEiKadCM/dffvVuDaBq+ENX+VNCuIvz/jhHOR2vGHe
l/ya3ao7dfuKzoG9u7cxwIihhM3577O0u8dfZ/aYKzmSMSrxdaZDHEKQf6rn8xIWhucoiue/Vjx7
z3GRmUbYQoS5pTfhNQbm7trA3ts32UX3qgX9RXnNPOB8Y5XZVb5pwxXfZ+mBHMufXdfWaCqUwyDf
AqKQEFdOfBMWWlAgCDq/0oUaw7RSB4jVSKZN53t6jxKBQnQj0Q+OV/NVg6eaqjxgA2bwWbgTGdtb
XZt4Bnpi0QKPjHZAiu73C9/QnibDi8HbxDzw7C7niSVJYeG5GDwCuMghI14DfotsDUJ7UYVSCLDc
ib5gDhQ12FWmGgA/Y7T7m9Nj7DQE1By7P7+jSw8TzQ//ETK7nSyytaqdhFjQbPHdKB9F/4xQxeu6
ZsWULj2EY1GzW1rwUBejBVFOeMUw7J932cr1mHZ+/vKPJczuIeZDWKn1kCCtr1m8H+JbOKx6+aXB
vUi+FnKlvWPJ5YdVmHh+4et9wtVph6YuEuoiHC+echNYWobp1dHPqPxh2d/i/HD+pBa370jafHEY
hZdIGqHfQu3BBK+VK+WExc3DnPkEhwox88pJaqZc8h42h/YvLb8yyU1aIiHjvtqgKFN+JX+cX8/i
9T7y72ZPOe+JypzJv0t6a1Mh+w69jUGitXBzTcyku44ckdrO3EyWECPowXIxo27CXf07gdixhzB7
RWNlco1nmHbM5UtfXhD3y/m9WlKwx39/9nTGVC+zfiIp1Zt92f8hzRhg1rs+W6u/LGkD8LvCkiBR
gAnWmRxwiyQYecQdIEOgy8ijxr4nB0c2iMpWbMbSuRyLml1nLcqFFVY4l9JE/nNMAzN6qZw4OL9x
a1Kmz49OX+tZy5MWUgBFlem9j54JBqC7vyMEoERswthCM9upkLEzXNa601KMn2Hl2xaQC6M1FILF
K4A52v8VMguTa45OOR5BSIxxwtGMA4Zp8TTVvah7Or+cRUk2ZiExhAkOxjmkiFEi5Z7ocHdtEEVZ
4W0y7EOyAf/7eTELpVrElQguJ+R7hlGP2WUbUhUbMYomfm9bfkXt58SyPcscaxA4Nd4I464yAA+E
fMuatZGM6XbNLcWx7Nntc1RrFhJ9Lr6Rj35H67vR1VdSAUv6FLAsIKUFch6MxPT50dXj0RjluC9T
zxW63psu7wOrAXB7Ap5mXysA2N3WYRoYTg34RdmtVGuXLj5CVlwYoCVZCJBOpfe2EdpjDGthJ/Ac
OGCLS+cqdNqVKH3prpgTlxtmkABQMseK74TmWrC6MErhxsDoJ++LoAWcnVttz9+WxfX8EjQHCa9U
IaNyCiBM0ujS0+uwfQR5rCTItGR4EeelLd/NI3GzkA85/EJlBTwJFg9eGhNPJGTvDDDywq68JM7B
WIvW9eG2K8c1P2nJrUCmErNdyFSCjWJ2dGauh/oAeiw/RKLWch/KMgLwanUVpUZg6T9b4FudX+2S
1j+ONmcCbbcbrDaftD6VtUfaiPucxvneqIAJ3aOEW309L3Bxe2005QM1F6h5KIac3k4R6mNlTZSg
SdpdhGB3zZjjJXW37QwgIQju9eouiQAjGP08L3npGh0LnmlRFOMrpHggeOC518X7HBOs7bDiqS09
ChvnpzMUF5HynxkdUrp1yhistWbvxhDoJTuHfafj2iZOxzLXYegqADK/7oDqdA7dkXbSsjog4vg6
v2NgysRUvR+nYt/rzQGMf/uYqkdWvmJsF1ztOcbE9QsjXyNzXFwrCPUAFeAAX2ue8NQ0w9DQfDyx
uAkf3blJwb2s3pRr5m/pUdi/5MzznkNOGgcdNrgxefJgxsmm0stvY0iC3uBeWf1U8Vq73pL+BsUf
IRbGSNDgPNPf1phhfmIASkEYmwC2N8dsXxcIwZIhvDPN4nqQfeQbhRb6hm6sETQtPUk0xE9ENAQR
zVwHgIKmSWoFGAaTfk/kXZ+9j9Ifmu3w+3Ok02iBCQoteyLingezGFvQeGogdGfOS9kckuQVpHJp
+dqRH2uwGQulN8iygHVD0RwML2imZxKZdwoaBjuKlHLXbxXqTXKrR7c63Tr61jHAnGS8GGtR4WIK
91juzNgPKZiYCLDYQLa8/Tn499q+qbfOtwft2ak3cbOpn1e0zOLpUeBbTPOe+N9MvbFRoBozTco7
AoO59Moinqm/keRLtIaIuPT8nCNJM30mqCyceJIEF8sDkV1J3mTqW2uY4wtdTDi6Izmzx8AH2xyc
SU7eolNW3/ee8PIL875FRj6o7qrQp0/nNfXKyj5MyJH7FMrkrz2Mp1l8TMwWL0UKPpDs4bychSlK
LA3Rjk4pMOaMeYJ/bOwCyMwDklc75ut7/Wlb+KAKc271b/xx9JNddQcwD+mNr+cFL5miY7nGqQ1s
BUDVC0fiVjbfeX8AhBx3t+dFGNPfmJuIYxmzF9cTYRapBhn9Vhie8VxdhMFwcA5NED4WT7oMct8E
VB4N+JvwLzF/4P+diPL4G8zenkhszdQEdnc0jLt0JFsAXvkMzRajc9dX9eFjwf/1Y/g//L24+3Np
zf/8N/79oyjBmcjRcnT6z/+5Ld/zf9yJtx/vzX9Pv/ifH5z93O69uHnLPv/Qye/gj/8lPHhr307+
scnbuFX33XutHt4bQFR9/H18zekn/38//Mf7x195UuX7v//5o+jydvprPC7yf/710eHnv/8JloGj
g5/+/l8fTgv49z/9unhr47dPv/H+1rT4ZfdfACeHZbYA24dMIsNLk+8fn5j/shxMEKP/G0EYAJPg
5eYF2rj+/U+L/YtaGLWfmN7o5DDhZjVIlU4fGf8ChoMOUmOAG6OBCh/978pPDujXgf0Dmby7Is7b
Br99ckMxPIQoDAU+m5mov+L1zVRlR62q6/I48nNj6NFCreWBk9dk5SF85IV/PYQ/xSCvAUM3jXuh
3ev0sQlpmH0RWhzIF3r3wIyGPFdIdBAPTBT1Q2dXJfFIFZeOl7d5P3g9cTXg7qGir4HOySYvUaPQ
4KPy3iFA8qxZ4TFDaJc0Z9lTlCqRXaaUoZMLY1r0xoVrgB6gXIAkr+iGpNiYRg8kIDCCa69ZqOuP
UsTJc5+mQ7dT0q6SIMpa9zEumA0oVE5JEIo8uaxSPdV8q0mdW6cz3bUGuFMV+7EpQHRHUx8wyoBe
/VGBPVKxKkxzKgodQJrh6Ne5e2OPzqOVf+EUd+2/Zod+fMiTdZjt/omg2e6PEfIUsoGgincvqkQ5
VzgeQx+aK00AOLueMwwXbS3882JPzTDuE6InHUPu6McA2QFc5dND5zEoV82JIaNRWe73hSs3PBHo
ygjBxGj1WelhjtT2zgudeTl/SkX93wLMCjAdAfdwKrWCVxe6cgiRpOlcEOz08SYVdu5LlRl3VZqh
ttbYmAeUqTEGUdUWu0FZgA7HQ1nJT5uzfZ8g9VAYhXOn4yFjdH32VZosp5JnqIm3rKBl0HcRvZ4S
WIMXm0MFWHtMVeaeaiz3xuFcDkhQiOy6wjBkvOc9WrG3pO0ImoSBkueZYa1eYmRNHqwq7e55UQ18
75huI4M+5QWatjSlqZ2VdKrcVjVrK791UKLxOikAz1oX9HnQzF6i6Jew1tNBX/J90jJkSzJd79GT
aDG1QUZdPZS811He12mG/AVVwxbYDQ3mQHtBho1Lm+Qb4N1IFZw/uVODjIPDbgEWBwGVDXhR4Gqd
HhxIkPlYqE7zstLpSs9h1bMKNfUdc85rGKszp+NPWYgQEbpNTW+fhieztmwYT2LN6xiwzUq3dZjv
NF17ZWplfJe0BBGqzTS/QY/qjZZqgHEXVX1Pk2Lc132RCwDwah3QxyJQU5E62RQmWo2H1EL16/yu
zJTEx66gXus4qEIhQrCnz4+UhGOnSNQVgHpR07xLlrhp7zejFgdFScoHYZVyrWA6m5P62BwU1yyC
0j5B+daZeS1dVJdVixYqv8L7eqDCdt5DI8v7b6qsEbZHY+UAMISlobOJadO9mbWZfmmFSQFfpIXq
UI1xmnkyT1PqSZr1X2JMEOcAH+gbY3d+d2bma9odgH1Q+PkMhQN9PhQBQtZOjRbOUZbJY+moFAq/
n6SfF/NJkyGLh3YclDwB2wQo4NnVVH2RMjE6mCahefyqtEjbunr91hZlfq9qR/qOnTgrDVOzJM3H
MeA1oLhl2+DXNOjs5Cm3Tc3oMlC/E4XoYgzVCPIdt6KFnxRd+WqVakSnZGNzE3NPg+h3jSItLAkz
k6fz61/YZoBvgRV2mhbXUQI+vYSW6ke4EWAOHk0IY6BB3ALYYBVgeFEM0CJA5YhQGJfrVAzQ3S30
AJWal44oe4Agudikqewi9MmEqPDG3LK+9XIAobZRWomXOmDv6dMs+lEWJSB7hYOe4M5Bfo7bkbGS
0F38bvDVJsxEAE/O50hU0aVmZLZgsRRRG9COaAc4Nfz3pTAdaRxqgEl1MmGnO1DyWisqt9Y8nujt
HWYxM88oDfPl/HGeJnM+bhbeNaoiSI7p8DJnD9x2WqaPA/ZZN6Nsq7Em3VWtnu1DNFvdDCzle9Pq
DH/M7PBwXvKCRYSnCfQzNOECX38O4W3EA/h1W1wkcGw7DgxghBeL+6bdJ5ZyA60dimvURLSvtpIy
xqvma3Ras+HTPxePdDlFqw3ydvgep1vc8Ip0ljOZGRmbfqzlIqgTK/JGp6a3SGWzQ1m3fNd0Zn8I
4WdchGjGPqQ6G4JR2O2FLqS6xnAlsGWdZlxj+1lQ93hhkylECdBG6eL023V6EcMddzhyl7V+izQm
LH0D58EX7thfOUIvfw9V/c/9gAWcFBsctk8GZsgBYpSbOgdBADgjq6wZLy2pFd9z7gofVaMmiJEf
u1aNo76evwwLWhUFEvgYhj6VPC1yutYeKLEiSUzuC6vG+EydaKh9M4zvhMClAAAfahqRk3QPvy0V
FxCo9mhigVadp/YGg9e9GDpYN4JpcSIr/ir7rNI3tSm7waN6DDyFoR/XUGg+mpyPvPDJVqFPAUlp
Bud0ivlOl1sPdSY7Bn6lGCbLCRINL2HPWF5d8LwIKciQSKltWvheF2WXmP2FmXXaHwr0TzBvmTXy
fdUT8kdsACBkn6Xc0X2eZkjXdZQnmKRz1fg9zsBQu3cBShV6lGMW07eFVYkNgq8RqT7hOE8Ot7Le
awa4O3vd6qg6NEam0LqXATkLUESsLi6bVDUU+cE42wPHx1VBhUavLwYKMIBLxuDOTSI7S+0w54n+
uC5PGBjh7A78VIMrIgyTDKlbe2ro6LDpMtmsVPaWHBSEvib6UuFeAw9zZo5MVxMdJSOesGu0lyGX
cpPoojenuZpo1/G885MMM2ZxL+SVRq3i0lUDuXHdxNqrtCoODtBzDklkujdVS4zb3pQIK89fswV7
MQE9gp0MqS0LPZKnp60Mypu8RynHIDn7CcAM6Sut6r+dl7KgTx2Q3kONYTuAzD9zTCy3HhROH45X
VCLAyBwUbQzJwBngtCQOnLBQV8AaNlngtBitiVObrAR5i+vEkKOrY3wXdnH6/Mg/bWXaxUoxDUO2
mv5VN0D1kQBNfqU5ZslhRwCFOi7y1h9NkqdiELZlBNEyEgglZVtLSPRlko56bmhlW8zk9JGnstI9
FKgm7KhRx1unGuI7oxndQxmnBvrDVJ0/RwU0dkJG4rt6BFAKlYi1idPPxhWPHJAUU9IG6oXMNkS5
JAUwBoxrltuwEbkZbfKSJC9lATrZEeRGGN9LXoaWsBXbOksST5rcgps6ueyQjETqzKwD/7LKtB7O
Q08wCp8nFd0Lg9Pbgkm5czBlhQFY9OfWahAYzqyat4zz5qJtSXHFpOt6gyaHn+fv5+fbga8EtFpY
sslF/+gnPLodKESoOM4reE2a0wfZhC0R5e1aAXUGmvHnyhniOShYBowFNntsrLeGPASakTcAPSxA
YIykOJYJHseG5Bhs0/WDpuSDRLj/OuokLP06kWB1KDPAacToJtwKYuYbsNaBA7LuqwiVvELcG/Zo
7/IKON96xH+PuP6v7/wRfKKV0sADPr3RMo2zom2RHJCy+G4lRQNsNKKhv4QO6VrL5GdLayG/N1EM
IIpBkWm2PzyzCk1X2B+MCzi33ViL2E+E+aVShH1B+yrcC6rY9/Nnv3gfgTuJCh4qpMC8nXtaGZJu
9UA0L3ejLza6jbYkpNDSRkpyTJsYxVeuaXRCoy8s4P2ME9cX8Cc9s3FQ2kuHGLyclJUrGH+fPawp
IzNVGpBlwFOZmeHcLIZOIrRCr3pDtposYcIa20LVpi7QyCDjIdye34gPKLZTy4+qG5xNFPhMA2p6
9jDNiCFHgIZ8z8g18wG0zCr2xm5U9kXWAOt915cDME9S04pRRTY0Mw0AY+LKPY9DmvtZlgNyLBIO
MFJByTWIAIh78c5mYzR8dQUH+KJgUZvculXuxtt2zLLYV5RF+v78OhY029TJgjyWO9HEfoKC07hu
o+qtIRGky/s+STBR7yjXK0Rf74raEtdG2CXoXTCstZ6Mz1m9SYsg/fGRQscmzgwdSwo3NpWtedTs
ood4bOh73GR66rdJ1mKcXetj7b51RXNVJ5zSd2LK8SmtnST0ODXXOAFmJc2PxzsRHCBpi9SmC5t0
+ngTK7Vb2er4OhSxi6wSinwMt716oF+cpm72/ehEXkzMdtONWv+1FBVAX1NdJV8q2QzgaHThxAH2
I1zJOS5kDSaqIhR3geGL5P4cJdwqaStHe/I73FhH7q9N2LYpDP06Rm/puNM1M8w3OUutSwFoO7ED
/Qg6dBMU+FfyFwuqHwc9ZbfRyIiJx9k7U1rYuI0NDNYxtIDuqMsclJR8LXqZ/srsaQEQEMeAQok9
3cvTg8gdpVqngI6RtgtEXVolEZ5QYmeeVrDht30doOvAzCI/gXYPYNCcCkuKPiWdgK9Tm8iBeHGr
xwhkAfDgnX9oC1uHNCj2DN0PsOdzwOLUTmMKHgg8tDysDlHe9ZuUiHjtqnx2HrEcijZ6JBdBDDeP
hGwR98rqJk3oMjDflKN8HttYjAeO+tMby4zIONip4QZK6CIYuZ6UHvpsfxqy62qvb8Wb0+nIvaFw
/UcW80p4hMWdjz9mooOoMGK0xNhEPP7+5iA3guY6fGP0vcysijYgFlFmr3licPRN3LrKU6S0VnTd
gpVARhG5RZw3ppvmE0Aiq5AiQTu2p+VA32qgYHex0ehfzCKyr+DzNn/DRjAk2HAMKJBZaDw5vVvg
FtUaOM4aciIFbAHpx1fDiMBwAAKOHa8H7sVZOFyhPTj1uUj7oE2HMQHKpmkEZRqPhw65SY+mTrZn
jcO3IrSBO2DU9aHQzCvLbfPmCugx9YpjvnRV0V9p4P4QzFXPBxXBHjTopR1qHoCRKoSwdbzXABmz
+f0zRw0VJgf1JHTGTv7NkRsZYRarowJxMNAc6UU9goUOnK/tipQlXQJCFCTfAOyO+ZKZjRk5GF1k
CI+sKUI3qDHMYHqli+YjoWd6vKJLloSBpRN0mjpqgAA1Pl3SMFKS1UJpXhll0VUsYxxUg7yTVXB3
JTBYOiM8cdCsQKHANszcj8ZMK5lXuFojdVov1+vmINrMuj9/Rgs+JpjhwE+OnqmPEs7pgtIIkGb9
AG3Sx/ZE42JjbnRsUVhuHjDPFiR9vGaFP68LFRw8F0dHnhxR4exW0CauS7NDTMgR/HqpNZS3tNXW
iMY/HxQ6QcHtCOzpjwB3pm90PdeRDYEd6zsitkSzMcMGLH57o8PK7s7v4dKKXOQUp6lD8F/Myxld
oteRhq4LH5EeCSoH3ZG8asYV3baQP0G2D9joJpsuuzFvkExVpABIB9aLsG+0H7VgQBc0rPK6Gmnl
KWnl30jKkxuZRdUlTVS3RxdJC5Z4VgV63f1IZe4+DuihuLaMMXlGiBWu4dAsbDoQflGsZwD9RpZ2
9hRFX5hx5uIyNW00BY8Fai/wuFyUaUPj9fymf764GLoEQ6iFhouJ6XGmeS2KWdJMRw6lITZI43NU
AUFykvlgOwbJCddq/ggaoXYVIWbhsE/kztbotmE3FAWur8aR6aS1+ZaUpdjiq4wA5c7ok0C9dJdY
o3awVctu3T59y1J3LDwQwhfbvs3QEJHKNSp43AG81FOfChuCihfya6heo7Bz+pIzplBqdkegygJI
vrxv1KhpX0g5CnFR84wmj2PeGwLjd1z/A/hnce3XcciSwK7bpLynJUgQ/LrWyE3OSkG3SdRVCBJM
7jyiEMisPQ5eIK6WFnmelGwBjDaz6f2+52DBDUuXblwggSm/IKNugPu9iNAOBlhkzXecNILz3KDB
96J3x5EGKHiBgBqgdxgxpSMoMoJ2SE3iIwlG3sXYsAckzhHtjlJ290hjJYaX8zr/0Rd63Fy2HS1j
+C8lYPLDwRyoj2+pqA/go7i4EvbElRbLqajbFgZ60DBmr16abgQ0H+d1Mnis4zr3CmPEfQG9X3mJ
HGOl4HsDnilIx1T+GIwKr9hBG0rt2RXAqu0w5TTIEqSnPM12o2fbLmPgSnfVKD0WuvpzVcvcuaQS
kCUbOGiof8VkIP1G5sUICspO17+3mp5/d5HFzOGcReirTLEzY0CGSEO7g6ZZT6gTczgufQ1uTkfa
GNt3B6PzGnjJ0abIDfPVrnLrZ9OUwggG2lsXPOzRPCxo3+/yMteCQSel7SGNWMPjwISl7YVNO/6o
zK58YS3zrBH7LMOcmojgq+K+N+CoerU0G9fXMxN88zRHE7lnJHULnBX0F7ierocO0jAoDyFUikq5
i53I6n0tjiJzF9WxeMhkMnxt0MHxdVDZvVl1yQEYkrW+ccKsfq8aQ/+R9lXxErraeDeKBGjkCrBV
Px05ANxJQ5aruLNIDoJo2zLLJDCzKKq9SuW27lcW+OKCRjMpauict09639mgjbIb/RmZEXO8SEDj
a24Ehjb0IIvstAwoaLV3jsGE3EpgNEaB0bcUI+99adzZeMH3pGYKsYDuaC8t0CF+JGVtjV7u8OjR
xO/qIJFu6tEnobSYX46l/IYBig5IbLlGvogqya5py0TkZ8YwGJu01k1MDVs2YFlsh7cYy3NrcF31
lIWPSgrD8ETP9SvJWDH1QpP2BvC74nuaZBLQKnb7PUXfcnKwpZ4cKlEb3pgPrEYzh948FkkSgTqt
jmPqIWmrOHIOg36piqK2N5R1hvBKs8C4A9MHwjbEHHmycdGXhgbMMATTsHK7KPcsEMFGgNAvwzdr
GDWYw8zSpT+qkEU+6d3Mi7Iy2g3akKIp1h7pI+2Bf4288P9l7sya5ETSdP2HDmPsyy0QS0ZuSiml
VOoG01JicRxwHGf79fNE9Zw5LalMsr471mZtbeoqERGA++fvGg4lBK3RJGGt8UjJW1yu3+gwQ1Ci
tCPyfbAN5eJOBzMDCjZ8oBKl63PS0GeVWrCZX0wkLPwtXT2abCj9eKc4wfNJn4cukumwJN14WMN6
k7e1rVhaVOIgHLfmgIaBuN+8FzESjpdKZ/Nu+bwuOii3nb8LJ+qeHcMxMzVusJgsmvRy8aCDo3x3
K6x4zSLrv/rEWQgZta3iY9iV/V23xc2CiqpIPtl9N3/0+7jlvu2g4inQ14KfqreU4P1FZZ7ZiZGP
ViuvaFflTs+4m/eP5gpUmDF0dEo7VE8o2eSSTUs4z/TBVotHZU1FmuvuBBupRHQZvEZzVbypWbhN
RoGEeQsYsD8lW4nUp0NFQqWf2r3thI5Bkb/nbf58UbFP9UK9jdcONadLHjvdt18n7VRzvjT7cgiG
xg/zsraWp32sgy9qbvWjvfRjlQ7+bH9ZlGmj3EoWJMCNrahE1WxWWTzW4rsZA/tla2yXamgcVk8I
vWocVkhDwoz3OOAnHmKbZpR+p7jNhbx5uxCCNmTOOpO51NQ6uqzDPo25r3xz35qpCPPAn9VyW1hG
rrnd1O0z+csqPoF2+c8OenlCPZVo3tqxqr5wVgNpLwo//uyC9b/Um5ne+e687meb8LkBbIC3O0Vs
Nb3QMFb8vQBJFvZGPYwR8elpWdk7z4dnFd/7NdheSG7zxLvQ29uPrNxJfGf7nJHTdhj6r1NYiOoc
UUWATHHZSHHj9X0ft2qXR2WzZZHoWM/vRhv67sBJFe5Fbaa0bi21FRFwUOU0abx4uGz0bMaVV7Pf
tnRo1/muLqblzpuK6t4iBfqzdvRq0nJpt28b8XFd1gxA0jdJcDVAeX4X7qmfVMknYQup0rFdxtuK
rbu9BBCamUgaJ8zdznMfpnZk95oIEnLO7hZeXRReIR7huIsxR3eEeixRPXbDCvSyQWrEWpo37rb0
eY9lnOHa2qhnT6Sr4VnqKPnMBSiNnEJBrUcVT05/iMZr9H28j+6pQOczNgWuVSyTl3LhhdusEeZT
FI2k3jiuBxeC3bKcvOcR3M5lvFsPOkyqioYyv/y6+5vU+e4v7oNTjI5zgOjqz7oIUAvgXF2++rvv
LeBpnuwhFJIr/WmPa3woSstfsjoewy6NSDKbMVCa+EvYd/JDG2IMukvKfj8IWbdwv0pWH/d9pjzQ
hP665iOprU+u3MGo93LxCJebPIhMFocyvCHr1v1Ue8lepVbIxpFuzha9WR0H0na1C/4+izA991oA
ZJPqshLAMNhW/0gEelJn9RpMNlHF41KejTMnH1UZl0gsaq0vZgtDFhg1rvcszfaYFgDBxUPbOTKX
7iSTXLbX1jYddP7juvRbAPE5oOQrUcv1mTvYe4gVdTdUcTtBTJpaMqniqHyrbtKoWmfnUOq4NXcF
d+5bMEYLnnLXJ82gKaJ3SbxjUWzHpvVTGHn5mckQsbpcEs0DPvv2nDrB4n2GNZLoCJn8qJyUq11T
qrkGTtpYMStvYRJ3yMOkcR9CbZJHq5mmt0NRVQ/hrsrHqnKi7UL1m//sbl7XMg4469uxG3GErzNw
ahbPKB6zZtPbJ0ZA2j2HQLhNXpB7SS+MUxPrOagVixWzin4i5Ml9FcoWLFr7JvxcmDB6aHXVZYlv
FhhwEs3MoBLivEPrs3HhQe19IyrJt5RXZw57KOG2XdmRgLbY89HzNuccNOMyHSrXQhAzurV7jOCz
1VvhFPOSDYMb7E+8H9WQrVNZ9FnPe9imorTi12UTVXsZmqZrb1vfv6ZF1GZrbiNZjWhbWrsdc121
jbgRge3fG+po6LWOlAkyywE6S10UCeN9YBTZ4K2SQh4UsdBerozqppNrbSY+RUTuD5c1bgRzgt2M
5dEq7KA5JfPoI5QyG7lyllnft6PVvOtrN1kPQd2PxE2qTgVpVHbje7v3hJ35ezA7zCxCEoSJdVoc
1qARW25mDNqoqHw3LZLe/hDIqHwO+lW6Fzdaq0u/Rs6eB2KQx0kkG8M2j8qbMRKMWF4RN2cKiZfm
Es9mue+Ay6C0VuQHadB7piMGeq6ndF6j1hx0qKOrbE0l8w1P+3ruRBzJ3EtWnustsKI7sRLwf4ha
LaO7tveSOGWuMowvlZVQY7zo5K0joyU+9ttcfJvnqYyOO97FlgS9wMU9aQIUz10fV9/nqCn4bAwr
92232Q9B4e7XiyN+yKsldr+ye64feJmCNfMQkz/13hKAkQzyzeBUVXEzuMX4iq+we0TFLYqDtBd1
6pdZoHVw5XWsHpx5paxlCg/lMJK3q+K2esAfOM1ZMJC0cDfuxioPu03r5GGY1uEchT09ov7CUEAk
TeDux1ZvkT6OocRo2qNjoxgvMqLJfFE6Jm/k1pjDUHRrNoLGhfS2EUxO7epS7R9Q1KsHh0PPemBC
AdanB6+3DwLxGLTDUonhENttMeelMyuVFo6idhIBhL+dA2/jb/k/5T4KrzTogPqAEYssu0qR5j5b
KoON0e4f8M5/OuBDjkckEkVX+eaVa/o3RM9nHkWSTB8194M4L0vov/ZpYwGb7OTl9+f7fzzOxs5V
74WECRjxx0sFXsFQ6+GKRvnRU6OT6HzRjf7eWVQPurZ0P//+ev+gMAuuIY8hjOvfOtqfcClPITcY
fFAcP4TJtae5m9Ld2hNCe9v1W1HJ5Zk+TlYeR6r3woqHR7Ul/sEE7pyqYm9kVhXJoNLWWteT2CP4
599/wn9CPEKE5qCpKEecn/UzqCntPtQDmuKST7nOVbunydoM2T7H1ptpQB5hMGD/4Zb/Sh+yQ4ZI
ruhTghL62dAp97EKWg/h1b6ypDVJMt3a0ej/JaYmyeH39qOOSIwOQUDnw++/8K+XBk27KkqJn6QU
/WcE1C2TQsQdlx73Zrv0YonPepb6VbvdZ2bR4s0qOZ5ri8aN31/4p8CkK1HIlaP42q6E68WPfnoW
REu2/+wuPHxbMCDOn76Zygfa2CqUhLFT8NLHASzLYn/pdBccq17Lc+2o8DUM1+oPYP2v950uX3Qh
cGXw39CEP74Ja20lxC4EGDKsxVw4AsmLZxfqsAOAVmm3tR/hzf+z4pS/fwGYdqImgHZg6ZKfYC5r
dJJ235F8boPnnau6Up+sivPdDoH8zP/Rnv7wk/+6tPB7J/zgNDIRG2j/9L5bdm1WNSCh1FbfH/up
aQ+lX7Q8dkyc7Gth4ZAc4LNbukkBciksw7aCBLR6m9iqO+6Iey/OauD5/DqpssX1mYx//yF/XZOQ
Ul/bKRGswAD8rAVcmjkeKnctGUQGiqwFYDkqnKrxjrZyvv3+Wte7+iOcx7X861t31R/aPzMNi2W3
cu0ipFNz398lfTRa58a3kvDgVVFAVkrily9mx4h88io7Eakdx92futv+gcDnjgDU066HXh9fzo/P
Hpq8ICyvEhS32CZ5uUJmcTZWtf9OOuPy1lLK+UR5wt7mHZuOn9Nmx3CFGyP+Zll28qfMmH/8PFeZ
FO7rCBG0e71D/7YB1V5sDX+bHNBhdpdhF/GTpDkpd2Q1nDDXxKltlPNWmWI+j00zv87AgAcz6CL/
/e359VEgTg11v49SCtPLz2JsaaH4DGcehQEqOA/AFbLaFcGhrjVGacTAf3j0fl0L0b5CMmAqQQcL
k/rjF5+s2VY8edDk3RK/bHBTENkTffJTcj0HlBsjNbEQyHDw6/7J7n79y398FvmGrDxQKqyLsGw/
XpwlptddsiO+VX2bT3NLDjlHuz8s9//wk/Ko8dTjm/HD+BcJHuEPu3PVJFacE58FWus3o7s7R93t
+iZuQwpjfn8Pf11y2M9gv3gzkDLD3/z4tQTYBEomNlSjxvIxkHacd00XZf5EBN5/fCkyLTzMn1eL
G43eP15qlu7oTD7mnKo1e75PujmsCGfSXRER/vtL/YOsjivwsDDUXpMQ/h50/u0dKSOsaHNlMyKs
lbwNTTe8VL5sB4jELr6v5pI4hILWnzuZWPaZlOfv7lz3OepLOxsmYGMT9f0FcTfR7MbaD8A0xTE0
PukUQkTLpUUg+4fP/A934mqsJBOOfR4XxU9z5ZysiERL3iYAq+avDknjUW8meKrtfb/5w8/zy8MM
E829vkbF8Aozxv50K7DQiTbuqgxm2paPoxE6zid8ed+aauw0Dra5fe1CpxkvzeqXkEluXc2flUuW
6WHcRyWzWCIOyz2YC/dpqJIyOf/+M/6dffXDC4dGgrbM5ErnoF782YLoTbYuWgIwMxE3yfYyW64F
aI/PI8la4Oo1L615a0++6prpNCChDC8crckSGexWoygWEY71KLDXDPOLBPtUJnoFrB8fw0bBx63L
RriR7Ea3SF3cSpRam6JbLjLwxnsjay0OU1uuB13a1XpjmcKGbbAElQ8aOsL9w8vx917209fFOXQl
ufnWpBb/tL4UFNAJ0CwGPc/sp8VS1krbbSw+ATJ4fb7HRjYHgMJI5GLz2+HIxgnIhUpwu8f1s253
qu6tOe2XMHqnTdR4n1qYhXcknmxfo6gBJWwSf++zkBR1kTJimU+N7Pny9uxv7aFZ64p+Uruu/lPV
C0AlNtqE95D/QF38+KzRrtcKRtyKsiHOcskYRNkwbssftJG/Hl0QCXAgIzfr6glnUfvxMvxSce0U
E+pQUwx3jTTJetLdpukMlv54qvfY2t+jWuvAtOuORJa40SarzdDn8wCZCRgXJBZ9CBPmbCCNgsan
eG3+VOz565uHIw7VLBQlPbDBz+qcpU+Y7dAeYVEabGgdMZ9lV/+pDu+frkLS9zVTnsGF3ffHH4PT
/eIbBxmTVcfR2UITSTp/pOLhD4eE64/640OLDCS6Rk0h0rgekX68jsWfu1qGNePQOh/8EAqkABI5
bHLq+lNTruHtfKWFMr36+jIGtQiOv18mfpkJ8BDwe+LSRu1k/6LiWewOM87OJ/AJ1Dlq3+550QFL
3WgR8BuVJw58tCXz+sL7w6WvP+LPX56EFrKooDuu9PuPX36FZTd2bdXZrIF8OzTD95CJxduBMo+n
tRB/SqP5h5t6PfdGV28ViQfxTz92wVuOnBZUZRqEfbO2/rcN233++9/zb+ncj9/q6uPmuHM1bl7H
7h+/VcHZe2ppQ87qUAYvAjxaHKvEB7YfmRSqQ6MpRICJrLDi1DbZdId9e5y2AXvtAoiE7IKWjMe+
1uar5TstOWQblHBk/N6c565rX7woXL8UVmVYB3oNkK7dZX+LYM19aKNoio7uUkcmXffeI96RT/pp
HZzEOhghZj/feadCMmuspcAGpSXnnyDqzWO/DcQutOgfofc7y3pXI/or/opbT81nLDVheZTL6iUH
GNhC0r+SkMouLPQA+eTLaT+AMEufZkxaEShurVbOWOxOLy7l8yWFc4P7xMFj6Z97jr7b7eqKfcjQ
FMfnSa+tk3bDJLsU5lp/3BFeOXlVDsGaN1XVz/yUpndPk9gTxofd6x/lXG/0T08r3Vaat+SpRFLl
pXJti+fGGufPeggHJAJ2s+jXAYr5JoiGCclmVe3jv0bO/yj55L7+Ova6/z79Nvfkmo/ybhr/+mu6
/zz8/E/+/xh+cp2h/jdt4pfwk5vpc7v9EH1y/ef/J/ok/i90XmjVrzKe6Ort/7/RJ+F/Xc+CJDQx
PiHcwivz/6JPov+yk4BCXJTD+K1xA/9v9IkXEJjiocPCS5Lg9+YQ+VMKxr/CaP45+oRL/PvKw2DL
TMS5+DraBqy/P72jfSDVPiEARb0wLbdNZH8Ok8VhLHK98+42OFUCp/qTdY2F/afLImKPAixbNFRw
8meR+HFpcH0pwG8nOx2KSe/vhyVuuhsJChjRUtIk1N/Mugnv+mIbhoemifvocV/gdSBX/U7dNp0V
jBdUUO149OYRtUKhI2fNZntHBOoXC/Ayv+03p3SdIm9ESawHNG7SH5s22uzXuO1t7wwTpsjJ1XhQ
8sBrhu4QqXnNhRCFdzvgtqpTuMbhpSzN9s1idlLZzlSTl8JOgI8jPX+cRVPNxwXw3kXvUi3jmwYd
7ruwaUSRz8uwhxeQx0mmgW4L76bdE/9jYJm9PEEYVRsfbV1Mk3KCi7yDBjZYs66pEfwoEbJw4nSy
AKUSFE5Nds0q3XIHajq6reY5HDk7Ru0oUvSt/nIzFXKVb3VSFwDn5ZycJG1lT2gdnEdESjGiBKS3
r1Laj5C2lc4t2L37gcrIYzWGc5iG3hJ9lJ2kDijotd+/KZaol8e27VfrnYYa8g7TgtIQCon5lbme
YvGTUznidXG68AWLS3Ho3DH0wfrl8BoP8fhod/HyxWgf2X+AKrfI2dL5ov1SJzDf0ebKLzZY33Lw
FdEDMKUVkTWxxYkmmyzp0lUuLP4cUjXJjSUHFBvQXVG6b8RE05jovZsLEQVHyDRvoPSmnGAe/Omw
E/fhIZYQiTJvEHnM8zstY65ZhFK9UopTZaHaNvhj7aF6IlkM1Us99Q9Ca8u/xL2snyMfddSxKfXS
HTZdNF9tOQGIrLUKruqi1kVv4U1IbNS++/aA864TI9O2kXaSqtIdiifMvPPyLUZC53iXJFFNB1dd
7vZAXIaR/XHyNfHjhgOmfiPtfni1gQP1G2H53PsZIYA+IkV3a4TkEYroRy69qeY4FoyeB2RTxfhG
aMcTb5AjTeJUbHIdusxdu6q5srY8X6SX2PppVaOFL6DfegqHc1oQveWNrbCsvpeDW7V3AY89T2Eo
rv80EgEocfK4/vWH8e7U85nTdSNygDH+5mJfI44Oo4hD7WXtAG+9p86Cq2nHf9uV5iYQRRR+8pHJ
bzll36E+DjCG1ssINRye9mrmafbqfXhFIxB6B0stEqfsYvjWnaf5P8thiJ/QX9VVamat9OsWrH6X
FyEHa96UPsiXOJrw1W5l0mXd7PPvW2aEXO6j1RHv53bkVbGHdYM4Mn3bfIimahRvltAf5POE2YvA
PVmzbkyaJPIDOHxd503Y6GeymKz6RlGaiOF3Q+P7lVSrJkLz2Y42pH4ffpu0VX9vgXTfTm4/BK9V
hxSuMb0zHXG1X8gZGo+UIsYfPDjd5LgE2n8uVR09MK3b92prz1WJyRzyeKW7MqvU2CCo2vy0caIT
QpCb1kUa1ZUFVgMnNMe9DN57G+N9UHKviIaCy0QxOaHbegOT375RgW1lRsZExIZ7vd56kLUfMN+Y
EfLLqqOn0O0Ih5ffGViWKe3h4U92Ozk3ZkemmNLOyc9few8Vq3GbqcRf3nVQeXlbu/03l6yoFB4y
fGp7ecaQNh6jMniZm4SWrK7yc7M7H4a4/0tyo+8jNam88p2ztS76tCGPuok686Wj6AwcIT64E+ox
u7DeWQ0TDLkdW55c70yykYFqxeqC6DLnwPp+qTmKT3Z11KDlWVwv0f2si4nnYT4ZOlmtrXaQZWE+
YSJ6iLqOlTWOo2FNTVk/JE31AVjhUPv7nrWlOx2iq3pWNPXw0SkdLxPiQ+dvt1dXcGY75QU54+mq
9LxM4ZgzqPo3G/HB7Vjc7S4ZDTQt1Cmn6duy1+2xRE51Ak3nCfGmW29qWcBM85bda8nHntcVd/nF
HVhCmz0+skwFL3u0PXstAbPGLtX3CNt5EG0Gn8N+VxTzp2FHwzB2dAspBc5OfhrWXhiaLEnGMS2N
dzI16SdJnHu9yUvX+0bm843ltOeuJvB/0HJ7LQSpapSLcFuqxaYD0O6Og2PduU357MFosNfv6Qhh
ne7rOG20kkoFxFzTKkNBdmWO9uxR3knoWJB6k7r3y/BSChK5TBE82UgtMkg7ersT8zLP0ZPdIEo2
ur6bkuA8x0A9TLwPbo1rwKw4SEu/OZXD1hw84W43KLc+snQumR2I4zh1an0KNJuSJbr6xhqSL82s
AdJQ1TVd5s8hUimbtTDlPVqeknh1Uod15hAs7ZMz7laTl5ON2mfScMtrvMFgTTvLkDVEEsnJOreH
eg+uEh81q8OAcPFEmlNwXrqweb8hQ5R8yDLmRx4XdKd+WH4kOQArNKY6k1qOqYe8co24jMU6PHdT
5HxOlCw/JdYwhFkYjYk4OBvgQLNtj6NGgdq3Qfwxijvn4u+i+1wVenSOstr2HLQFqItDRYr8tczL
KBDnkuAgmY6NR92AUW78rAdjNbSSEzCNwM23DnpJ+kPB3nBflaJlHaRlFWnrrF/XanLOo11Fn4bQ
VQcAh/pJMCmyJYh5PoYUwD0aJ/lsB2QexGiBvBQ8pxUnxyl7MoBFMjl3ycS/lsamLO1UMhjYCC3n
ASMcmp5lwu1Toml8VE65fk8U9XxJ3wv6pDerfgniYc8EAQxhpsZelLlxAm2nolBuffALL5xzUisq
Sm7sduOGM7692E07PWCPQlTYuZUdHztb2E+lnNYlt+yOL+0uBZBJo60HuVch49UwRiczd16KfLd6
lJajT4W7RF8Sexbn3V7sSwx+miWo1A6jnqa8LSssouEqkR6vNLimbd0qltmQekWe0SdM88SebWb3
crLchbrH1FhnbTVHKu2FHo7BKNQ7pbadWtIKJQPBAc6NXa94ixyNyoEM9fkrkNt28nTjfFSD47Ws
fi35qp1PQHXataY6l33jf9QmxK4mzeQeOY5SdChVbX+IluSE+hnDklTTufBHeWNLe8WNbrG89Ei7
sqBc/HunUdGldGX/Ll6jl5qNJ9d6drCWzfos0Ds/1FDa2OrDE/ZC5xSULmqJ0bOc51GDNrGddpkq
OrhstS4nIr69p7r16zOwSn+elNvc1F7fHguGdFY+hLADW99tpKzx1BkvYbBpZ5Lhr/xHLcKnmbn6
yYyocbtShbdTEHxfbRKIhva63qp4LmjMMzAYjYz6JE360rmHPbHpljT7QwWHJZFNNhTilIWUXxV6
ecnpf+5u4mTuHvY1OZp+LE6RGMHUqt1oXm1vEtHbyRqBbcuwKTBt7lMe9431ZUPi9NEe9cjhJBna
G/xkSXGOZgckdiDUL7EkRCfxiLc6kmilhqX6i+1TI0qcpuUULet4QQU1XmKKBzJvWRBmkwn8xNKD
DJL9JjhV9rAx41ajOe/OTGuRhbAsG5D555MXcfTW9XoBjbSOjbtP7yfPs+ZMNNZ2brTd3F77Ho7S
XbzXhENN/5ffFyFy/ClMzO0c7tOj0MnyYbgmIpJFGobADb41zOkWkSgfzyq+90ak2r5p57ecHm2C
eaxoOdlYVTIKpkvM2i1CnXQDhe1wzOv1ebGdq+DKoPQJpc0jjVTG/VTCgmd6DEuR2VvigRKOw3I0
VgtsOC92chq6MjZpuMZxPqO4ypQ3Eza3uENzTESFA30M3fUxXKzYu5C2Uo/nELnTkq5N2Ue3eg+e
2mlHUUbYST+exnmMLhUo3TOuQh92RiLsQ1596WRLJ1ofN1dZ+VeS1RwFbePMd8G1d5FGjEo9WStQ
bhN0yDBHrz249QQKggcHk2O5OMfd14XIvJlFHTmx08MjbFTCQE2W/t9QDAI7bn9JXhKk6tZwJKc6
pBKp5ytZn1wTUTLKk3mGCv2s5357W4dTSwTi0uggZ+zCrzUN7T1ifutmYqW+MxWuAzPXH5B017es
6s5tLPfgYa5pDRtZNU9JrNzjbILi3mcVfwyWLjq4cW2x55f1+2BRWPzVjtVgc6t7ulN0rhvP/xqb
fXjBnaTv1rGdnxCwiRMarfeN16obe/PEXRDI7v24Kn3ch7U+THapTxbK6HPhukjeWIOGXHQGVZm0
Q2SCkJT3YnLZoone6A99XTPU7zzNJlpYnNT6dp/X8BR0NiNG3atqzKu20OaWlJDxUG1qzj0SPZBH
s9mfsGvMN1c4dLqzq8I6XpGNS9yFEwrFEHuKkkt/9MZuRS3M5blozTA4JENfZ54hYxHzpZ8VHWfs
puStNcHksonv+nqCdHCZtHxhMREZX6xheJQ4ku5b1UUfSuLdvjcJsU/phIr4UdrjI4dFvBRUgOpD
0s4+2vqWoEahLIEC0TLJbdEwFlrh1Nu3cPbY4JvY524NQMn1uL+dRnzpU8cUf2oXS7wJiVpOaEcv
gT/taWABK4Pkmh7nOdXFkKmCtCxa94OrSLVfkLR+U/2+HSSM3XGDqh+Pi7Sq6dip0CMsNnCvDyRH
ytslWiKcjBwj76ypi242LWkPD8mdHPAAPhLp4n8JoeFwMGz7pdU6RGVgyCiaa+NvB3trYDBLDhN1
Wo0oQYmxt0W+kq/24pVCvcLpYVwcfe+tQxPDIdjK4gZMs76QrOLxQBKb+WxIOE2ysEPZke2iT74H
LEXPth39JcuVXZcizTCrXD17GXc+oRIEuOBlK9GwY1EZvK+jPUW5N7HBMQa0nDUJZeAsSpbLbUWB
7Y0e6/lojZWSKbRfeVAKZhSJbY0QV0/9kStDs9WIdt2pKFN/NF5uBUa/sLnJG72M3gMqi+k8Wqrf
UtSEg5utS9e+IwpA3LdeWz9jvRIP/rbilx+mnV8fzJfbcimaURyVt63OoQgxH3PWGRkURls031rd
6uPcmtr7uhlPfG6lJbmxW/SF+OT1MgTDcGq6rr+xx6QODlEyNphKhKgxCshyeaIFBbd8W0VyvTGz
E7zbo8Wdz4M7dS/TzE3PrtF3eJ5tQrk4Odcc+BimbsWm8ENSPZCgtBW1OLmqUgRPTKJ+QjquhkMh
3PBT65StycBnJNaZfdBUr+PXac8R2K9zbCcdfVmGeFF3IiC3IKNydPVuKoS8n5Fqqs+2Jff3q20w
PqGoTkZeI+ZSfj18kvc4FTd8mUJI/1YI2txlE1cvFa4zxRgvbLI6mTi/M5yRYd6TCdinFlTDPfHD
pYF15RVbPem8gkTZJfL4pbyNaq94UTJ6Zv/GaW0vuv+2mMgmGr9LVMCTtenPgtiDy1J1HL2Lv7Gs
oJ3539Ieuq/sC3N1s9DR/QThMg+IysPxfS1MA1pVecQTKOCV816pfcymepgvVryrQ+XYy3M9WdGh
lsHI/Eg+0YsZ4vZCQpF0srEIys/T0AMiBFbhcEYqZmIoX9Zl8Nob48Xdyxy6EgHZ7oCkWVMECoDR
c8X+FWmNMniiTD2n14T/VizqQBIVhkhquJ360+q3bDCj6UEdqqQDd4ol8qTMHQNnYPkTpcpUF1hf
+LcZ+oOZUcMR7fCKO7O4RdZdLBwdGjGIA6c2/pIhYIvKCSRCWt0Okc9kv+n24Gvpv48dveNeUPxj
vJMeD28yY30rPdkgVf77z5u/MabgipO4RJrdxHF5Kcuu3NKkwa9zQy6KDRktlpHdGtOcNPaQSTCG
/dxqdxUkD5TwkY+SGEW+BY5KeyO3NNzlbZvMS0RQPzZXffSiwdqPkSSkPUXlXOo34Z4AxWzJOrx2
fsBvNaAzWLMlphMmcxri1m6vjQP9e8+ljj7muOu170dn4/aP0xBP56ky7EJW0258wBWmXdxrkrPU
F+KggFtkAZr6P7ANWBU/kjsRRQSEgfkNARi2mbxTUdEfEomU+mwvFtx7GJhmhQ1Tw6sVePwFLtLz
io34iuN4A/PyLaxSoI+LtrkH2Kz4cqEHGc1Euihx0EHphKct2BXw1jJiijobrGZrNmmPv3/iPoGy
DkPXP1ooXNwUUM2RtwqNgn5tIwI4CEsq9v697Zp2fWK5LJuTRmQs7i30HeGp4qAu7uW2+k2Q4Yoy
guI/0NC72QjzwuCvpw9duBbje0fb9I4vfYQNyp7LYjoZCG+VjTEuzHviB/mg49IH7QOiBj4VOiYT
3gD5oUTu5LRlbOm6e2hG/d/MnVlznMq6bf/QZgdN0r0WVEmlXu7lF8JyQ5+QdAn8+juQI861Sj5S
+O1E7Fh7hZdtBCTZfN+cYzKjTPwM82UwZw0SUs+hRBd4TiIibbRy3Odewy3S4+PHR5ygZzZIXXqW
j27DmiHqK8NDBdh1s/iUE6/AKRUJe+1ah1L6a/0B+4j2dv/B2CQprQl31wyJ6++kuSQri13Rt7dC
SwucXNO7D380Ue5+twr/RHaftkWB7NjEGkLgDdFNIg573iUodEq3GeLNLrMddStnB5jLUE84tWmm
QjfD/VUPb/ShnzRvf3YtGbgbY9hzkYjSgTltRLOZBkHP5gndudE+UKmbzChhNPzsON7F9ri6F2Lp
0Y8HkyGxio60CA8LRZYdhjd1X+kaDXE4me6+wAu6k7MJm81R7lelg0HHLj66bKfWlsWeADApObgM
wUfhGdN7X1kZTF1lXUAHtTAleQXGhdef6dZZObm9EEEo/fwAiRB9n+fPdDXs1mL5WHacgXPGdtMd
06xUce+4812nhb52fI3JqknVh9ev/OJtIvYkTNgB+GBiuj+VpSg+tSmXy7qbCpuNZQlklApx9jNz
Ww4QId2m4o13+QK+xbcHuhlt0tZ8szD7Pb/ZTub9ONWUkbq6Sm5WMSHyd43wAjGG2yIzx9RWl8q/
NVwCE2XQhcATZzDT5hj0xoFoDE20XebYb0HvTwVaaJAsSsf09+gMojXZHtUfmjKpUIMpFnQSDe35
LqjrmaSpju1iZxbsDV5/7tsbff7GA+D6yCdQtWwYgZM3HuLwbJreGneYUjlcZVXrwKeZ03+LiqVT
Cd0M2CMYIkbWJjt8flPgkYuCbwqHnNkzI5vUiipQ6tkELrNuWBtev63TgczlbMaR7dANpeYfbi3G
P5/hYuWS+ajZtU8LTz7n9Bmw827TX1Iy6eMk2YpQLAwUkdEI+vHrPwCAyZMnazGmaOBuoH2Brvfp
v//xI+QalC8Z2XRW1kGNxDNUq7EvEEp7dBuN9JY9h5j2Rp+2dAayvnxI1qqB75qqkYKe35kUB03Q
oruBBuJNn2ZYEBPpB+1+sJEZ7JygwESaDI4gDQZdMEW2gfmDBAOdc8ZY7fV8dgoMto2RLQ2lX+nj
ZzMb2zxv09bIIDQPzP2/WzDuhNQtpmew7UGFQzsJV53sqP6LrohqY+6/Btj08kvJRta+oengtbGB
TnQ576rBHO4qPfMSMcRZzUfOFiyodGnoBKpiZtEdJpO/OJCovnY96rf6gDtuW3p1wj+byWjKfQnh
9VL5jn+fhgu/qlxUhZtZHpHGBuezzrS5qeyGImM3YE81PzxRIfnZ4Ay8Sua19Fvazm1yyAsruKi7
nkKwGPzxqgjK8JfpZCyVPOOcPUBCR+FixKeafJZhUrEzybLs09oN671vQJI4GvDjCBetEjpQNpX3
6gqSCgt65U9sQkgNwDmbucsy/oTIzS66CbPReD/jGR2OSzOx3PcjMi/8sJtGo1mDvD40TsDf4+RU
kvb2qmDBipAtVbQAGcviEsBKf6BOk58Zc8GzTGjcrOdJj2XqONQzCzR8zpze3dN+xFVlmF/MjTDm
Q+4MlFJ7LKnm+WBps76cfV17uyFXlK/HcGnVfnr6G8ZccJGRXkwRN71W/m4mgyI8p4/39BB8btqn
5d0xaBp+2JU9fhHpesr6u2EO24d+LQb6NO2cUGnW4SFHxfzZdjpGTWHS11gMrW6SYZD1PmnLhA6+
EXxLyvm6LyRdBU8Wyw2WGw6QVV8sxsXvXdqM2r/hxU5iBwC2jgWVzV9WU9r3RJpYYpdCeHXjpJZr
dcGxSb617J0IDjZ+lccB2w+ZdjEmnTI4Q68sW8eSkDT6nD19Sv/wnntkngpEghrUUtlNAcnLfmOW
Op18EVmBoUPaBT+L7cTpbsLWnA+TQNPbJskCDJ+x+dobTrd3r09G2+T65ySPioCClmURM4LeCnXF
89mQuqqYhqLpdsIx/E9ZaNU/C9Pp1HlWhC74CelzcK1W0wwuk9Vqvgx8FL9e/xFePOIwFJ7HYobq
mEXtaTH+YzZcw8U2ZI0d29TBfNcsbOMpNfn3lm0hgHDc5UedLjyD1696uqvgjjfnHP9EDo7n5eTG
6bll8LypAEkRFJeOxfmGWWtrbVeye5jSHIjF61c8XbxJy2C2FyGR6O4GrjqRzGi+3bkuafmuWR7e
zkuiW7Sezk9Ahkwlr1/rdPgAdGKNgT6DMgc34OmeSSJQCYe5gIAUchTBmd6Wxn2DOU0+vn6hv708
/AgI6kF0IkQ8kdZm8KJFJ/x1E8uVj66b5Jgqs4pfCKcGg2cXYNp7Em+8fl2+/JORa2PGQfrkIlZn
6y2ckxfIoie9Hm4te5+hujVNvOCLMLtmhwdVtntb0HHPCQD5hY3X+uEa+CUiuwj6b33m5MPeCBb1
w24K4OnoUtzLkg7iErcEld/79eR8bKVfX4Uz1U1ilqbiU0jf+Vud2+YQN0kQYDmnusdSOy0UMvO8
1bGdTtO3CiYL8pw8nC9cBh96fh0u32Cm9CoyCkMVV8zOtJiU1zzqITHUGZie+YgOQwb44X2WqyUn
L/lLEwY1yYaZUEFIaoTh186Z/3S+HtkYGBGuWk785rTFDAzUxMafoT0wDfVJsLYXeiMP0E6Tk3GO
uIZZO8M+N+660cgbutJb/SDsWn5dPhWXDIdzxfVGTwruxLTwN6RVm8sbc0BNWvqpRQN31YMJXcWD
grvvg6FFKTTWNWde9Lf8nTJrbBbOcL1Le2dFQhIIhCkr0kHIP9N0raauDg75KpjIwmlc7ji6yffz
UyEoS7sVx2a6/igGuVXY8tC87d164EaQ5FBzXtgkhERanbklTPbIgcHz3pLTr4rkFIkCZUpZ+JeA
UOR+Cza86t2CirVLpkzcdu0ozkkbWahwGm7yOc+k9A8L+uzzeU2dL32b609wEXP2IYbnthdG47iX
skuJ3FqyIsj3Mgx6oAzbzDSgvDunUU3mDRgwlsClEIOIAhI1O9DvK0K0VruXv9cEl+ogobS0KMur
30WhAhkrespMb68qDNgTtGnOfuz376cTFKSXZo6o+SofukAAPPLKLzOCVqhWHsbnYVlDLy6r3ngw
6M98QBNdUj0SZrJ+RQJTXkrLaGoqoIaias4298xdQvegl1APhyqckzoy13FMrgtJAfrQ1UOv9gg+
6vo61/0yRdUMdy92EfMQ3uW4DObfUpe1W/iRpRzS9syrAyrW1cLSSfm7zeAR8Y3gvH16uUWXO2vU
gsIPL5sFF+7Tl/9PYtEPTc3/TvWfz/Ly/lc96f9Blei2ur8iEu1+Vt/kjz9lotsf+K0SNdz/sqz4
Jjl4aIG9INzOqr8T8qg1IRTd3LMY2tFS4/L/H52o6/6XU527WX0svgf2Nv+jE3Wt/9JScPhVTtw+
f979F53o82XWJdqXAkzIN8ESC5tz+xH+PG1ZKWeZfunaSNn2A7LW9UC3x94Xa23QVQJa8MeT+Uvl
5wR1//t6WzwE5jW8RZyxnl+vtAMM0mQwsedFR00axlozVaZ020JbHgZvGs7ChCag77jUScqm+tIF
cCSLQTTHFrPGxaDnd7Pblhd5NVqxMdrlvqh6+dbh+vlm4OnndFmfYcVRAsXRd3KSD8NmXZHSs3T4
3VdFPvhF5qiQdAul3rClvHwDmKtCj6uB+MUIc3Ila+wtc+3RG05hps4AfXlnLIP+fkId+xVGx1to
vuc7gu3OECvjEKBS4QOXfHG4tSsOCXbTRXapbWbHlX4uYp3IycrletScHHPHeMsz8JebZHPO1Szs
CYiDT2oIVUHHGKFChw7QN8ChY6VqadPE3bioc6cxfr0+zE6ySX/fJEMElRfIztA8NUk2oTtZrFSK
APfZhqJhyv5LwWGCtW60jPeUxhEVJPSZ3pMW6P7wzaYKdxrVzkRzqbPkvmoo4u4Xm7wDElwwrMQJ
EKkPtCid75mW5leVu1CHlBO670ElW3gMUuQONQXG5Z92wr/vZYvRxK0YgFI9ZU13ubIqN2sVLAMz
uJJdV57V/bxe1SkRUnK033IGvRz6gYehfStlbb6V0yMVMXAtLSH0l66Zq0sD5M/RJqF+3yn2SK+/
p+d7xO3W8GCScoZ6ntgkus3PZ4PQAnPM5qSN9FIQcAJf8JxuiHzjKta2c///hyguwxRrMWcKG3UC
k+fJ6MPhyPGs4zIo7+d90aJQxPkRPM6TY1G8yDs2Iskcy8xFiVbBrMfytbKTSLw3ErBefHvUTRhl
go+P6hYumuf3m/rexvqFDmZMAKaCCelVK6V7Wc1dS1YDXConJUPj9Ye8TeEnd7+p8VGKOeQkYG95
flFfk/mQE70VIabe9LnseBJl2KgiCB3tbS89m8whQBRKZ/31K//tweO62oCb2wEdu9DzS1PAc1wj
534zzgeAjpIwAr0CfwcR+BWVNCvSlOxvCq+zL8epmeOg8NNdQPH0jXXnbw+eMYbL94kMcmqHsEby
kMuGAn6Ja5O+dnNVbz2mrO9RIaWhcbGaQXf++t2/fO6AQAieYrrF00wR6/nNezIgdkNRdfbdqj0D
lIHNYDDdC1mkYZT4TR8FDRsxnMbyjTf+l+fuEmbAao53d8ufOhnwnFt8pTMPipPnF1FYd+3lMFrZ
mSPT/NOMeTleSoh6g1Fm9JFQiqSjQDnZ2W8xf1/MJRhVoXFswF88eC/ySmfqdzXHiob3DOkKTtsc
uZMiRUdD8nr9cb+YS7gUpQJKBmx76Qyc7GQqrSZ7wOgVlTIoz1VVgZ11/hHWvU0ljCI+J2GFbOhZ
sZ+/1AVikhgRNuAsM7sz+rf5u9lQ3hvD9eVj85ixmKvok7E1PN2VUQkEHrklVrWtHxB/VJdnmSjR
VUzS3r/+2F5+GawpFFmw3SItZkP5/IYShLTZ6HApxB/muNetMDAnBN6+LrwpCld0WAit+/INr9DL
j4MFjeIO3UmXuTA42fXkOBd6aVM67H2jPMDEci5xtsmrydLLVT/YqFdp1+08xOyv3+9vV/iz+dBn
WSNnj90PxnZ2Jc/veHW9AZ19W4JQ8fuLJC2Q2qH3wlCSo7yIS6vPz5oR3yL17jk9ek7lfJm87bBE
wjDvQJAxi44lmNxdsRYgLEQg24noMC+/MIqUnNkcVwRyklAuP51auV/UKIz6yHE1u856GvGo6kgR
OWsRyF+UiEYQui6W/MT3N+hd5gbZfJbR56vQWrvuNfaTpt/7crAvWqdL74sknPxd73sYLkWQBag/
cEMxbYJGfTcjQbtt+8n8poJFaJooANNAm3Y5ubwLWLEBvIG9dwYadnu7QS0cTSZbpN0sBvUpJGe7
2zdtmeodYX3TQbGeZDuvo1q1Wwvq2udibI3vYpT2p8bCybNzgGl/HpOkHUB29cR3Kj/3z31livu1
MHWxn3RqnvdsNNyrfK6rh4YyFxKM3FSPlO/pkHZQVOHRpmGsHWcmWoqqn4i3fLUx1joxv2tH2Q+i
1gaOCFQmfpwt/YxBsykJ0NZy7qmv075vdmm9dSYyrzPdaAoEu73Oci29b1Rhqb3VZqrBhamza1/6
9seubv0FzQycy10TbspJVwJI2y+L7into/u+NuxiXoD5lBm9mAqZ5PnIyd2Pc1iN3V4AXkO00fvj
R4SVnA4yCMUt6oJcPPTaDLD3tCaRYUvfTi5eo6n7WpsWFvoctwHnlzks9qiUm+SwIgYlUcW2WI4Q
z7Q3raRRuattWQiUhlqbu1SuiEp7B6XroRh6JIBh4KfIKVuKALFheXmNbJtRpHM9pSykRVHHXhuO
CbTDxuHfAQd/Dtt2xctACOdDJeEIIl2nZL5xwVeN5Bop1FCP47gLzGL+jKRUhFETYLbaOYupiRLE
hbLrwmL+hugacqaWg7pDmkGNDQ1OS+10DNY0O1DAWm+WDK/j3kRFQx7gOFdn2egpKmZjPa2RyPK5
jcchzY5mQ9vmrnXVptTMe+vOrsIUKxZ173CXJNmS7scs19Q/qvLXtLagNtEeVZ8rz9VIWnBcbYmG
ThAVy2ZUqOhzgSW2A31Y0J2hU1ltfauReXxcTUON+yWw22NWOxDG055ebT3pcDqEHq2MWA++96gl
4uWgC0D0oMnGnJhxPkMj0o19D75P5j/8CTUOTiol8z3FePvO0k0gYAtVXrrfZER4ZVAZVLueoLYj
En8Y4cEyu3KfFzSgCEDNzF88eHZcw9C6oE4Wbf0CswhbpCP+Y9gPY4VhZvVX1Ndu6Xh0dl3LuMyG
wII1KJK0jkm1wQRTI2sOd/Yk+dgzNxdXnluSFzeNcsQLKLy5QgW1leTGlACuuF7QnEaonXS6l0bl
aiD07fJYOFAwkaur/A63Dhlmw9hTUiSFyITbHTTeF9uYSkLrS2CrsWxsDbwQS0uUTyr8MVojPywO
FQNLRbnc15oTxNnUeoB4dFuft6aZvNu+anHmweODFN1P04Mh2vAzijKwp1ZKDXg3ekY6RbKtM7qd
bR3+DIMB7nc3mvpSzRb1wixYbEHnXgH81dqmdgDpuuEAhnsIiWsDiMtZ7P6qrAbohwaZBt5u8Trv
vpd0IPEQyLKPuj5rPtrDWgIJxDz7w4VG/HXgSNyc6al3B4JRiyS2UjNzo8GZOCwM/gJ+uyib8Z0n
c+T36SDn8aAninS7KvAB1mg9mxPSPpXcliInImpqi9CKXD/DzuIB3q6IWdPFWeYnzhBDcnQ+27oL
PrRLYg7UAO3xa7j6qjo6wyZpsrQhvixUbL1dVqKZ2zPVrhIV6aiuh6Xz8QKtffkzo0lyzffYfgU0
23z3CpvAdJdEpJGJ36cwW9n1dAncwFguOYxltyCFq3JveiBNdkzM7o/VNegS50Zrf0UzlUHe6cP2
thiUg64ATZqMLOpY19YYVBMSg7ovD5Pn4g/0FyjXv3idWr7TQ+lacYLSZ4iRKwL8JezD/lEkKey9
jnETz8A2P24Iuq9r5tMezwxrRudbacwEDUWwIaqGDDrXUBf6C0fAEus+bO3bVXbw8SXuHyTSUx6Y
AAUWGgX8KtYUKA7zVVsGuo6sNnG/T0EIDy1Z+BgQEnsYZvPWngIEbjNn9XqqU/8Y1E3nspYZJXBW
tAxHhWQc7ZSa4cwiP3dg7rYGuGc8XvKq8HRv7qmS5fjn/C1UcfLXbN31CnXQGT2M8laVc4JhDIWb
gaE3ST4ulF/6aJaKOMLAdarPLF0D8692231LJSSLCtRmj14p+2zPCF3eo/CDo00XnlV8QVaZHlav
cXBgNKbAhjNUYcd/9Rr4oshaMLkNNWkVUN/zYw18YN35dek/BsD3EeVaukWJLUiWZsR1T94p275q
vMzuiPrZbiF1qu6TEqrJ4rzyS7Kns2RuotBY+ChTVEu7oW/WL4634m1yRGXWEBp851c9JXUf2Rm9
KpTRJLHtMBzIB9OzjSIqqyb4boVpll2t2m+/TtaoanKVFvFOrNwCLW2nuNoIwGgWk8n67ivf/OkZ
ksq5yT5qZ/ZT8iudsIQjfaTAd/C6tbnrOFBnND8dWAe6LpOrPBidHw69jn0l1+ZrPS7ubZLNGLfX
0unusG7Y10YzFx0LXvXgewY6nByscuTCn1a7HKj8HnNKiZy2Y5FBW3Cgf9Ic86aw4bk3BTIMR07D
Lm2M8SfR2+uD62big9EIfWkDjYK+ZPcduZf+2D9Qkq9JVMjqMa4TpFHXwpGiP0eGpD9rAhvaiAdn
XoOWtRcUlgEWu6pdv80j9p4jKtnyQ0JcAfOqzXITaYxVAHyqQV0hoSi+kN5B0YLku/5gq3LiGcoS
d1c6sd3d7JB8WMitxouu9cFzQbK3V6JQ+T0RS+/yK6H9w9bIclorKnCBUNIoJuv92iwJ7N16WT+r
xjOauJ/d5aYgmtvbdeUmkxoZQiE11zns3s2oAJvdlDT+B6XbSe7suffcHPTy5rburbQPD4VMhjmm
SpYAI3a6H73uyw+Qt3BPV9YIo9wkAfJjnW31Hfxz7hcGrf8ha3V7wTqX+rC3/dmIrTmoMQNXnQpj
YeaeTxx5k6vYR2Bn7UxbDdkB72ybbIG4KdKyrMqzC7MKmqPqzRn1RWE46N3JEfhiLD4LolcbLeYY
Y8VbvmCJvsKj5hBVAX35EYpJO5Kz2uXhPg/r4lEFM4aRoIMcGSlkhNR+cXddigVL1L6jz//OHJUX
noveJkqCDm//fkj4g3g5M/3RWt3ifDQnbJi9KOqHBQfBOw4+4Y+2NpcPlk9nKJ7wSs1oLPOSTVjr
rwtnEDN5SKoJ/QQLwSbtrgw7Pc9DLe/7vIFKUPk1JozCzJxblfXCipIgKUyaVqDTY+wE+mMuvbHZ
zRksbpQYI2B8m40Arj5kLHddkbJR85QtjyRgMCU5hlH+ECXN/N0KlOV+sRLb5z3Z0wWduAXD4DgF
JQx1N8cw5pMLF021BqRJhGMQxjJs17vCSLqK3YHf/kA/xXLdWHaSA/bpqX626WQdg9Tzzklx6Akv
COy9YCUpowlu3XlDJYI3M47T3bxk7NExP7UShXIvyti0++XW8PQ0RQtgU+OePEBnxTmZaWyV02r9
xJBLewWBvL+5YzzgMamieD7XaEzoBOuyj4FeZfocECpkLoyn896rKjoO/qjGh67zFwdprskzTZhM
f6og9eNJjJbatUW5yhhSc27sG5Tj3sGbxsyPU5nQqnBLuSBqt5HP7oBENd8mNkMo+5KSE7LVtUER
WXnDt1d1mX9dqL50Dv40z8wDHk68zjfnJUL9OZcUnrdKHFFi5r3IkwV6NVQgJ1oDrPu07YZFxFqp
4dp3lnWM0rBjGS17zDEO6z17c373LulcjarMcKafHjpt8l7R9gI+sGpe4dyt3XmBXWM48PXS/sxx
DVxM3jR/KIJaXwX4O53dzIaf7Pd2KXdT4PhHJSfGW1K14t04zRqygWV9nixTcUzgy3TY4qv5K06l
TXcSmOqwKraDtBBa+9C7iowD8JJ+vW8NMd8nPmFSG0Pf/7DgLZpwOARWQ8lrXJO9RUOlj2CUhF5k
sC1oMPdM8zs4QExsay6sO0D27s8BReudpxLgEZ1T179CZ+i/l1kazDdFj3yeCJaR7aBfpJS2Ehqy
UaOatr4fic34Mnaw/KNAZIIQv5BuQJQjDWc/ZfZ8OGljjnCfWHKzWDqFqeKkb9fP/dCJ+dLuZjpS
fTE7N1ZFMHNkOhTFo8o31PnaLRzpZka9h1nPF8m+Z8uLfjmv64MOEICiwVxJz8H21n0iWSCcYt69
dQtYYCmpfnVTXI09MUitSdwbomR8CnYxZdw4UbJXYZ82oIEaDxAGf13J1sRq5IfSzbwgxldbfleV
FV7PiLKusExoqMqq84hWLdrqQfvdfK/TxPjJspDgO8YvbhydqdT+JgXDItKwcb1e021K0UmhrT3b
pJBWdxmAzOfkGeB08fuH0JdVf24umLjxDM0/wnAhdSNYutGL+8DIU9JMLAoLoeOmj2J0TF5YI2VE
bOvqRDOA8CHCz6XLvQ9W4tJWFuYPUSiyNUSJSxy/X5k6BxZEDDaUD43igJU3OM+EShr2y6L8tvIR
u/FijPUVygOedpZN+Y0tJvHLkJVAH7p5uEKd0m9n88ZpbtZh/sleffejLVPmC6wTSRK1mSxukZwA
BeTNVX0klcyOqA8b2CiFJ34J4pXW2OlbPgli8hoHj7IWxtkiXUFFGn2sQIrfmRdUK8j76Jp07Xaj
VbONnMtiOcJELBG69Z7pHqZCtWgb876ozlhlK1AuupwAcyMjDPaQcAHHCZxkO45GBfMQnIx2ZxBg
srKda78PdlYomvupvimdcv06D8Nw1eeL8VXNtfG1otgcoBhtCKjCECidi1QpACkhq+gQGej/1UVZ
AM84cHpsv3VySJAJdisgqXZAFBiNbZ0GN8KS5nuZF/4Cv063FB7qzvwxzIEgZAZOYBYJaDTvXaPx
6zN30Nie+YznI5wU8XPJQXEptP1pFFYiKzhOpShsmsJyIVAQN0YZRnEEQVSyGJclszC/XGKCBBNR
h2c5YZ3NBjtgUgHyCZmVAl3F6BTLVB61MwVXoSxzHvME0srBfYFdVmQAWgYczI8EeNC+sBvRy6NP
FXiKfYj0Fz2eSWJ8uoZYDtngXsYlPZs+tN3QCg++pvS26wsgkGMVEmY1FluSdleb6oYmWGbQ4cMo
fKaGtf8E/qe7VblDkRoYYZZQCPKkONSKQg0WDbv7kS/sNHcru70CHJc53tdriiYXL275hc4PR9Nc
D6Fz7PicWWRQ7VIFGdtSXWQ4UimniY4D5s7tLVexPaxzTZhDGQy3umjcx9yiXbNrB2LQYlOOxWc7
Q9NHQ150fuzVCR7dNF0MPB7oPPH+U/D7RfcsuFrZ2+NHD/P6kTVuvuqt2tuEuy3VAGlql7BCVSRu
TOfL3afon2UshqYOScewEh8AmUjuVFextUkLG2AHxZTikhPFAqwBNtkYqV5465WRr9qJFgLasChN
bT9EYRvm7O/nKbTK9zP3Jg96NAT0Zx+B/uB4G04jGEWUOlOm995iT48swONwCH07u57LJHWPdVP4
8lhAW2ALRHqAu8+gKpdR4VXpbdUQm/UfrLOWKQeDl0sx8a6d1PpOkyJ18x+ZlAshZVpFopJ2FZus
2oibKZIc3igeUxo+KR0zIBxa6Eg+bdvb6vZ/SCE9hQ1/1Y2iY24IqgWjvDIMZ0RS1IirvIfm5vY2
WSlJF57BUXgzKHpr1Z1eH+AevHEP4al56i/A8KzHhHQ1ckCGCpeuueidLioM2kIVe9OokqNlq/xQ
URyOcznbh64Pl39tTviQvXEe0NQSNA5OA78NN+gbJ3WBEMyjfZGr0Tpb8mB+75nD+ka/9EVPZ7vU
pgF9IijSvX3+vG2io4xOMMMRxxZcQv1ZI7+o3DcadX+9Cth+OhKbBuNUqZgpvyCxxd5MdpV33WJ3
vCw6/f71ofPyIuxGQw4VAtEnFYCToRNgcPcxN1MfFya676HGU00EG9aj16/zonXk0wfbHpjjQ18n
2fP5I5PYvx2dDU0085vOVVN2F00qqBMOS/7GpV60jrZGCnh32pug7Li155daStThidp62KaXXqxr
r0l7rIpLy68psIKf2+OF8N/oKb9oHHFRbE6mRUN5k0af3J9TQ1KxWBAodnOSGyd26URd4apz5aNK
rCXuabdG0MOqNxplT7qHk4+Ph0rHyLFZ9NEsPL9dOGhbbZGPzyHzwNqlFVkkO1qrw5EAns+oXJez
tlv1B8uD79S13XjZ0KSB4LoGbbwC6nrjSfxFS8XngTyaj9DFBnQK23P7mvYNlu3IZCC9K4FMxjZE
j1jP689x0tNVbTjoLVfMuSvy2uMkuuo8FCS0lxknuS3R4NKsO/WIHMc+JqlFH8SR3htz5ouBH/Bd
bV8VQHqa76dKeavSZhIMYxP5ZAB+QOKYgb83y3/9hrkKAmc+LgD8Jl3F5y/HTeaNh1njp6nt4Fo2
/pe5MNr717+tv90KMvztLtBs2adiaoAQ1DTGilOMU4pzbanqblqbN9MEXnzC270gW6LXDGESwcrz
e4Hrbk9pashoNjv3q0MSzwFbSnjltfjOayd14jCvsjOvF9n9aNoF9MKRBEAMGXackdKEy9POL4N+
Nj5aYvbfmJOfGPrPvgN+vHCTyPMhCtP2ty/0j0WQ6LncTjgQRW3t/jLJd3oYW/XO02tzSaBYAQEB
zxI5E1RCICeM10EgJD7tUd+QkYBlSMxUTq1Cf3795byYGJ5+LBQXCKXQ+5gnMpcuHBdBuR1ed2vV
h7QBKddPVhqHtVderGr6SYZgfbCW8Mfr1/3L2xLbkNjkmpQ6g5NpIadyZwcWg6L02H1OCXhEcm7W
HWaet2QB1ov1nxGxoUURJm5kz/Cka06BF2AN0KdIEW61n9rKjGtkvnsoLM5+WAi/whgR3hBD4N+4
4Qr5IFyNN77nl9o6fghUPWSsoCJkBjqZ9sl8YbM90BmYhJ0gsCOwq0Lps/PNvuNouxRHa5nDC3dN
6m8h4uuPpQ29xffq9Eg+a/ur6rt+HwAsuCMjnFaTTcTh+2yhhJU5nKtjka0NEKQiSc7nJjdJWFTm
WzrUvwwWuPG2CyIZLyn+rOdjuEYApZN2lLy0dH5w0zx4l7Bz3ruDK9+tRL5/tuivXBshjdvXh8v2
ik6+Hhdw0dMCwog5leZkAjaJSTUlqi0xPmK9N89M9K/v0OyY7xQy8Dc+i7/MWR4KLDQkOEBYuk4m
E0nL1TYzu44qdITvkLSNt4sUzhtr0V8+Ap/n6bAZCNDGnM4JyDlw7hH2FclMqfemdNSVoEB9G5St
dfv6A/zLDbGUOLw7dIPIqU+Gn4u3OPXmro5WSDXHbF7BXVn55b9ehH6wiWDNetpDCef5+KBalpbj
VNeRMKziTGCYoGdZp298Si/HwmYiQ0fkYgNy0fs8v0pok/TnGDBs02rOP0swGPHUhRr2n2PcNJJK
yOt39fItcT0XjRRqUjTl9skUKYzSRK7F9QRhe4de0Fegsp5suUzmPw8ILuVDi9j+j+F3cms5Jc5K
gW2i6jp2R3cTGJFCMx/dnDrp63f1ckBwjRAHNF8V/mTzZECEJR0qvwINNlV5c3A3flM2WcYbV/nr
uwqxwSGh9Nhan9xQYGUmJBVuKKFhyGtyu0uIPhDo5i1eG4PLGxuav76rP663/fc/Vll/hiMadIq7
6sb1vfKCaYdQvDhkc/2WCvdvl3JYu1g4HdfyN5D1n5fqwj7RhsWtpW23ITEhlPWEql4a4z96yTf5
HPsZJMwcIHHIW972lP+4q9TW7WxNFMmLdhBH8EPJzplr66YxByN+fVhYL98Y8nYOCIFL7MDmlH9+
rRriGGUKNAIgX6xHDF0IXUUR3EFXdKBmNp0HmESMLE+grMq+Ww7bzv3Oy1QSFW4LCUmqhMwT0jnp
dQwtLAWk4W98ki8H7/ZDMqgsNGkwP04mGqhMImxHJk5vJo97tsiQSakZH15/Fi/fMKwNzAyEz7NJ
fpFORxUe7fXkY7BDV3GWJXV1VApDpShd9calXhwKA4wsIAnYIPOuKZI8f+pNPnoVzoLq/1F3JsuV
I2eWfpfeQ4bJMSx6gztynoNkbGBkMOiYZ7g78PT1QbJuU6ZUKave9aY2WabgvcB1/4dzvsO+dW0I
IqnS8IfBxc1iezJNYsNbgWoULR9//Qn/3dP22blx10U+ktf4T/8utvB18UfBkmnRQQrQUI4M7J3p
rJz0ii++feThj5e86uutq3x1tZRhe8qyUR66EM33rsAf/gJk+N4WKnx2er3+h0f9rw9hw49QO9lM
Gpga/+kvJLfWdDbc593gRvOTBSDgZiZDd5dtpf5ffxv/Wt4AVuHywk7CAUyb/MeHYNacVV9blsiM
B4X4ziO9eRofuE2HW9cto0SxljZ7bfv/6Vf3r+9zTHPAOw3GIbQZEv3xXy469i99h+i47f3xhSTo
5TEaVjLa//oDbh/gj1UUVZsHRtGGEIEl+U8fsBOpaKPSbCT10blcTY1CbWaaiYAsgiIzdawHlY40
NACbmPaK3fdf/wH/5nMyZaEE9kMBHcPd/vs/HWQlJJ/YxY+5oz6OD3E7F4cSHtXTX/8r/+aVYc7A
RGdrLqAcb//9n/4VDkvEZeNUMM721COJbg94HOo3wAXl/8PniTGYOHhzuK2DPx2WSy+tXG/0Jhj4
6THtavUZ2nH3/Nef59/0jmjAsSKgxGd644Z/ej3mKnLyOeQDDQjXK4QskdmHS1rs8zKWh2AEvRx6
BAG1HjHpJtC/nHJKj8qe3ANrb+SAxTKho5iK/V//Yf/ufeKN2poqUuRpCv74Ra/zxMiW4FSsAdl4
N6KE2jUliwq6gIqtG6D9xA1SuMtBhZIOv8N/eJ//5XXiK+GF4WQOQo+H8KezgQNySGfCXBPC+MoX
QoDLm3DEC/rXn/Jfv35qZmokJgubHYOi848fs7R0NXIpkxmAOgGmA/SNU6HB4YK4ZVgPTCE64+JF
/OIgOzvU2frhk2F+KlHYHax8JtnLqsKXjLXKPx7A/8g1+t9aQv9gHP3/LmJkQxf89+7R23bQH8s/
m0fpqf+Pe9Rz/gaVAAk7OWfbxb3ZEP9hHvX/RtXA72ezCfBbItLm/3pHQ+dvkP6ZOWw2LsG4gJdp
Y1tl//t/ifBv3M1bFpOLJ3Uzd/1PvKN/spnwsnoEkHL6sY/Y6E9/ngT4oo8zVprpzh6G5qPQTcw1
n5MklmjoNzpRQa6bzdmegrGfehwntrLGjlT1JsXxXmbp1z99dff/uAD+GSz2pyrgH38Rt9hW5TCY
5vf0xxdcCK2yzo3k3plDp9gTPMFO0xK2OzGAaGuGZCmm9on1zgLRfah/ETZIvHe6SNBxlZH1vJuF
3bHPzJpg2cksbD/yYu1q8iG69j+dOn8aKQcx5tttTk/3wmqAB/anU1fNVmDoavJjYxl1MUYECSGl
WTV/kV/231IU1U8l8fInvkUEOTo/Mi+SyAzjl2+p4DuQRfSfaod/fapbD8DrYRMdSgH3Z4suKo3B
YdPNkgvyujo6Tat+EPWNpEH2S/6JqAzOS+1tWsAZTTsClSj3P4Ic2O9+SlmQ/vUzZaD4x0qep0op
EfhUTTQptA7C++NTRRa/+oUXT1y2bbrNvbzA7JEq5Q9RbQiJGhbhDadU2JMg5cWTEQHMhsQLoPUE
nLG6WINj5K3NtxhyhPOD7ytgLZkGDD9IIbs7Pdf9cxw0oA+EvzobPMbtaQeG/jET5QBOraxuJQzN
MLFGmOdMvciVPiPEkhqaM8jXPW4d8RbBReEMV04wHcgdDYed7Kusw5vRTvIXeGHUJkwIy/bIBDt7
inzTvCmPz3xSpAaWt8PCCOxCADvxji2OqQ+TNrCSwAIE2bliaVoTtVyt/dlIgbSPSSuabF90U/ok
pkF055jxyO/YiBzYqzUu42WHXeVF9MEQ76MuNg9hiCR4V4rcw3rSl4zl6ffUFy5M9xfKf4A2CiZH
CNAiSF/SvHPO8xA2W7KwqH1U4T5aVyftw4ZUAPQFJDU0rXUJtlWfUYR6/PDgwiOiCjwdJDbgFGff
wcFFQVrQUZ3YS8bAnu1x8W56C8g5Oe3T/BxWfNCj1Ga5dCOC4g55r+PfmFStIdHKj+TJQJwYzr3j
AtWICx4SrnEb2n7iBWg5Tdv32/6/l9erG88PFtuPe1RbKLVL62Oc6sMUq+gXHhHg6B4Urd676pv1
C9xTk8BwBA8xjPssgIsdCoMfaRlOVmYg7+u5P7sDITmJ1bRHG8jINXJMdYEx+zIMfsWzd8d4G6lt
SicbzPa5IUTr0kQxeszYAKWIo0v4LABGnZ+wVhLNcX90u1+tuxxKXt1sNsuhaDQiXNATl7alt85k
Rg4jqgg8zGjQjkkQ+ISIo5AiwwgWLULBUxAs6nPxy+wDGjVJlfHPsHfrn3WUiirhveIhoKvh3GrL
6BOkqEabUg/vYhzvcr+zri12jz+gRbgEsa3hY2WhgmGX7IlPF26gvIiwv95gUlRfE4z+ae82GC8O
vhqse43+5x6wSnjhiZlAhzZIPXjd8O5bG/C2JH4iQcUcMfsx15Q77rPAd3gAMPredMGHp73LKp/d
e+Qfr03jXKerGk6kueTHdlC+SQITe1cDuUxXpZmhCKfVp4plfRcgFjoQN6d/TE6FcqmYPyzO1Xtc
LxZuWqs7xjKYgn2Wkl2zr/2q/YkfqL0cYJH2FJEU6bdZhn4QBGfh/a4Kp/7pz1a/7IJxgW+Xp4VJ
r3zUG33i1ELZ+5zR7IjArLdiNP9GqYs2sqr4NBIpjK/HyCU+W4vpeqTknUSyXLSzOHdayPjYmmAW
+3iJ/C8n0hkVJH6v9qb3l4y0uGEqmgfIpOG3NMMA2yCnLXZIh0YwH5n+LfKWAbdEW5n62um90JyY
ZMjoas5Qap6DpXfgf8R9VUx3SwRAE/oTnuJDHyHY/KJwt+o3N9eyI/YnoxlCHGThAbLQDmwC/qgM
p1MgcF59Brkco092fxPChSlVwxIdUklz9yon7Q5nVw2duNZiBZJGAF4kzoBYANEtjkOWRtiKBZTl
RMQVqjig4saxErGkUBUAAreec6+cLFavqanH4s3qmAezZOyCJXgBMuDPP0BhB+VpDcMx+5AL708y
eWu0fllQ73sEVjNLr3OLFsUJjmJtItwwjRDjRRrFLd1KsY5CnXocUmY/mdkxPxyuiGAXO62jEYuF
w4BvAP4s8Qpu5r5azACqKwurBeKrzGdc0JINph8HouNJSuk40YsGNcWwFA9MZFx9wyNyJn4ttfE+
RRXDj0tskDx0Yy33+W3TFF5zGFL81b9zWJdNw0nXpOY85bwkNBF1TlwBJiJbJOQbxs2pmPoJYjYI
5DdyacfqOsXs5VwiMJvlbaH7zj971axIwsn5yYfg/NfcfbZ0HFWELmlLXHJOCf81Rp6VXTIXXNqk
MEbaTRLiSmh+tm7p4abvu8WLPhsRFetdVjTwPHrfzXiIxrHxmeNyHe+itZ4kbPO571esOTNS6B7d
TX8kqkSCGk+BsqbokGzdxww9ZSvIiK2wBEAIIQNs6XZmzIkOIkIj0umZOdOU3U51rLrfCOGDjSeB
W+NSe5wht36vF3F0Nslfn4yM8Ek25EfrFd+UNqMc9spb8ukig0Em9ywq6lvlIoA7D6bdIjtLX3VX
UWuRf5zEqQnrF0t1g/sW9F2b3i1u27Uh2WNMgaLN5IeosS0yn+u+89tquomLcYhvCDMJ8VjU4Nnj
JPDIAiohBtdx8EwG1ZZlwLsZcRNVlsYXgQB+7hAwY3g7E/rhu+cW0p9/UbYo5q8DuyV9pwscZAB+
FfH+t5ZXbbFVaYk/uC+F9RytykvvLMKPs68oXJW87WyURQnmC/kUzoHzAzzMje1draE5pICBImEh
KkhZ5MHpG1r9VddI2tH3kuhAjmbY2SSbWJs1Zxd16qDwzPh5ecHu200se9wvYjxILle7Tx8C+Yka
5SD74RCkgjCM/lbxreb+7QT44NSDMcZj4z4KroFdD87TTosLHXiEfq0z0azRHhP5aRxIvlzs+7j2
v92sPlR+Gt3BsmLHa7LzqgDk5gzBoaaR6Zn1zyYNz3E9vnVl9zYhhX1IJ/cRS4hFnge8uD7tvEvw
0evJ5uC79LDA2oV9odf0LezLa68YX4Hu7iICq8Aq4dmiPAbgnu4MGdcBEbFppt+gTibZNMl7rIdk
q0DWd2HFXJDQ9RBOa3yl02U6+qPfXYH3Iti34VB9LHT9Y1GiPqveTb+HNvyqNMFKGaqpJMiXkyz9
sbpBQyCZUuaWOIax7A8F3vm6codT31ISY5ANXgC4p8RiDw1eOUbDPclvPFDemCTV5Rk2o7PXwuuu
6If6Q1Xb3nxc1HiV2sEFkvG9pdpzOToP9jIzX2gvtWuDnBz2JGex8h89nVS1Gi7gY92BE97xa72b
ct0fXV/qn9BY04PEnwE3oHBQLFnWXvTpZapwOoIifM49/6vT4c8Qp5gKv8mP7688fs3HoJ4wF479
DSOG6S716vawlpj+QLh6x3GbxgQFPT9xa5wnkXFPTo+TwIvH+uxqyUWd9k8o883FUjhvZrXS+5SQ
6aM25Zj0jXzxO/9qQX1O2E+cH9TUPARQu3mPNfEyGV/O2ETEUVYoWDPEiINReysfX1vfT5PFir/g
fQdQyoCgMTXs95yhyy6EOJzYAXMH355fcVAS3JfVCPxiW97g1xh2g+O/p2ifr8VQu/vQCCRPQ/Ea
8+nzfN0RtPrSuDh7gtx/mxDFzSSmoOCrEsyvx9F0GWw478dYZJc9ewBeFUT19exW53Eo++s1VeaI
VfUOzUN145KA1DreVnAVl8A68BQNzvRscdncW5N+biE5PFP+IefGv0wGolbeet2n4UHgwHG3nndz
Th5dd76KQn4yVtsvNwJ7MbakLruu5ii6Ikuc7AI0Ti2gdk8SiSDQijIJfcrcns9RVTeTy7eZtdlL
7tbdO3FVW7rcfLFUvGRrWcR7J1qvOj8nbbNwD1Ygv6fMo4ZSrcPuF125nengA7macztH+h7vnzlV
flC/+MpYm3hx/E0Q4UIQBEsZr4+aK0L2qHYJJKuAeu4jTp4EAHqflL6k2I1F+QUXvj9ljPghAzfT
Rw32bDdF8wJUJc8eWPFkR9rhZ9BjfBt98ejAeEtcC3+41af3dlW9ohYV8y5wVXgq6slPvHqWR5uo
x0fmHJB2jEvIYtbdErDhX83sA3dFREKTbsYLCbKljOwLzF3oS5DaJQ16/8PMPOJI1N39OEDf39c2
+gx+4wMUweCYKjd77XuxWQW9ydT7FB8EF7YF3LUP9W0oA+tdYt+7GMTsHXyiLUGkw9d2NfRvXJrk
OY9yvsoM9qNVGFZIWd6fhanVYWzGfNes3Y++jLbcX9c8ZLDx93Uxtxo0bT/cka2DWpgxG31oJx5c
f7Xv8INcI7lWx7y3nJPfmPzJHbHxYQVrGbx5+s4xWc3DKJYTCQbqELt9fB7d1P2RAdV64hFyNzIR
GM8rRVIibaKPi8Jn7LK6t2lnIPBG7RMQRhwciFWn19UZlUlYiOW0qyo7ZaZVv/N2pGfJccKX7TJc
YQeS+zJlkEPeFR7Q7dm0WZbe9GWTPvg0sxdO5x7gz77D2MG5iwP7izjCz5gEnh0Tjf6rq4L+znAP
78I8LY9ugItcpFO6QyBH3mGki2dyxahkSTg62lFRXwPExRA5zvLVbcMf/hiM+LSb9K10p+oR6TE5
n3mOOZakKui3/YIIFrITp/7jQhoIL4/0q+J3xvvVJbVPfUjCo6Vmcyt15pUkL656tWjGGk2p3YBB
Do/wvizcclWK27YfA11RadbE/BFTM9YXjhrsd46X/tyheO12XY/c7qsXrTr7Slzh6iFwoQkL4jN7
8p2JvGtWJIjEG7LFR4ck6IhmdUzN/KpFv+xzg+PTj+f1oOb4GFHXJVUR1A912vJO41B5aE1LGRSH
VwUOrQteRwAqftZwjvatuW1qsZLKRhFHHIM4oFxFMl95CCLxqLvh5B/VqLBDw2FzjgP6TO5LEIyU
5hGm9vzNswA2EsNjJTLge9RF6B+x5oy7qdfDJ0lb7bVp8I47bRvtnIWJEajSZr7BQXGLxPk6w4na
JMROKWxLrT6BUmDvkpEETqQ3Bn2bjizFrgyNAV/WNIZbyp1f5fuNEnZIK7Pe55O8NsuKiNPzlxvi
tK/dJnuJChJdTAPFM5tK/pPC2BA3PuucwcNKEMqoEvg2dHhaiGp9clamK32Myw9LoAevvxluShmz
DwLf5l+SiFPwE7CL90K4H76Viks7CPtP0xCHSyjsl7MhuIflxZQyxSbnKN0ntYjWi44Mm+csnTim
4rYRzgEdpj0TuOiKGY+YaNn/p3MIfI7amWRBHB502HK2DzpgUsCR8zzWDrrbHhIltGh1aopOHshI
QS+bO698I84uiDE2xPFHW0eE/EGzoODm2ZQSiw5i8qphZFWQoj7EnDSDGTJU9oxVMRbsujL/IaLg
02ktjDlrJKjL+Rk31Pj8L2JvQF8EGtUa90MYX9al+vbm+QYWV35t/Pg+Dpc3r+Uvp2946jJGO3K+
z3p9ZsyWQ2rqCGYMiWuK4nRXp+Ja+fIq7+L3wS+fIGT+QoXzLIyeTiuGqAQPyLlmEgD9eUr4wNT3
bUuzX8xHn2BTph8e9CmLWxebZ1uX75ZGxIiQwdb2XThz45UpppgK56NCUpJsybMqmu/XAJOBrL91
VVwvS3kMOWhG1zooct/tJXh2wCGDbyIUd5A7ly5wF7kQWj0pSfWkovEWfZFJ9+wb8po9x06oQM9t
aj7Zm16mZX1P9AiKCsjZs/yubPijsXyYAuvWHc3R5MtZCmuXO+ph1vMdws9fuUQcUbX+RdswXS5/
V9b8LLHaiPlpVvHjQMKbSB1I6VMWJXS7l2Y2N+XQPw2LBEJKjbSHfMoKi0jDngush4011DLfbpTZ
+lZScCJkk+qbh6xYhx6LuU8Inxd0IbbpKFeEJbK5725oMpsrph/276xRldwji/Zel4g2BGDHQCjR
JHqLaDpHKGzfkQSmsI4ptyN5Nth5icS5y5k7VJggUwuURQCt4jIc3eIqdHU1vHoMtK5I86SdzzCA
P9trv5ijgJgbvI2L2+WJWFvP2pfQTng8K/pTo5g6nTybRKKT59fBMxmISLQVnrSFNEvFslR3jmtT
r4bsDOCLk25brWlOwRt1pvhpdfBiOOaj4H2KJ7zseCM3wILKyk96s3HraWcTHqrK+C+ByQxb+pQz
z1gjVIgVao3AblNuY9iF2kH1PpKK0KNNuQuUrS+ZbOdNkuJ26i4ZetpPFRMDtROhGm+qbKofxjWl
VqcNgS7Dq0PqqyY65dZ4vHPwcITdXwesMZBaN4CCAmBM7m00FmF/GbXDIC56p65+xhCymZ9i5tva
VdhN96VUujlrmeMgCod6PEOsT59I4eGgzWWpTt2KdeLo5VWgru0mnm4ZszVvnUxJGTBOX7x7ZUTl
A025LG8KsO/1C1Tn4lXBTepu4GqIb0mTOmFFlDQpREKGzT6PvSzFVZb3GNIgEmNVVaRXEY23rlcr
PiS+dsoGQwVfrw+R8ZlWjaOVN5dBMTnvzB3T+jvKs/ha1B65cHaJKY4gQuxZvJvNuBwbghHkuY90
sBlCcyw/qROm9b617PXD48GqZG39qdwrI1cSG3RERLIUuvytYDayXZlpnpOGof+L3YbWDLnelfPR
SQd5x/BAfjneQlEaEAt4Ftpe22TOI3Yzdur001XcUBBj+i+Vf6Hj0spBH2Q5UnfR0sGl9FFHKSqE
lo5nMEYJE+P9q6wwfIn9wcqPfjV42LgGIhCTUZr2tgFG/BHPk22fqsJHDN9kTQ/OZySrle18VaPz
D6d2H0ZzVidtPVOu1ijp621p3H9M/YDRep289BfzdkIcO1sa3pcyfHNJsn5kgpNiQc1BSC187fSu
k+VDqrFSl9i6cVC/M6KFHyLCxF8kswiVWIB7Ms4wa0sWHU39iUEtJydIOzWoVK0nTMmMiV/ycNOE
KXfyyTwemcIbAM0ywyIZkYqa0pCFxZVZ5/Y19cNsPEVDUX32tokw3gdLp3f4Z4mxGdq12HWw4G+I
esJRCskD2EFOa/HKGSGXnQfi4Z5R+IBbG7dxkjfME/dzXqXObm38+Ai2WUjIwvX0SGq289DbU3y3
Et4cfq84FYKTt87Z55Snku1f7dlvTp7xDIaxxDVcOHlR7XW3rl+5kfxydT2J/LSQZkycZBFwSgEZ
LNKDRRxhe8DbIOedNxLZzEwpo4xgalETeFTx4jSxNXzUNuAJone3yFiqQTgepXbre2k017IqMK8D
7NHOjWT49JAJYD5JNDqFtS84AW+8rG1f69z2MFLFePd38BKkBi1hZy9VVDaPhK7QIzejuPcap3iX
Tdl+hgiW7xFDa3VcOsVcYesSZaLKMJ93dMKQxZdWmtdAAZpJchoywgwlJg22ffzfIt+szrZkUZSU
GSsnctE5XVtTEbc2Wd5O2l4/HCW6m3FfNJl6rSpU5+egkM7PctX9c5d6Y5jk8BinvRe4DNNdv6no
AnjkP8jRcwfgaov/YoMdeVNOt/0VsUvG96rsL/ARuGjH1e1AtTTxO3ni8qYsg8FOLAvjGyiYWE5c
axngiTlveXRjmedvqLFK2hqc9E/Qsbrfa0MOJbtKUL+4QL3wfsRK8ZAZ5fu7RjqMrIKiID2z0+z6
wAW4FSmCDu2dcLqAUYoj3E+nIWAhEZFSBBK6M9N5p8kYTc3wPZ503ULwcezgK57C5TeTfdqqvJgs
uRv7KKXNsZ2wOeUBLcG+rnFCnPCB2wNLlXQN2QFIbz0qz+27Kwur711mjX5/6hzkj7sQ9dJd5BTF
a2Xa+sQ/TU6VSjOvSwToiYdOm3GvR6+tD3jmp9+iJJkAvUrWj6TGEQ62L3ywFYk9uzFG/Cgf3ziw
I3Gifi/vqnQqv1dnIcc37wyeSNK9+mEHtoLYaKOaLfQ2ngXAcM+eT4ssglt+3W3PyLKtC5j9tnzQ
hCZins+s8G5GyN4QnwcmOS0n8VJwNTZXOcATssbrLTVFha76yC1MjUmBLOQBRXv0WxV03/uiGybo
SsqvLQT8W3pVPIfqMQDFr/eZ8cWzGbX904tbGup60RHUVGWi4NjmxJPsnEgKwF5Kpy9rUcnnhWRg
JgIzmZf0GvPYHN2R0c0+YwbMZ3PI2mQz2zUH5buYs7lO+uwYhhnxx0x94vkwwhF976Iuq3dpQRYr
89mgfKpZAtZ7Mvpylm2RvQ8Wvb7VGbNvzOcx9D1RBtU9GpaZ1XkFoy3RRqjgxlqyGlfrQNe3S9mo
KUK2Gf4/gsHOnOtxcDUmhGC0J85K3d52ZUbudeQVRXCqFtPeDX1Z6oOhp/+VrkLp/eqNa3AxuRZT
4hVTN0SDPg/yc+cNQKpwEGs+CCbyD4vn0SWTitsXIFPLTU0ENv/PIUM4xK6QNPYEVGXDCaswpR0Q
sB56wNC19mFs/fzd6uYcGqNdNs8VqYHuDx2E43fM2uhpcnz51PSWle47LaPvuKjLO2hf1RUq8oJt
ZaxBrox90d55gwrfF6azjzmO53nPJiS9L3wK7BWhEbN2h1Vd0td1TjQigRgvUxlxk+HiYWOuY6nf
seyv8X3HZmzvu3ZeHAZILtZ9TRKIJBGPCAGyZ1b3F0FF7XpZLNVEGPri5b/XZXa/9ILgECRXzHCc
QAX/Jy8OtUbRQYo62GHUEVFZi+ITLH2r9iZ1GQ3XLp1PwvY5fy7mMAIvFKTc3IseMk4gPxK3ReYp
0hY1UTTM56heEXXYL1697U8dYCL0K0gS35nYh2IP9aUskk4s4B66SncXHkin96gTObeELQWZR4ve
Rpz2NEIghgJmUDwNhqVGZUIAlN6MBER1qv7QYwjpTc0ztKK5Dl3W1hUGp1Nt/KDEOg1JYbc6qYdE
z9joqIvZeytrNa/MMFrGe1ika9Jf/UKyJQag09yzkdRb1T7W33LyDE1wK4NLaknxwB6IqHIDCAGo
C9kjfA9uuoXIi24Z2NXE/cUitOMc3KoNuoNtmvoGTkDzVE+FpFsFa8jesZsdj/99BR6Ec4A6uI/W
J8LWCxDY/vp3H1a5pR/GtuIbkPkHibD5T4uvmYADFBZeooVorqd1nsmDjm3kFMyKnAphJ79rkrHy
/GWTBo2HoZlZDjHXX26m0QFN0rqp/IpXw/R8deb8l2Nl3uMg/LuJGTlcpj61u4Pjm85L2OtGF5ad
RfOZ9cqgj1a1AMEhQ4LixrabFi+z5OhDbVBsv68KklBihdbKsrTazggP4oB7iEmVh30SttHTRBIy
KqSW5VQCYGiB4TeSzrUrnVI/EKNtv7W2yj+agMC8fey41ZOI2GQhuFHAHUyuAXFoF4tTolEs+0lB
8M5rYzsz711NxvZACBmXXeTRZ2MASB0GE3ltjtYknJchBubcotq0E69Pxc/ZN8I/YQTv7whsLp/z
oc4g1tjEU+zYRLO5C3JbvRS2pfDIFwTOWC02viRnbn2zlOAgdiFpq5RFTeEiFuCsuIw6xjlAIMwU
4u1c+y+Dr/I6Q7pUHqRn5h8+wEPCUE06fjEcFfdDn635Mct0fsdJEt/WiLMoIuK6+hijNbUuPcLB
GUZRhD0oWY+fMzDJGHShm75b1UgJHJaCKEniQJbbVAnQIbVdWI8uYdrtdccMk7sFhMdlbwzTFuX1
3Vu5Zv4NCiXSbNkCQ8kcGecD1cx+EjUUwWKbNzpauOb1k9hWcvu4YiVN1d53v2pC2J3jbOXlHR7O
beOrIFsnoQv99jghSIv3oWVC/6YEYAMNqxgncSaNiYA9BDvLT5afwzNxrZjhmeR4Yt/Hivtxaipy
1pA8Mm2nvj9hY6N3aqH5XhEBvB0r2YZRGgu3/VjCDVIcb8CEPZwM9TQBMpbcI6zwN2KOXR3IByrn
47rUjoMb3/2iJSms3aBEcO/TQAJ2BHzwd0vbCnPBEyuhHWleabJnssZh9NiZL8tfp2lf2ZPqjgIG
DM2v8opH7U+gbztSz4Z9248wk2EjhPJO1p71VFWZ8xqJdvT2UVkU98ZyEe2QRKV4heYse3fdv9M4
q9x+wNjRdZe9qLnbIdfDx8kh8r3mteWmp5zsE2huc0MWDP+KJQ+SqFpKOhrQF4TpgmC4iinZMPTD
lBAf7LUE182kLCu325Am5UzntALrG/kxUy005dQ9s1fNYDPWqav3rNmbZYe7gnRGzivt0z0iFzgN
nJdPlhfLtzxz2ZFGi6wSS3GUJmXES5/wMlU/OD9LZh4Irb4nlqvXqIS5c+nAQLymcqtU1xqdwzbd
M7dOKxluuGYFJolzcF3ZWZejdZNjI2doqEMvPXIosyIivLDbL/ZSvhLa0ps9h0YH68LAxB6rWABn
hUjgHXt76HViZ0T07FNCf8sbVg7WN/UdpxbpXwtZPVZAKIu0TLqn8S/Ere0BHTnbQ9RPyZx51ott
uVwVvYvi5ZyVcX1FCTB8dIskjWjUE5zE1C664DAQDtIcghnLHHzDYJRJPTYQD0MUccs9ci74eu3a
kgYcClpXmsEs/NIUZN+xUawwJUNrMscbNgSe8rhjLMhx1Gwjtz7pScjB4N0Yvrc8MPI5y5flJ5oC
7y0XnXyVmrabSOSNn+UhK7kLonV6LXpRghv0K6EYDqWIzWqRoSxa/YZQ0YL003t/WbMfUxuIZpem
i4f8oAEUkFQ5MfCX9rhFbiMmaXiQ7vRU+0yBCEiicTyyHmM7syBkY7gT+8UbVM9JYZj1V7LtvBb7
cO5MGDMKZ123vUE0XGa1sT7M4JkboJsQ9npgQC98U/kHEQ3zberj/gXHrJb+MEzlAOApHNaPCmgM
OJZ0nd4Vd+XTMs/VLfnBDooFa2JtLJXy5uvA17q9oKHGp+oygHF3ZbnmZ7Rmc7/37LR5A1ESfZdw
aWuk0SuIFwXw+B18usp3MgwBb0UrhfNJzOVIRHDWqu0WKXHeI8Ty79Dy0SOnAl/3tXEVqN4wyouv
Yba8mwHFx5fTrN4bOxt0dZPdmp9Tgx4laZdseJsaSz/WS5ghXrDzF2vUykIkMzHjKzzff2+L2H7o
xOQDMoTpywKGnvMpdeyczslh/AoZroFVhCip/2EB/HtPc64qMlPb/BYUav7oeya+A7Q7VEC/Y35Y
JAHmYGBmjknqVmX9Dm2d3+LyKynNW10vnHsSZNYA3U/h5necX1paGdOQOof2tcQZagWJgj/l7fxE
JsXy3QJcuwu6OPjI2X284yJG1SoGPuA8Vvx5RUloYdQQF5/YYuoa9FM1pVjJRJ5Xu2UDtB9lE93O
YZw1GySNQ8lYJnjz9aDjAxdO8ZK6rU6viUanOehZ2FzmS9AerbCS7R72OTsiwmhtDg5ynjmkPFis
HCj4liF9i+xVeYP3Jg1ouGNXNRQdVgTTyy3j8qtCj8v+zxfeddiYkolsj9FtB1pB/hd357EcuZJm
6XfpNf0atANm3bMIAKEYTGq5gZFMElrDoZ5+vshbYz15a3qu1bJ7U2VVKRgZgXD/xTnfcdBGivV1
VF30YLj18uYQpUnis2U7H1TWdXlIJy6FMs+kE0g0pBOBnhPuMuI0Ei1cmpmPTx9kC19pSsSVB0Pj
qZlUfp3mjtBwPzsKyNhiGd8AjownMJOMQpjxFZqfznN6OyvBjsktpQgmqpd1F7sctrtmcjIEVA3u
06BCgY16KFtZuqs5mh9jT3NSH6n/uUWn9zT9ibEo71o1WezYnaJ+ghOemOFcmsVrM1ej2kS6B/ou
K+0BkbSZxp+jMPTrZHUcUFAW4EjcZfVk+fiOJEuDBRyBzzJ54jtVJ5li7Jtl17lrd3KbU/tUfj17
oKFXqu1boatzdyQaTleddoQd+kABS4Dn6nR8BOV0M7CQSbcOzW+ynwm9vOpRjeGEL3Ovv0xh4mbU
PIt2SlQ6jmFeukb5rDxI3ZusN8xnE6oxp0sxZz9TNF6P+K1pkmdrgc/maE3JQLoyWAZPq5cgBUz7
4jweLsaAefH5SVUV3F+rNBkAmsJD4l6xjxn9rlPEv9E0ZbxBSIcmwFAZ2E+m0cM319H8uaj5HGmN
gfCFJ7BlHQW11sGOPc0PtKpMyAmjS05NUc6cE0jsgorzCR8bmD/YYHbRGX6aSMSgdPzu27jO3YQY
MWaluCpbezU7j3IORWxLPnu35EaALkOuVy2+Ar71OdIwf1SN5m1y9t6nbjq/1JY6/9qCi8sefDGR
SvVKa7aA7IvmEn9OgUDMUgnYUS6AH5VeLD9LZ4ReDH/u3UpF+cyemxpRG5gIbVJUT1hjGLdAPSJa
+dNhGsv6X6wCalSaFx/QmIFhE9iW3YqKUyQctJRVTu2mktGGEZ+ny+46HZRsWyS0Uzu9Qk8YYJ31
cz3sGwmULoTBjaytWRtS+9Dr9L826eAQGWD5Cz1Gw3F3JqKvUTXqV6j71iv6wo5PZ7XsMUQwSdoF
tRviEtTPlgCdPc4vcQEK7mCWs1EfwTISPJug401o3GyF34gubfFpcHkvVDayloKcjY+yRPjztqwC
mlePgWbxMw+Nha83uXUNhqnwfOTK5Ncpaa8vqOw1bZPQDNzFMCa/YHm1L906ohQZrHxtwHPZubft
6oxzy3JUdW/K0eLhXOeBXec04o+VjAPB3NXaU2ZjWfBd1cpnvWNlVcC6ucTit6oNzRQCiAJZThWu
mVWmYU/Myeq3xA0XlxqUNEon0xI44gy5vGZI6X6WjEPf2WQgTjGaWCVXblLGP+VCrwf3Oo6noDLU
YF4WpaorjB589ejISxCeLutCFJj5Yv4svJR0EWQ1fKu7TPDPsIuVCwohJXDypNRBy2amYVx3ibPC
E13m8nUmqvstRR5coQrI9Ol24M12NwSEVbY/JR6Ui1niFfZV2+lffe8m3g8yh/NrdMTpoShsFoam
21E0YihANGeUcI13HgGG7JywKj2ndm+nvjGq+jEeF/amNHr5wIYwlt952xggfAD+v1uN6SZ+0aNk
Rf1XOR6GATEitBXtc94OxQe8NNCWNCzlGXeeT7Q/EbOvjVk3+tXU0IPtV/YKsMo8oJebZhSOsynY
EOs+uVLGh6FqFH8iLrlTXaPyPgtAaR+1KhUf2cC5ct7Nr4w/6bHlUzco7atxrNEJJuYI1zhapgdR
mst4ShgGrJw75RIjKrF7hGBto+d7qnJ2pqndTTl4rIXRiqZcO9vqtUray7VeRRYu/DyWvXWHzH9p
xKvM4/yz4e70eFumdQ5jXAjOdhkmzKhDnEIVTrJhvtIKrXFOtTfm6FfnYukACGlA9HtX1l0422rO
98qwmoXpTVkCf43cgqGccOe8BWUsIxWobnQyf2aTVoQyWflNMZzZu5yO4nHogNT6pTwX20i1C8jX
stBC7p74kKOJSlhFp2xJOEvST8MCTb+BuGPwjsGE0zbG2nFpmdg3yLEZWZ+F7bnlY0NutkSLnKmA
aNJFt/iAHQctAFjXrsdRae7zwltuHSp0sZGPR8e8azm1al/nIJWB0mCl+l3VtvV+WSSaAC3tpkd2
UO2nrWzmDvjXzwLR1svEZh46/ek8t3hn35eqLUrBpAksticwKJMZIXInCavYwC+u3gsUDDJA8V6y
We6KGUFRMor3xgCl7rPn5cwnQ0QeM5MQ5R+tJmS170lmeaumhdEEYTrRxPQly5HPlZp749SG0N4Z
ZNrPVdGhMh+NcWHZYMqM7xwDgwlXuWUmJ1silUCOYKDT94ysAp+O7SLhvqrwJZgIaZIbKyLomuW1
4fYszzr5sTQICANndUZ24wD2BwSqMeohmRtzuU9N/ZwxNBrmB2MMmppa74gaJUiu/4SvimYkqVRF
7UVfGiMhUMkYuOfxy7FdNZSy43kLE8Roav8k2jC3iVqO0UmT2XNEexVBBcd+D7PQIzZOtrFnnrqc
NJItJw1gQo9VI+/xTCIAAiQzLwNtiK2j2WPqQWdgx9ZmnPnP29Ks+vfFggnLy5W8P7HVrB7VkTk+
p5MD63kaTAFT3Ssxv+RDZgP4bucKsLDZxmh89M5ILg1A+h5Pspq5N3s7+pF1encjifWsNpCdvWRb
sByje2M6RoC205aYGVaJ5DDLgJP78wJtMrDHJf5e1rJqWBiQGhcAfx9ZFdAbI0nSC+VcV26hx5e0
BzQQOAri8rBYi/hc5kHX0ZoYjBSjnjsvgFNl4oEpI8lt6q1n1wkbWypXOiq1kbPDsd5yjOf3bdH2
94Py7DTkrtNf626ev/XWzr54b3NWLcYKi5kZXElSAKR3rpHWumJ+UD6xw+y5ODT8QeESxxpDVdq+
PJhErK0hTiZKEWLm5eqrWVhfOh3wsqWc4auBKzHm3opaFy86/38ZMuZL+Q5NKXMnNqsZcnmobZuM
RBb9bgGqShgOurgMGIUGxxN1R4oaeEKMymyXWQJZ4kXMbhRNt3O+2acn5jHMbVwzao2PnI2RfRml
nkU+zGB6+nOGorPcxyAumYwb2kq3PDNAvhvaNiq/SlQ/BJ+UADh9seI83uQcgckVCNPJQEHsJh9T
iYzQn4rCeoAyISVtLqE6bPbyltyVjKR3XgbRn6yYbFOgIMEd41+M6Uw2T5fZ53UtLTsGTicOIGPR
ZF3gDJCLOa8DZSI8FMTLDFyZJjay9S8YQoAhHBrlJ5RKb9xwbuszEV6uRqYjt+Q4O2JzQSniTMwF
WIHCvvxIgPd/KHOynrO4ji8vBOoXQ2/Ody2BHX1QRKRr4mLOetx6S35zITPXE+ixTL+YcoYPnig4
HYTMkMenYE5e6E7SdUumCyPfi2LqtRHxOUf1bAhkWVSlw2ZITeNzZg2IFSbTGzr4dtRXTohR/wXd
MLKwUbO64vLFeTkXCRkzKumYXF30Cheb4BhiOEfmwxlj34FBbpGWctrE3m3J/roIotzqiP2O1US8
hC2WOKjtpmRDW1r6B+W6128XlL3vkRXV7mUBVj4KLoD0Ffz9QxJwwbLwIFJPktxpjzk4envpRdBN
0ru8yBvRCTmiWKYLoEuJMXhyQxe2QCRCd/xw0UXo/+1OkTiEI5up+/IzGVLItwPCiSa8GKfMiiM1
5mHF8BDObcZ6E5D0kqUbBC/woCfQ3f4FYb08wX0UBbgBvLeelDsOeM3KPpQ3dO8JEedXdsvB7V8w
oEnpmaw8TGXMt9+eK/TTtSgQ2IhCzT6960oTnHuhvkTzSfPa+N0dW7jMRqf6t6J35ItD8JW+cSpT
kM9UmSlQ3GlmOZrMc7FFo0t7SuNP5INbk8QS9kkaH6fC9D6Ex2QT6XF53QF4w3tXGeU70nBW40OR
0E4wyq0uE35w6XvQcfu9w4TY9iHpRnsii5Lv3gVDXRoisbYGcszD6M2mxwPU6HrjYhZE3CQWKq9W
tK+4Jbyjltv2Z9a6ttqmKj3PrlBMQKsaW/PhAkVmL2wWSqFZU91ttBHk3tqn6gU0S3LfIA5I6Utj
8UJQjPVSADi8Yb+cP7qtNX5fwKBJMk/1S1hBZkeCja7A3eTl4I7BRVw2fd4upsc8c5mvlijFaKBF
JJb7SjOHQyza4SxHgEqP81ljpJUP/SVQ5Djyc1eiZbbPK7/Yqc8CWzEM2eZi9pAlmDhkt6SIrwEc
8JWxaEQ0FHKjGMtQxPOdm/zkjTU19s8cZVZLlIo5PUyrueiXXGdEiTWkPAF011oZfREeBOQVm7VF
ZPtiwraMVd0dhyEhLilna3datURGtBdIdsH/9fQrMQUZKjWvTm8xpzb61qBa7o7FGDnNVtfE1MB+
b8fXiS2IHQKVn97YU8hPa5jOM0lzQj6pRguR3QVB5KZyyZDe9tWEMpBUo6nzc1PVXxemSQqIjoSJ
ZUK7skhFU+3zIwY+xOXcieEjI7N77kv7XrgeO6c51YbHODL0/E98AMb/+Kv+fxi/f7FG/xMIgkUY
EbjjAHDVHZBd+l/xTDLHgbTE84Jm0iRhhGwVroekFETcKobZ59ZdLyOw+k1xSUeg38UG9lOUsknX
sP12SK4R0FB+aIhoTyTW8J4XrRYn6CLPguc019oXSkD7QQCUu9cnmv/NOBTW3wA/9DNo4vd/h2T7
CV3RsTF+//Lu/9/Ej6YeBqOcGJ4Pnrf+UucZmq9xEX2l2FGajclDS5IIbVO0YczU3SRk9XmMIy3v
bzhr/+wDdyUsCMNwzqBVV5N/hY/geGo4kedgcdAPBl27siFXCdoaVuaWU20WjG5emBAKNuJAy4i/
FU4/OZQ/BRlTTlUicf7/e8H/yTAPU0iXOuwKE+6KyTn2uxMcgr3nTiRfBIyvDIe1bklh0ZRyuuV6
Mb6UtMp74EI2M/UOsvl+VGdjJxWndcUSADVpQeP3d8BO43d6yPnhk+TgEQmpaSYIEeMv/nSAUasp
RjEFhFGN88/Mm4x7oQrzJw+a+iJTjG6RVmxSwdAPGJtixDxggGi+7M0il+6jahYRyMQ92w5Ytm+K
tUfDVsLk4CIlq4P31LLZKhA0cm6XgAjdLMyOJRI1vSDfKFmX5ZobO7tbKI9OJmEabLnWvDvxXcP1
kLp69/Q3H8X5H/WXJ5WHAsKErUnT4r9+/yhKEMbkH8UWSVlutZ7oEFcsK+VMpiORn+XZJpm3KAro
hnI/xjKKza+XCLJaRkTYkk1s30aT/EyIf3j+m9d2xqX89bWxG3E5tLCxgP/6/bVpq0AjwUkcmF1Z
tNu0U8hqnUarb5Nck7QZSw6BXZNFxryO5DRjSw+nLYGt19m3IOHvgdkn+UZ/87LOeJXfXxaJGRSJ
4EJhn/0TZMdkIlq67aqCYp7ZlBis8oAqJLAf/ETXVwalzHbx/JvncMoMqSjVDYI5rpKe8jCDcv7n
K/qXqCv/7XgqFl/6/5qncnofWN//xlM5/4EvXP7/8W+G+wf4EwenEd9ZKEcu4Kzp69evaH/AUwFU
7LgA6sCj8EhVdfcLmuL+obl8bB7GTAdS2PlQ+j88FfuPXyxACK8WWgGEbv8KT8X6RUX8zwcEXhbf
I0JfeQnwkvlJf+XzzJJQL6rDgK9b9V16g/daocJcgzpWO4aT8VdeoQ0n+2l2X0Es5ipE4smUhu++
tdUJZHgiNYs6V+gCAhYI+pjRj9msOxgmC6Y7kG0k8Ka5JNSM1FDc4VZRsOH02vo10h1bhRkYOefo
zQqhe6dGow1LiXwRZETEzlMtWr3VbRkZl+aQO5OfT0n+wLuGV4NSd/6crboTu9K2BgJDGxelSFzr
GmDwaVoK9FUzCmxiCqHV1y1b/hweKoO5mc0W3ociezELl0WAxbwB3uHScjnTlJkUnqMw3ws2R8Qn
zQ7SVpTFnbbHCSeOETph4hSm9Wb0ouq7XxNxzNMaS9fYzneyWLtb9qOIDLBBoetHUVa8l0RSqOdF
VxhqTKV5mOrK5QdYGMJwqOqXp2WZmQHMqkkOnpenJYeIq78u1VlP7zTW6G3bKlpfiMw7Z8Z6VfOO
BahzNkOOiBlLmeYOAQI2NKCMdzo9dLNB/kRsTHO4DgkzyqpJ7SsswHzt27Yg5y2tOvWdwKJ9ii1+
TFhwL+d+RUCu9LMpJmWp0CZxhZ9envVWXfy4NBbjba+c1ucxLRCdVSqxyXkdiesCyBB58HjZoz4N
pHnG+Axqr911o4v9muFQh5bIqafhmPZmRPLmaltaCAElLzdLrmuNH62VPEwLjkw/xmv6U7HpOJqN
KJHY6YgZGd+wee2LJjF2rcE/h4/XtGsqWzbOW3pPhc/XwCsF2iriLUHoTyiEwWyBaxChcFB1cNr2
Y630F3z1RGTOssPsLAyWVLhaJMN6VWqbBbO0F2hY4U5qNHOU7XXFaxgZB0175cjlwxR29YIgvuaZ
ceuZNibC2bK0cNICZeHfDACXzJE/KJZnm25JyahB+FCdOqDuSZCkfXtrMcF9ZuGssZcqMDROUSUI
K02l81gShZwAnsgQ1+GJRWiHnn9Auad7LwOaeizYMbNHf5Hnjx61bkmd5qmuDedaiWdraXNnj/g2
/tbcfFp2FfNKprsmo63rWcs1mkXPqLC8zs2yo0woPZ9MLhNDrtElTxHtMNJgxiTdjsGp5xLMZq5P
xJ7QZaYLcQ/+sPRMsAQlD3bmkpp2K3JLsaWwdNQPAC8IkckKhvXk+uL4cui532bVms/AqrsoMPXV
wlDUdFF/Zbo5MhTdy6Zuy/pxaS7rUlbWgcoGjqvJUi3bpuQHfYBVTvO9K/r+BxCKlIidSYA/maSO
r6nvVz53djIG0uaO6Y/fQaJmMU5TS/JZS3D6TrigIdGbezP+IKNf5+OsJ9GDXGq+zYj9J9IJm3S8
dTu31o+4C8h9mLvZmu7BKOY6XbSR6WGSDhb5r4U+N0Hbrf1Lx8NAJhTBSPOm7MyxZCuZda3vuPqS
uX6DybljgNXzIbFgTezoNp4MZERJJPoxMAYwcCe1MNnclcRIJuTweOn3wIgR62PujR7HT3Guw9Pc
7Hcj8bNPQLI8N5Tx7H0Z8ZqSfoLEyQhouVK1GzvE4ntGYZZiRFhJUDlrZhxItSiSrbtoWny/Eh8Q
BTmZedrecjKVb4sut79rZhOf/Up60KVimS9DRv7Dc0UCzMJD3aGyHRAYIkTqayaJto1CybdqY8hD
MzKc+NZYUCg7JoLbsm/XD9wczJrHiUvEn51JqaBxbQQYJrDhh9WxwGUqVG41ciQpWkYZYwdpptCi
I6ALsr/4sf1zaxX9hznB5MPm2/YSYEhN4nGEi66CGStqBtQ2LuYgmiOlM+13EPApGlRCXAs9Q+kn
5HfTt+w/0ywy0aWPnN0H6EaeGdqTzimFBB6OQ9+fR6KuxdrP9UaTo4VBJMk3BD0yS0ucadh3TE1Q
sPSTvmPapX90WhN1HBmZowWdIcb+mKzRsO7xhHQe2XfN8Nl3LY7YeWjXB4G/6aEnfaTfl677Kkhh
3lilla27IkGIuTKD+bDRZF6qM/aaFTI56MxIR18xN3noLHe4mvCFfiuQ3e5OS6plP4hk4NTkR3w2
8GO/USdoPborTXKFTAW9se6s3F+Y2ZgLt0U8v3FoMySXPJQvCDh0Fj2Z7t6trjM8u0hxap8xorpB
adBNKByi6TlPRZ35qF00jl+ekp2E/w6hJl2Kw8rwXPiLliz1tmud86pIZjNr6XwxjAAqNC2bPow7
hiT2fa2gnQVIrOooRNcDYAN2CP2RoWne60gEL3FdXpS8571aXfZiGWr8NfdqiNGRq1vIYmfT2nAI
kT5U8KxcRnT43m7JRtc6RZVGjNWC638ggKibr5PunOKME3T2fOaIxptuIebjxrPoGeyEIdEhYYvq
/Nku/kvl7f9QqKBNEfpfF8FXdfGzHn+vgs9/4s8q2NT+0BmVQAG3NNB3Hp3dP4pg5w+mJ5Z2hlFK
IIHnSvcfRbDl/kGFC4kQqaK0DP1cOf+jCLbsP2hlDM11IQD8WVT/r3//bXLT/+V//4bws/8yA5Ea
zEIgn5IXcobIGp71e/fWyhZsS2KlAUqJk3DHaAytfhlus7wlR5B1eCt2ZhPfCAPUi5ZJPUzR96OU
dQbCl7Uy29epo/XbDrsYwl83GSAmOdJ8HqAShvyFP01OqQ0ztnar9ehBPXZyAagt+0nTYUrUID86
q45eULXySHtRdrdyFwTcg1cYJb1dkcc9CjcXDWApvo1mmq90YnydvvkZGdZobkn5bHCAe5i0Nnqv
Rh0hQbtaRwat6LgtQz2udRn/QKXXBzI2J+3GZkBZ0UqPDPEyLTLcrdtOYvhkoaglD2rA7badaMb3
absALeqK8gH30FvCPISoQagprN3iCcST10aL3Oqjp+05zbE+VUTo+UZsk1qVrovnd07NKsFon4al
FN3OMJborsEgiBN9tiO2DkJamyqd04MuwL2dM/J6Isjb+Bqh7SOuEuPZjZV1mp0eI9jk6fxizEY6
Ns/iM51kZNRBUAuq8z07je/kwNkw91j7haqt5DXxSlj2JUi7MCc/6LpPyuYD/imiYAuZ4czuez/Y
IrqOKxSwxy7GnADU3TX2QrZYVRh2zg+e0O3bnqRceFG2rX9qREFiDeHD2ViiBRIzEHFQdTkrCGy9
o9woHLzvdimLU8JE+YidGTOj3WICOCsQ4WY142did/kBRIO3wRpbveUR2gWiqPUanZp0/JJh6eU4
5PZlknXiesgbR+E8jMZLORHRjdPUeozOL145Div0vlN0MGzBO0Zsd4t3A5I5ZkFejV6AVyd7M7oe
3QFVWdHnxlU+zgtBoE2bUqt56X7meEdcQYu1MIL2bTGngVWV2PDdmGoSkSpnNVZ4ckY54vvU2w7d
zFhZ1cu2L9XlXLvPsYNaCT+c2tC2oeGt0NdPLKjtzgpi0CMO2g3UR5YT1qinpmayd55gS5FHCL0G
V/qVRLXjZFsivZGc9AbZyMK5jSLjlj2FPPF4MWHhekS8Df94TXXoGxXLOQ3XoV2trzFSdMp1nobz
hGrX0P4GTOa3q+NNvq0bznaMVlKi6T0Cqrr00MTZaRqio5djc6rsA1caViFMCBt2uujYomE4Mtvn
LjGVOP4CoUAOvreRRuzIBmrRUxSUXt48QOIonrjufGtAWmGIRt5DjWRdJnCbEw+ZbyB65WDdcrQ5
cY/PeZHaoTNdss6dYzZYJxknz7Yk5z3qDR9xjo8LxneRTpZ8Sg9t6knYEAPkPPf7PAe7nGCP0qxk
n+x2fTP1Ul/TB/RB/fLceOZ1XnC0GMh/XKt+XYgq2NQt2Yt9OaehNHGVt/FHVuLsXxMmgKi37Esd
TsKhVM7XQnk/Jnwg7AvGIJnEeo1PxTrYhCml5bjwEnXtC1hJu0Ud5ny3tnorPePHPOnrUxxboBhn
u76ngwUmEDeS10Hb0PP9+7a5rBk1OvqAKH+cjX0Za/UUOHlW+ZNdjNump5NGePNjXfnu+3ybI+gz
2WwlzB7G4nFZGyPfGOwZ7I075gPLazMY9PxU1GN0wq5F4cQGIITIsZvNEvqjMm5Xcmxu0Ye5PpC6
LzU19bFI7GkvSN3dFdpZ97gYTrNvYrn80JHNv5uMJy7but0XDfQPQzZuqIxa1VfkUZraBuKK92Q3
zloEGcuy+0EyK4DZOOMPr0CCbrNStqg2LWwzdp7dMjggl3odjFdLW9xDzdMezlOLUqDvWTgj+XOP
ZCA0Tw14KE5OcqPtrc2x6oZlkyGDYCnGU+UmPV0rNV44dd28m0i92DR8WYgXSPRDAYPHHxA48vyz
laSxrOmPh955j+Mk2q5NYYVGUtl7WXss2F3K8ZVCFIScKI0EQ5yuwH2VNds3gqZ3SCy6sAAMxk2I
UhxXqfGjgX1xEiXiS3AZ6108CutEnx6Fnsap14xTfEJH0gVxZ9GR1WBk7xATclvMU2rZwTDK9M1Z
VnndznBINLvMr2I7RxKDQFbxvbyChf0yLYex4JXbTrc3dXZ4tZNeNY5zQ4wnZBqN30uE9XrJ6KO4
didUlHjgus5nDp1DSVgjv3WsEhmIYwRGnDnDtqLQHlhSde2AuyaKxZFY3vqmQNW41bMlYsnHAZee
VfE8TYZiBWM69SltbZ7Vsroux3Mmt0UPp5p2SypSYGLRAyPE/ScgYtlGHC7JaIb03jND8DbbVkrh
LMj61gdneQQ1Ht9FGMaIerzH5/qRuuRCMzkR+1563c6e6W50jH/ETi+Zx1Y0MW48k0dvwYlPzMWN
CWXxaGJUOpxVD/dIO7/7XP8edR1TDIwvjgFVBVJnBg53UmL0BCHGIAD/u3HXQkCO0RKu9xUC9A1C
v+QUV5XYgmAw9kiVS8CZtXZTOWV2dO1ZIXjjjUfj1l7D8mtuRKHx2iGMfOhu64B1iMYtNljOjcy6
YlX04FVL/WrobbJ3yAmD7WI8dQL9ooVqDX1rthD6y05hAyRgj2h93Sgwlret6uL7Ys3ip2Xuv9VZ
emWgi/dnhNU/UjJMt4lngDwr1bQZHOdunJvzX6mSPazqdOcMpRl6po1VPrMrEC5ZFjSz6I7tMBGE
Z/X9VWUnJ0L88D9pDZbyJHlvGSE9gNbpb3FcNpeOTgIvHJf1oDVndBhJYVemrWhm63Y4AqNlZDQi
2kqrBd0IJ5Z7iqwGs5c2H2uEQyeNPR63muMdHDwkh3pZi89+ghBR54tGrzo9NjCFsMrRZ5vTcdSZ
zvW2V93IMYI8O8g6RKglH6fJm64ryuTrpKgedTfFbmgiBbBWElG56O8EO+NQi8G51ZpXX3acK/fY
YebLtcn6kAgGNuwkqdo9omKZvrYoL/Vg4Oth79IlxXvMtPJ+GIQI7SXHRVHi2L5s9LSsg6HLp0u+
SXhVHCCg77mtMcWqO+99Re77ok9aeuUaKwEH7OXHkE36+g5tjO12tvSc/X1s3znIj5n/zfVTyTyW
hRGjIyex+yM2g8dlEPYeYFFxCcWy3WD+wy7UQgFlNJJQcAIpfZ1wDn6PpoNoJ1tIGuvKc0i6J/If
qypJwnbn6bvRq/Fu1Ct5maMy3UXCW8KEX/5ZAqA7AiBPvtfY+cJJEaGEcdS+Y/ZFxEk+nLR4cu4G
0x6YE9iUOT1dfMDcmjFRa0YxC2xh7BdrVNQXQy2uOr4MKJ4KWz5kxfkDzyZOQQ0qAbduRXRSD+6r
Qutth4ON6Y1w9Cw7RLY7X6KjNaGbJD/QbnV7IAhI4xYGuWYNd6MZc/MHrBXjM3cam1dUlw/VsPbf
fEkY80HmSiBySYyTA3EzR6ebn2dGFFjq86/B5nCuC9N5GjAcXPL8NTeTO3xkcowPM0qjUyYxawvD
wSGJt4/xsK0eGw8OseWmr9Jx59DA8b3F6B7EiXtWqm5rSzvYhna0ndFFoiGjHXO0BkG/Cqo1P4Gn
a3kHtf6hUvF9C4jRqZMrLjy6EcO6lXEK4Kw4jXK8jRnmTvbPGa4T9lvWik4Y6dHnilplBwLphhR3
tW/l+g7W9kdKMBuCPaPfNpnQthaFJko8ap7W0ENh9RTdBipsNuVV2e2SZk0PkJCvusxsdi4AndDl
MvGRL/9s+p5BfnuImFY80o7EwI2EfBID3z9ZILPTFuOIDKQKimnVr6Mxjpi0a0WQyCV7rmGlgZE/
a3uAqOxThOdB2iUYu0zAPRInrD1BZXIpbDc9QqRdsuqfWAlIotc9TA52FRJCM6DHkj5+67DV7GWr
UXQgp1Ih0xjI1330rWdY45LYO0Q0F75YzPI+WdvosEw6PlAPHinQpOKI9g2d5xR5R4XneptnKQSj
JCp8eGE4hY0oCgs5pXtbF0cx85SbedTsR1i1pxhYKXRueyRUo/vQExxKegb5jMlhSFwp00Z85KcW
xpXfornfzCVeOsoH1/ERob1rup5dlUKY1xzIzxV8kfsqs6OdMRDhwoweXs9i7de1ngN+E/d6MbTB
SNl8anjPNx3CquMZhORq2Jo6Od+o3vX2ODQeWJXrPNfeHgAwhivls5c6gBJIsLpl81m78jRwqnim
cE4643I6s9HZ2AtvOApTFTZ2YlIqz/0WihrHKGDlAB7Bum+86kO0wM+ZIabQGCv3pBtWdI3F79V1
knKvcUjLCLxAR16heBZJcoUjsN+zgxi2dFEEgc9mvYsgmcBAT0Jb6Ou2szSI57QCzPW8bk+0+aOF
3B0tq5j2Xj9sXS8ByiFy4DvxVeoO+nm1Mbn8pHG8hGSImsKhho9gjfuFF91x1QPosNqTPvEX9yjX
FiPaezEfiY6zcZQibFXNR1o9YlrhpovRyXUtIGJJxaZNiirbY8zL7zP0ksVcvmy73HwqsgzRfDbl
h7id1KVQw0QnalcEaxjcjRQasmOTpvfHWWa4WmQSypW47DhBPVN6xUMVi1BoTYfIMdp3Y89MMiLr
pK8gretxc0ynrA/EBAlYMzAstrD2tkKoZLdmasXMwovn5D8Y+IbNaqjYEjn2BiOJDRCwR4KXdZBS
9epmKRqIyKuSe3B+SJyzPqLUdtZDoVLizBu+mJKKeQ2xXC2HbM7P89p08FOR/ZwT86acWGsNbWhW
gUowW8S2lu3xNCX7vB9euob0NbM031r+iUGh5yw7OCROuftDpp+oFs8TC3viTdcPXqbhnoy4ijEN
O+PsO+VbTorQnqn4HtIFQ54R4k/l/KyH8k1IY+SP0CgbJcFdWNF96OA/knmvw2ZBCfNszu4Hin5c
5kBhwhEVDT5uiCBTh8hf/G/2zmQ5buXc1u/iORxAIoEEBmdShepIFvtG4gRBURT6Hkg0z3Zn98Xu
B9k+oc197lbs+QlPbMkiWCg0metf61usStiAt8vJrrkZRzvRWwF7Y1cUS38BGksfdN4AGSnbL6Yq
SGNrkrkInhWOesg2JfYj7pfFuWgL1w1KVc2nxGSKqma2qX4zPrjQ/nc2XKKIyiN36CbwZcOD2ZIR
sjwo+EaDrDymZ0d7d0sMBzArS1CRYwynE/C0Z1u7xXV2mfTlUVl9v6Jd5DZzscyFrNiEF1tHwDQF
xDIM7BvT1V8id/Xnt1uzFTtW2Sa5Qx9L6gQSr2adin7DF4WfUW/TorvM+2cPg1ygdTfeCoQsHnVL
G0irwj7puNsm9nFjNvNymis8HI0oqkurmPzAiHHHi65lo1ID5dzOzFnuNEPVpJoucOd6OwAgbTAZ
za2Ouxui8jdRPrDr47XpNYy4vILgW6jGiyRsokCN00/t7lKD0yj8wd0lEc9dcO6PuErPgPfkxnXi
ga8ANOIyA2nvY8vbxSbBzIbNd9DO03xvOeEN1Em8SP4xxnv4jYwQQZZmLs8D4s/RMNIflCTT7tWY
Ka5zKip8otgYKvk0NRssosT+jzJbEIPy8p1+evYWKeeKsZJxYRmme1HYnURlMd4t0+KpJCs4RBXT
oLKWuIArURwqayai5ZCdjl2r26U2rp0BJvJNuJBV90cuB3YZ2Zl1+7oFtR845p3nQQWGendWy2Ig
fkR6Fxqkw7BN11s8CI+qDs9jzgu7ct7Dpjs4RO4LtuDHpk/unbFDfDTz+zbu7UuRz6e5iO68Cle/
VRQXpCPx70fPwjW/m0Wf7emntYN2qVqMlSRhJLiEnS2h5oQ5zmU8g0HVvRCqkvtYpA+TW3fB4ha3
jTd/g8324cTMd8KeMus4pjEhrZnoWRbvUKdj9GszuVyuq2K6iix17MzyopHjm1fwCsC7qMHYTHoX
TylQ6xgwYSaXcl/QeEJ8A3OWv1hfbcsoD1IYt13sveazMFg3pxGtBtWmrm8xVk+b1KH/A7IQwtIw
/8AdWuLhB3dBNPBtzsNLV00Ms9qEIgBCdMR1WA+JKVwORQXBxIanf0w8299DM33LbbjFK/ZPyOai
be1DnQrmKVKLe6gJigoYiNEFqB0mtLwOPeOr9vJXbCW3CNASoCIcSw2prMCBP3sgkQTMGiPt74xe
P6M24GhgmrqZSiK40sVEqACZbPAW8PpZsvCQzeVNrx3yTS9zVf1gQIpZQuFvDaHFUUNCplio/JYi
SmNvWzlgXYmIsoBFRw0eNubcHaoaSwL5Z3/Ps4GdA5vJGBBjZLSXZtKfie4mpAuaj0n0z1Hb7adU
vM2QFSjA8dgESQpxnEQdW0QW8ozI5LydKTikKI10lneD0+LVdvxv+D34HIO6z3zIglrVigt0gc0V
6X7lwSKfKnTKsJn1thT9fq54Z3mpcwIrj1fZau+xgDBcNemOIG6fAjntHxi9psAVREUG3B0w/KYa
LbOh6sFCAKZaGudJCOGbrq0nYzRfM5kWm3BiTpnb9TObMT+omftv7Cy9birjoVrkK/yTd5K5QWT5
zHpthr/WjC0xQ2fZEh/ErGmr71gvia31dbGBv7hvRyol5j4PpggwNNJ0Quy8JIo6M1GPBIydrDiE
XM2YMZBCIaVtNYfbgvwn3C2naGfOM1xQxnCswOletil554onVt4ZIddNY3zHl66ooXGw8XmIj8ou
+VgVLnxdopLEon/JhOTVbrPfZssj6uaHNLBJ9DHzyK6g/rMIWbhHpnEckEzZJfK480Ugo96CvQB7
ggG6vY9THBxdSuP2DNIeJdf4oVJ9MhrUxnriNWHdhlN2atXwhk12hMlgPydKgD614xtsnLAM4uMw
9Zd5xy23WCADzX5sthUv9pusqsKj45n8WZmae7A2RaCKeN7HpueDXvGLrZNCandgS2/VlN2jRWyI
DAatrE/4VNzneGgv2Vt9Y9M8HhLzSk/6EPvtbRJJwKuzvNQ6WnXi8AKX+qbL0TuhxtTpRezoLwMp
Kqt5S4T/4hXDq5ah+1yQGwuUWtQFfey7qJLhqW/ilLgo9g2qpLNDZsJ/aRxpB6B7jgCxD1PvPjtC
fut76zlLu/jIIIm8T+MdF+bd1Dd4LJxqXDYYzbNAtPNr33YYL1PxhR0ikadJwBRqmIYiXmVBHxEO
4toPRte+6Nz6veaVF/gimy7otUgOmSWck2xgc7B3cI6uNd6MCHhvGLHaoCnaOwycCPH5I7TzO682
vji2AhlKBm0nzJ6JRI1U6jjL99jsm3OoDb6H4dUjVrD1CLBtTA+Pj4rDDAsEKdTWmN39tHikZAzZ
XqKjX065fylt/4o5ubVN1PKVIOC4ZrF9Qu+8Awu1InwLo/lQy4g3IGzjfes6N1KJFC93djcNPUMY
CQl2iB6rUN4Wg7yd0gjCXTbtdGdC3h+XIyjim55V0abE17XpzFryknGBmI99cfRYSmyMtEs2RETZ
+4zWnR6ShYOvub14xQd2KxiF8pDSJwZU+5jYSbNuJpcOUdPr/PsYGWI7lGN1U5kNM0/Gov87If6H
5WMe/P9PiG8RjUqauD7KPunn0/f/+tc/+LdNUv4TMISJv8yUynZt8d82SYu/EdLE84AJe+2h52/+
Y5OU/wR65Fk8ROGS8He4pP8zIfb/aZqCAksT7c3DLPn3auf+6JFX62xa0GdLahEPp8SU+cf5sMnF
C79LmyS2oEXu7CU1+31qReVa+wrgc5OprgUcXEvvNgzRPNpEONNBQD/0fpM7WE3Ovxo2+VVsZui4
NmnOdmzn06+iucGbzjbN7ZC38y7KVbgb2vaeRYHY/PL18G3MUVX+Ohf/3ZE+VcUp9jozfnyTBBbD
FKaibCSZsN7ggzd3f32oPw3g109l4QvAyCE9bK+frN2iqnMAkJa5ZcY57iELZquVsgr8BCo62Mkh
YPMMEEqwEQt5duwbOxf/ujP/4Av49fOuZ+7zmf31d/h0ZheCKzh5+B3A61W89DjyvDaDlWhmfMHV
/C+vyN87HmWrLhxo3pvWanf/pWrVIaM2hjUXlUfcCAy/TXybniRDgGPwmQ5GBOW7w1+f6PU7+/wZ
kYwd7gnLM4X36TMi/2fSifmMKV9lzObQGHfCAKTSVZ1xTVs7q6E4WY5/fdT1RvzTYUmpYDfGz8zd
9KkkcWb0W2ZDwrJR6OrFs4bhClL7ku46TXXyvrJxoG8R2pFjHY/iOIxAOaPRufU0zAPADEcitWD8
ChPeVlCV5SI36KBeiZ8ojs1z3WZgmAAwVvpWIdWq33xV/9OtgNtaebb0pPXzQffrV5VnNBLCaCJe
LzMxI+uHGBEtfyTFTC7p61+fLaIcfz5dUlomxWzr2fLVp2+J8TsWRc/z6UPswcIByZz8Dbip8k5a
ax4Us0NNsk/CN9+OLNyvlNMIvelr6EqEMEJWqpFRheO2nlaziYVL7MoysNQEowL7QpiytPujJoNe
YmHssWKmoAgfYf9Y1oZzXj3pCcLv05LIJN5Cgi8S+sn7kjrISGp9DENWjaIuXZxxllfelnGRTUQZ
So0oDlphhtBDzxLeAmqGj7SEsXby0kbXiBpJmdy2lZLjkS0d7lEq9Mh7GmyIX0um+/m+SKVwzq03
0IirWNQ/tI6W34aChDtNeiVssw5jr7u1m5H5W1gT6PUZ675bcOWZYzYWftPOa7x7a/L0gQUoI6fe
6mIWCnHTDwHkBqplhRiNLJgGK/vSm41/O5BoJu3CAvLJYbCkznAMqztMKE5xgGTAmpoCIfVEz3O0
2tlzcaParvnKaWI+CAtt+O5Ztpr3g4wSdNwlxIZN1YTzMcoYk8poUdFEMjbv3l05q5eEGfsXsuwg
L3C6uRe10y/vnUiXGfteZX9xsnK5bvFgf7DTH+901SomtU2YvWa2V3lBWy4sC9lF93d9NgHfK6ra
eZ47Hy6PrnAGpW1ZDdt6qcwHoikRUnlY6QfK0DD7KbYCMM4FibMp9ZA9OpGjpBICpiAF6gYgQtMj
qz57Xc/as1UYpQ0cS7T1aa3eoWqG6WGBuPKjh1qNaUoa2ZXEN4FDOcexyo7EVPrGiTpxwYiG7F/B
0+Kel6bKdzR/CDI5lfLl8swOxNQH1wBqeRHToiEvEk8L4kNLMQJ/ISeWPlFiA4jQiyT6Q4nSCZGt
Uu1TRwoHRF/my/ooEa9Y+jLnqfZKd2uqnCQ0cL8kdZjllBUaU7xJZZeI65GKDTRyqyP4KVvHJfxd
NNNdZJql2Ha8ataBEyEkDNG4N4JiqvJ3O86Sabdg9043bWym3JKz7l9rnC0Naqix8N7SypmPc7cA
AEmlSn0806p/smGuzFuq6pBzl14DEFkISWExhYv4ljdhZF01Evcw9UrszvQCcnKrwb5dR0UcOkcR
N7SgtG7kjmewLS0KoKjFeGBEtUx7r6h7F4pjyKUAsM40cbeSQykvHUCa6VPVKGJcvaEHGZT4QDGW
ZZM3n0OFcfpMdneeXyYECo3Pt3GafV2S0/0IO5wWp2iM+Q8iEgO07SzUlH8T3GRyi620uyZ/WgzP
RJ9jfcNsIItvzHZEMWFxVl3KaI47QPrRYN7VjWG/OGYfgu2DTUhj6pgbbPS4OmmEHuqiCEhUhxab
cb/tr7kE/BeGtDW1VQ2JaYLvTDi3BMr85TRNYHPWvDhXMJTHHI5eLB9KWk3lZsAoB3Svbu1bTX4X
WAfpSTwMMHsoWGt8Yzi6EUnsnbZMniA8NCvHenEMO75VdTR+syhB0F+gbSYgISmZCZvXyiXX0m8r
sFileab7Bsc4SnbrFJchwX91xJHgrmV5uqd9A19qI2oLIp6l5E2RGcMMEdVk5I9pAC0f3TkEnqGD
JErcxxyQu6aZYsHDRImrxNwdu2I8iyErisMoay7CQRD8Dah7HUjbWVP/2BAuio9Fiu+cWIZHS8nA
D7M3kg3wywwUIESAqNFVjB472J4hf3SgeCIrzhJGsDjiZ+yqB5AP8DJAxLnP2eDqRyoF/CvDauMz
ryFMT1MGtwCiPeUbVTtM+zhz6R2IbLpxTCiB8aLrp46u9AcZk7sjVa2dgIkaogq9keVbGOfhHlfL
Suwp5/surrunlTp6paGvBUxI9HNoAMPwoigMQsVCWXT9bjQm6hCa6TpN8ze21lhaGpwSu5IwdND1
7YKDJQctRK/jHpQzlbjkfANy3YgrEXm7xw4bhblxcK1fzsAhKUHKdibS5zKmX3F/RIEk5WOSiOyd
Ixj9ZG+0vv8lGwiWAsu40zWIiGNhe1eZ74dns+3VrooNMOwxZoyhtC+mwnwNR9+FgDu2T55ZM7We
25E0QqrfHJ3CW5Ct5o0rNQqv6YGXlLHu9qCoYgii9TFUzUuzrBqLrCfvrSs6b6+qvDgOpF1OdLHn
X32wqsexkvpQ9DyipsnxDn5E4+6WhMO8q+X0XvrVS5aF+bGtYlJWkG8hY2YYTkOmBsqZ0jNFNuAH
ld1dZl1tm0Fqha9ylGQLqhGb4eCp8BsLlxNJ/fCYleLdIxUOiaKwXhs0aYIdoAZVl2YHKizXbqt0
NEHsAPKfRvcl7Jb60eb5hjtw8e6MebF3ha66ja2GH2kMWNLw48uua94nFYJ8bigVwlPnR1V6YBTy
oix1O9JteMgL3sfZeq6yPO93FOGJYGkxDKzMDsD6ealP4AHNPUrDBXDWR0EH5LascKXBSG32TKXU
MZWU64Afw/mZNFhpDB2RUzNL/HtSml/CxIaiRLXDDDRf2NfUVJHiQh2gMgkzFmq2xliis+ZVgo9/
KAUyAaPLvnGCNpxg/KqovoVa7+6ZtIcn1quPOJWt6xHuEQJsU954rnXRJv6xqEWNWbH6Fo/iGibT
hWiR9/vU6ii1BVVdRYoK3Arsx9Bd0bkA11X5xtYp1wcIRa1zGrDIvap1Gf9gTeh9+6nQFz42ptj1
UcHAtl6mi9tRMzqIeWtqEB4sBKOtpBBhAwNvzQZpAa8JjMpMX+JOFtlpWi3CzmjfDKn6MAf+TV/O
4uh0QNor8wdZ/D3Lsf6mNsweeZBKaAFYg7jVe+ilTGhWbae1gdWjvX6ZnM44ySW+y5aGNSVVuIRH
BaNpDIxYlrDB7e1OtcjswIw8AAWqa3aDOzlExIBSj53YwIjfsdwLTwmoE8B4nt5hqbkjVhftY1W8
Rp32HuzSusg8ECkGOHpCAXilQ++8Vgz3qn6TvmaHYnQPhk5PvT9vuyj+QgHG44wLFbEUHaoyRVDH
0VuR8gJDcWA+2oTXRW7s3KRudkwlYywv7H2AJCAaWu9kVfSmGWmdUo1lHuKM9bAd5h5bkQmr7AzU
zO8E/2cdyfAQpam9nvLE/YLM32MsmH9Q3pgEBDKCDuQVjKVvdUHqi5a0MuiAHlY1KLpEza/SjIdd
7A67xfD7Kxt8AC69imYdHmobnuYefolofPKmJHF3/YxXuiRPBK7HBeE4Vo2rWY+0wEKGyO9ZhlJZ
s2Coq9ovjF4Q5GMZz8C/6HAkcjJHd5xrAkg4nXm4DdgfwYZHD3MylS/x6Ipwo5DPOGtFVMAlsGMv
2+hRmB+KudeySd1hZe5zqTWgA10YLBhnewIdNBidQBuPTsACxC1PVtwJD2eZswxffKwdyYHxb+Of
6kX116meQ3KioaxusSTU+PJC3z4WZhdfCF6xlOiEbo6PpBXTCSQL5cYTdgmsDgOD07IrM7WRfmxT
F0wP4dYx8y5h3GW3PziNOdaovjSDLp4pc5w9i9qqcJDjJmuwpGyWSI5AJAjDv/rDJHGflbOjT7Xw
resONYfTaJjhY2oW1M3lsRJM6YnH4Ne10muThFvG3MX23qyxtJYH4nGe4KJ2KNqTlpvBCUscukHq
FmJBYPuo18HihSxtBT1FyzrwsLpA+7X5zL72Aa028rZ0M/OLmWMDCV/QEa2p3qj57wyCfAvvpBH/
qOmlAHfTSTBNdWfU/SGqGmzGLnjqk2Xr6jUC0bsbnVA896RgBZRho3sZfdUyC51LzhLDB4QpGmrg
I9Ve5F4luQ2KbBG65Y9Bs3Kla4XbELcnrCU1J8+Aw7hQLVGqR8ubeHt5cD6YoriRzoMlDNvXru5S
ztUM0y0JjYFKsVkBlZ8bX+6iIYx5JUQZ9W0KX8mrSqnkgolm1Ud45/NAiYFsPkJSb6/FWOo73zVH
lGXZMP6vcUGOVdnYOwWI6KVvQ5Z5eUk9cNZZFXNU8GjTth4RxTaCRgk8ActgfdNx4r9IcDnRJnei
lMdtZkRLQIm1+9TVhstKnQtTb5i8jfdSNdX3TOPjZAdLgxPYqGa+ImyFjiaXFtRoNWBN3Pl+J8uD
UVnVB0Qp+WpSRPaIHa0mtkwvFpRg7dQhzGi/HQI1GNhz4glrA7diOX7HiARyC98DFt3e1da9zFV/
F4VOkVx0HOQ+H1kTbFB9DDJRBJh5S45uzuilG4DR2d7yLSyc6m42orrYYjzNn8NKNO86N5ebzGZi
vt5lmJ7dIWoeGRPQGt7jrxuDBtcBhhhjxIoeQZ9PoR24OHT7ZYmoPQsd+eqWIfO0YYKFZXQm4YLQ
DAswI9rp8NICGfpBAsO+G2yYRBvZq47OkRqUpLcQu+PtokBqd72ey0Mn6vxpYtWOXbUsyu/GMEhq
F6O2udf5xAbUXMqq3ng8aSOas0rzO6R+ucAyN0f85CJy5W5MqmqBaI5jFZbVyJhywexzlRC6HoPa
mYyvufZa5gAL3TtEORFVN9qDMbGfMoPa+CLLPU5yP7NrcsLWYCYxQj3d9jkkbba2vC7iMY2wY4nc
ubeLJfXgfTfiKZ/VOl4gScNWrK9ja+ObdtEfY9csm50h2vqkB3BpcAkja2QT51qnwpmjNTgOnZAc
QZ9S/amFP5+dHNgYhUYihXLsF3C6UhnfKdalINOcsYUjv4wdKdHGa6GqURpBjzQ5D2whbbZ8eHaH
j8bHfc0iHoPpvRfTkLQxO7h4vDxale2duh2fXIMAzVb5fExW0GVzBw46ArYx0h569NAq8GkzQbpr
+8kHEDx1JlnJn5zoPmaotMMhD9tHjR2Pc4z0Dfsx8hCFT/RxxK/xApyZEY+qeENRQx2KYd9ZYfYb
cXUNcv1RAiTiRR5P+Q7K46ry8ve/qJ0wi1yqgqiAzCF530PiTE8Fqg+TPL8ad95U5BfUKWk7YGdM
OQpjOQbnsNpT9o1nskKxtf9rmW0V0f4ghfILUewtHEJm4DHcT5pk4jukEZjWBsKev2oQtazHK1wj
Q0Q6YlnM2799OOkww7CEQKSjcvKPn586mdYdJsa+Po53ysZnK6BlLjniNv/hOb79d4Ve30Zaxknr
C6ksU3xKtElRQkIyHXLoSxx2b4wLm/l5LDK3fROwKhnVuHmxW5ze/Y16+T9IpagtLISRTqSSzqfT
WppFhXTI1GDmub3xeHVsZmwcB6Msx9+MQv70DSpIMESZQODQnug5nwYUMD4xlK2Hmtp52TeFnQV2
OtiB1bvjsSnzaPfXX+H/8NHWDyVM12bg5H7GE6mhy01nFewFpjrAXfF0yb3O09cwpt98fX86lMfd
QkWSRbsneURz/ftf7hbbHlUbU4NIjA5vpjJZyJQOOwF7sZzLn5/qfweS/8B3/csXHLz1b/8ePl6/
FR//9Y/H//t/2iyZP34dSf78J/8aSUqmi5ZyyZ7yCMU2Lvhh/w6trgyWNc0K58rG0+tyYf4ntCr+
aZn8Ax76TPbXG/2/R5K2w8/jtsB4ZUmXOYL8O+SWT9e+kLYLfGw9OqNRDrlOLH+5QBQ7SZgg7Imz
Ov06xOOVZvZegHJlaPSbR7frfhp//jyYxw9bpwucCP/TszsbOkGjBq5iTPHF8lCktVVfdCVdemyg
KoQ2UU/COseOn/5ol5adZBHb4wrAHryj2RXsUePCReZk8hPWd4bXDM4pW9mQt6KBkXwEltfHe2fJ
SuPUdIU7XYom7JujC0LrTEtlU91kcS+uWHz30TUL52QORqDmzWXMu7nZLxKyUaBxM88AFRan22Ok
K9AR0nbZZY1YymBq8/UfOWJCqglhmB6oPOmpBGaujFiWIfKgR8IPY+lZFEc0E5aJtdA3hBn5ST1A
+nTrsoz/6mdr3WyVQeDaQiRoKCxhMYq+PHT2bVpFHp2G2YhDAgHRxxLCD9iOItfR3q8Wk8e+mZoM
awBnG+cRLNNJun41BC3RXWoaFpNmvkPpVlZxpevEIQWcDyZGDfb/YX8SPlQmUPcDSdGxToYM3cEi
PRQvdKRtrNHANNNFfIkoGYjBQGqG6HmklLE8LZUG1mnQsCB1ZHyL0mJnWcZdrR03cAS/aVf08xbZ
yGB5tmqy3dLQ3GSg7rC7wEQelkFtcETtUf8+DjvJxHabW12PJZcacOzG136t7iM3rgMr7J99A1Js
P0EyAcvxJR7Uozun97VIznJ2AUiI7LtDY8sG94w+0ZMQJJAq9lzxp2bGGuMX9NCzMXEoCAQzi6YK
WD9pLhJ3uPBnUgIkcfYM7Blw2f2hKog9Gav6rowbPY1EdpYxAABzzLuyDQj63E1NeonOwlY9NUis
0nHXTdiJE+pUeAp7q0dmMxJkYQn2YY0EebHPzBv8eUdckOIsJudelqsRXkRv7HkviBlQXElgJuvY
mTdLWKztjHvZOLce2yZICDX6m3GtLWp7PGb0VnSdLa1xzC1xQZ8F+bs1TqIYbGRpe3ZlerRNDCpT
SW/JOB8XTHvWwtHrCsOtq28dEX8AjdpGcds+toN+gCO0c+hImomJEaYMn+xeX5oyPBpwJXYDaXDO
XXhaCwJOXo6cxw6MfSDEIdNd1t8JcaIfQZb3YDSi5anw5U2eAe6PFCtRIint1vIMdyMzWk1bbg9W
b/ELeo3BQGi4gXvHwrQ36DUzzQBL/KY0/O90NiIM+xPW6waAv9N9dBNCmxlqhTM6frBhQ0Bu2ocL
9pw66861VTy6WQXCvfEvR7FclUtyC3J73tgWAvtiXk/hyjimg4wDZRKNiahoWFcwkYnOkIy0nkXt
5wFG/IlhIH2j+UB0EF94ZFwJj4/i9+Y7MSKSGXF1uyRrRGh4GEZj3lg+Q8LGvSzz4YtrT8fexlKE
rEZ1jdN9i1sfUtocDnt7KOV2rkL8l619BiR7qZi4BPhBJsyQttzFdCOde2jf0AvTW7ZRFD5hJV2o
Ct6gdn4fAEdt2rVySTfLcTAqD9VffVi2uy8qr7qcs+i+BpUKM9VlKI8Ri2EmRFTcHd62gncnI3aX
haCt3bazH5QolPwk/xuFf1vdG3zWkH6q2TmFvg53IUj7Nq8/qgRhIRIGxasGcVI57FCJjY0ukolJ
rx/kCTGXTokbvdj8SZ9cgv6uD4nh7u2C4e+svJibgg1Dumy9uLiIZ/sUhdmlmbKZznyCFzq8IxGO
ktNwqwoqvdIwbTctIt9WOxihM9t5piAExUPpeNuP0tuai5yRstwHzIq3pGNxzSiSPpSwiF1aqUdp
tbir2copY3ruGvqo+qg5pnG780a66BaOZrdU5YlMMhJCrbrPeE2j+HTngcnlIckYhEfsKQ5jX/6Y
8/K5ctV3eOYHPCYxYivIbxUPNjofMj9Pjfclt4K6ROFh9F5vMSsgSjfwmPmfV2bXOARWUBxLbVww
QuM3jfsOsHGTmc9kh3AyKkLbUb2DYIo8lIZ3QNev3aJ9bxwu9ErnGyjZzs73gJvREbBRXghkc04e
C/zaomOk4Y7UKrVOy5Cpi64pFcWq2qqdW+BA4SVRXnPRVzvLHFvrPOULwKaxM27Yu3aBP8Q0meQp
Vm8GbhsgWfvc7S6QmKddG4Y03fj6smryi6ZG3yWB82MF6sCJyABATJHId9Aae3pRzObklbSqgWq/
dFCuN4nE6ADTgbBlmdxRXPFVCvtcFdZjb2OcZal/aClTpopwUS+l39gfXVoY1/g4fGYv+Vnl1bmM
VyQ+EYYtA7i91zXf/Dp+FAw6PuYip5vbbW6UO8x3oHHXvHay5+X3DZ/2177mEU1nO3kQwzyGIsdj
QNIpHqjoTkvi2C0dSgBlcRcz1ZiniECI80NXfLlEODzmA3F9q4t0vLTc2t5llgebCsniMYJTdoDc
KTFR5TYnii+pNKcn6DXWZtAxei/Wjtyt74Uz24FMrDNtwj+Kcun28JlRV2f7OiFgRkypG7ADlER8
1yrghGEHlvfhZvA7/FgRratBVJQvJWs1cFedx0w/Y73gD88hUcytm4E7KGPH2EBZmi8UGBCk3fZk
snCFEZ5cplwbWMzWMg+VfiVgM5xq06G+qvZ3ZrW8IhTdGTynQrhbG+ie7VkUjghgRckr086WrZgY
amAaM4KC18tCEs2D0etU7RlFhyLCxN5Zc+SuL8Bx58RC3i/+TGVksZZKgsx/8NzlK2lgsZm1pGsl
p4faNpOjERGqs3Qx3DVdnV7ipD/XXe0HGPy+RtwRm8QyqbkiOcNj3VU7fyyM76Odv0Oyr66tiUBB
AsEvVCx5fM+wnh1P7cuR+mVZ43iuFvfrQnphb0pH7dExaOOl/XjTkJqjabQ/dASYN2QTx502w1PW
2zuviE9wTm4s33/DK33mCpdXri4o2wnz/UCpI6KMfz0UM/fJvGJaet4SRYYtdVLAJ7IoiBizWJD1
CDfr7xVgat+2LnPGPRvbz97czL4hC3sDe+yxxpRPn+l5dQOAN8jfMx9Hb4hwGlXQoJLFPC6Jc+sK
+65fcJAI+WVa4bqKJQYLOR6DOFQAlJtvdILBZRicZz4tTPlm+oYG/2SqnpYeNV4WrfXocyGyzW0v
JBPbrZePRkBoOrkpCrBvk08nUIUVhQjlRIA+FNcVv8x0StuIRRk9Gflw8GA3xHeA3wteL56BnqpR
kj6SUajsRJUBpKhszov7yMRNfObBPOLfzWjxI8HhOJc4/03waRaAOgaCbI6hhimzfMsgP76M8EuY
V88uToKtpC/h3A3SZElomxaR1Y4fIlVZdngEQJH/xqP4yc/GzsSXJhtytmg/mbifZI6oFJy+PDa3
MONY86bgeoOKi+6q1DHu9jmZEQWJMHa/QRWvm79f1SMOTE+pD+CDCxB3qf3JvFe3oNAwshJktCqG
v6I2ZALGsW/AYHteZmOto7JpSxzOEtvULfjeSxaPJufZ72h4U9mDYzPqNZqc4tZQwNqRFlkaVfQ4
+rOewJ03U/3NynAB/2LyukbfoATKmEvak8zWMR+HtoroKzD09But6s9nlZ2tiyvRdBhceM6q5f2y
uSSYEKtcK0gSRZs/d46fP2szP4KI4C1szAa8d0bsvzWBsjf+dE59UKkO7E5hedKz1z3vL4fNjKW3
I5PYvptq8i6yrO0nu7EkXKVpIqHb0jOCncNJuJOKYmKXMc2e4azPl3zLNc80/xc94PbPDth1X/uL
RPjz6hLrhl34vnQB6f7xF9KAgDSSMF5bruZLqITe5bR2PKZsQG9pDjPOTUXiE9QoEeG/PvSf9vc/
RQeJqdF2PAfd4I+HtmLDG3y7Jr6jxuibjryax0W5tBGKdsq33qrF/ZvWYpaUq9AoHBQF38Gt+emY
o5hapUK4oFQlXBTqWIbDbqi+/PUHw2P6+bM5KAwu9kUPSwmCi/Pp3sloUwpxk0HHpCzIz6pHsnfQ
IDOa/ejGDB+meGyDNmX021IsvS9oND8yZFk2LK7WtyFtfE3PwwUP2ZprjX+4xnDCb5RnWwqJWbZU
dnbHCD4OrI6sH3bel77mp4HxqQ/SzQMK/bZL5+6pRSBDUj2A37xQiXtLvj9wLZKcRnXdt+LojSNk
yg6Whp2oNTy6DctipSBiQfJtwKEpC7MrmKlUoQhcZ7ocbvt4fF45jBtX9O9x4l6E2osDNg7XtsJG
6TatTePH/+PoPJbjRrYg+kWIgDfbRntPK1IbBElJ8LaAKqC+fk7P5sW8CEkkm0DVNZknp9gfB3QR
HetCMX+yZvxNOtMOjc8lKns39q3ljanPc5Zb56BmKU2MXpeBpVLJ0cVXWDfJdpjMI/EiF1OH+hih
hGQvBOIlYFmVE9hmIFcNbZY5yQRh2pAvICtufQnQInFf0bqsCdTYlImzblV/QrP/pETz7eQuf6Ge
7hz5cDSpv0JsXEWe7mxV/O0n8WZrvDa1BQ1xtl4EvIuVFY6XfhxvUTdvS+KuFiJ6CJ/Svx4VNpVu
dmRfRSU9f9tVuBcSpVZbsYBnmPNsiPyXYjIihTgb4NxZuCbrAWaau0zb1qzrWETecYAAljk2qkg4
PLZ8J435gO4MlzMs0xUi121AYgnyE0YJ1h62Je0BKPZU89IW/RUc5y+V5hfe9D3BiVvFfqZPnMsA
GTjQRN42bNawA5/GIuIicTY+yAp/ng/hZJ/T0XtNluJNiOoVa9dZMS5gK17gy8TWyOfYtttUNzQQ
RfPp53jQ0oK+36c2Ym6bvVDFvalR4HTD9xKTJk0emGdaT/6YnNFt3EaneU2nRWHemvnFJUP107RO
sB1M65wU7U7bzYk49U1rogRkpY6TfWkQYgRHbLR4Qu2CmU2ZzXHPpCAavV3FnhJorP+nWpyT8hFp
TY54MiZnvDazQbk5FlcnFCe60BvgMp74pQ63xGccCx8KXRgdI81rBsa+2IKN4AWQOthNQ+VsDHYK
e7S+C86g7iwRCSXJpBkPFHjzTFXsK5ltGZNTaRHWfnAH4w3EJLKRfjKeGI38K2D2PJrVX2M1/m7Z
MsYaDVHM7xmmTdU9ECb55xiNrwQxwVhdEGAKPgv8F7uu9ni0ltbDBo5quG7PRgP0LClvfK7rpkWE
hBeWzCg94+1bWiQd7QP6OVBsmTYYiH4ZNsTPXAKc51WrbfxvuuBfnF6jjmulh4haew91OqtmwDEG
rF5Qa3FLbbbyOkx71agI+rLG6STm/l9ie0dQyt/ujDKCzNB+1VuaZLjBvURZ9KzE9Ivg1GeVDXEq
Mh2T/FnEgcOQquONX2Fu+nAHsz8a8HL0I8XRybzYrqNLVywbrDCvkP83JOoE6wAX1WN5uvKld8N/
ffXm9BOA22qygCujGbNqb9eh2huFxyqXIZ9ul2s+gbmIvK1t5Oehzb/abjxWA/gAY1oj046Nft52
2LSapbxBn/2uG9C2rbnPKxxX2G6HUJ/EQoyAVVVbM2p3PTDqSX9ZhEFP4GaOEcQyEGgIa7JfYkDG
O6oAX7pDXc7qE4LAZGxaNXQdP3DKN5cjBwqinVX7f31DoYl20UZsKwtwBE5/DTalgVLhT53xhWCC
U2hIVewPRfNSBbn3PKliYBbLBx+F+Tq1u5NlyOYJa3J3NY18hpqoS+ax5btLUwaBaynfCWNR0GXm
GR5Sa+MFLgNklB19eBn+YUt7AArGNj/CdaCMf8YEuiAJYRKufcIz1QHjbLJRw4jKYQhiI3cc8jUZ
URwRkDNnTCrGYHNoXlrIOaRCYHLLEYN7qUQNk2l96XITMTk6ABMIVLKq8+Btyg2A58IVcVUp+94U
FsGNNj/pKRzQa1N1jt+I4fojiZ7LxUhMPMVVCh2rCRZW++F4A2re7PpKHPwoPzXSdNF7olxvQ61j
ndDbLMq/IIfsN0htz6EK7yMkojihOVnjooLaldCSpVNxJDnIxRXXktujKCyzcngfhfNBpjpaKwwV
Ky94YOj8ntyssL+KWT2hej67S2MQ9BWM7Y+9jH9YnqudlfgW6iuDWWyN5shYWXkyfgIEeyQqNpXx
XWVuiGpqZAQpNRiBpe0/TdV1x2YEk7wixoq/M5Suu+0TAXy3l6M6R7R84jqkQYT2Mu+ecyPH7mqm
ww2fStgR3RbpLi5Mf4QNkhh2hzExg1sLzbbcJBEZyeTBlPjFuaUueuh6BlK1ILIQliPPn/B6F1FX
0U9/vYgo630YaQeEvUJ6XwzOCNnWGLucqX2uDin9zW1QA/cdSEgSLpO+1aATZB+soyYkWVkVyRuJ
49VLi/T1uFjQbDYTyO8YqTFqVIheHxNkaWyWbvk6C21DXZyZH/Ps+AOFJI/iIVoCP9u6VvfahGl4
JjrYPzpGK1kBjrN1rZpw37YDaww6onUCfOlEPZHG3TBvvcm4UVUHu9Bo3yXjZKTdxirUuIoJmEY0
xWgwlgvgnMwA55kb6hf0yWdIQG2cKQ7AXCr/qe/rKhYyiD4M0kWZKuWJ+69hvPk6DjhANv3i7pRv
XGvdHmTtX+cmM3dyzoYVH+FpeNDK5NyAU2HEfhAUEOFq8lvxbBju/uFkPTR4dt/gXD7hmG7p0uxo
fCdbiuwRcwxRZJGQtac0ZTTjDcVdKs5sX16E6xRrJNgPnvhMgMUgTgikBqIqh26rAsXVBtYVoayo
63DTWqXzqdjp7e3Bs255vjBbbtDEHjtF5Ks3GnszreUdbcDf0SSpufBg2DmSqUXIgBjYQjFykApu
rrrKeDBZqGwJ+n3vgZi4jPD9ZZegN64c8+R44293qX+PvXedwvFn0N0ulWprW2QqGI1TkFDjpvzZ
IJMHy23cP9LLmjNx8tuCWDfm2Z45HwainHdpVD94HY7U7taxZXWabQ7PxoCYwZp7OLGUIZFXJPyq
CtmuXSX1IQy9p6T0wYPpCpRG4HX3Nlh2IfbWp8YbNkrX1j6Q0abNK6zRbMVWPKLwvZW+yCbBmmBN
wwZGCFlKQ/nFzY8i2VSQ7PpwCyD2a0yJvhujCoqmre4CQkkWWo9ZPBYjNf0lw/PZJ9eIXmE42g0o
TeBtMWPmOxqpn74gkorEuNXCMGQtvREmPypfljrWvuiR4TrMWo2Sh89I1cVssFAWKjoWBtNbXDqX
PgzvaUlqpRblHolcH89y3s1uLjczxpFH/gO3YD7s0wbVsgE98C20kjfUdaBHpoo/0KjXKkHY43gt
921TNWh/yM2NLVp7OJmT/VtRgJHPHbVHRxUaVT9x3Icit9Sm60mHB+vm5fdJseQUGl6C1yl8nl54
R5PkXJCAuTtDeuYH88HxmIgKRS5CIDSG1WbsQ2TiLAQfFoTq4eMyiEEL9OAFBz6FZhW5qC9FE+wh
k+i4mrT5M7D1f6iYo5HMaFHtDOYDt7FxnggDnK8loMsXE+PSqp/D+4Mov/Vqt/ntK3GRM6DNRw46
vHX91Dc9gfRe+Qad7330ctIqEpL7DO3eAhTWcWP1yCSd5ZiSf7CF0f879EeBv26Edj6Hgbi10yLB
lPTdmmDez6KQ5Mc9SKvClB8EjKX7RZf5uU6JgUvMftmTJ9xv+wFkQQIMdqNSNk2CkOr1IyhvWzvQ
gtBZ3h9ndswE6tqaEKVFV89PsKWCtRV0GyEKwFVjeSb84onqmp1v/QA3Gu/kQjy1cuCj7rZpRPOU
gqfJGxESU2FxMQgdN2O1EeY8wm1AzbabjSn8HsltYGSYUNVDWGZUsviHrJJFvva45FAZ8mq+OI6s
XhbXU+++HBveXobe0136Lfmp3dhAShmrZKMbyvhpYTDnYzZnbG2lCdtJ7kYbTqGlis0kox11dbfX
Tv7E0pBEAHHDdnObB0i1Rvf8UMkhrrZ3JgAsOh32F4OI/g2onUFDN+MvVxkyVjMauTrjMJ0TYwuW
gBuu7Yx4WtJqK8i/ijHLkmii7Q3OlXqXjgYiIpYzHCtfkmZ1xeV4Qa14AsZ8ZIzzw97A3bh5Du8m
cHEecT0rJoErP+gA5ypyK7J5uDu2c5oEv/1WFi9k0Z8ddoxEmpMB1yo6cWiBdsfyKkiHaz/aw312
oxOi0xKVo4DijntqSILqIHuFaB6q2KPz6pn7Y2UpAVHUnfkrhyB0GFLnMEsT1X7SWCjx7a++st/A
L3vPrLmpn9xRfQbY3lZBPsx8MGXKb7n+ldQ24eLL+NkaWbhiG+Ae8hys/hK1T1GaUeDj3kYXG8I7
XWiPeXUOnojQbNppt3UKJgEYlno2n7O5fki1rkFLt1Zk2YfZUiJGkhThwCvODolWm8mjrlbTZXEe
iFQPth8CSv9k+7C2bTbQwAXspxRWQGLwsffBvwG5L1nI0VMw++kGbCilD1qymJSPk/CaK3RMe1ch
qwUPDXqwoarU0cnz2/qQu+jzsohGqHBSfay6fNkUMi2OvLf0uMMY/XVyAxaC/pq0N8QYLb8cAZu2
LoZ72dqYYIP3EfcRbQSVEPvfQyWcowXd82g5aciLO7z3C/TZkUXJsxsW95KlzkWmNXnnqULyrKaz
NCZvl5a4LxQzS0LsIh2ceqL3Wlw8x8VHOugund7a9SJiQNzVPsWLsAel98IqwUAzytCb4mObdP6Y
bs3CeMoH7zAZsv6IPApjSVoKJZXDz9vQ5GesDXHQrUZTvow9SBdQdFcMkuGr9ApW0qUme9NCfN9V
D2Ob0nS1rnifxTTvpxBickTXS4z80uxxiHpklyZ7u82/Yf3Mf2DO4VZEMnWcS/1tDnZ4jDAIVFnx
2fcu05+g+6yd4a5N0irG1DcOQY3fm2whAYSvQ1zb/SX5m6xiztdNUztfRBg1qKlHK55ZSItMYeLD
bEPWYB+TqXrMRG+viHu8V3lDfGzJrwnO5tZ3/WuwELdVPooCFwvmPN34hMD5+DXI7WkvJpYrmeef
HDtbYi/py13PUcyU91aQqkNB3UU3pqK/zUUPK+2Gbww5/rHcg2PTtgekf/fMku7eLvMPBNQ+zNfZ
gEeIURpRdxPPJP/tlCK/LQVwlFY63Ef4KlZdztbRMfvvTjCiHpFPr6jsr8J174yF+7jpypuACYJv
ks8f4fG3FxR8icDNDpoMobjvuudSOgCVKy4bwMGnppY7DE8krg0zKBVlNX/Q/9o7HMYH1Hofk83L
mSow3ryql6qbX8qMwXZPiDWK9+5qo9JHs5zP68zu3vrefFui4I4PnhhHEK3YJOZHKCsUTdd+tbwc
FC8vtGFWT+yYf3sjdVDkFafOmZdYOT2ahik/4Z2bHXh41cALA6bOm62b15V/Upc3J/eMdVY6HU8P
O+u6hz00IkKODQIiVkjJ6WpCj0ZASTfmQN4s+kH+AnS4JsAVcXmynMXSvWV99YKZj1iZwngVsvrV
utmeT9FbmR7/sVT3uWs+gFsfCE8FWWM8pogDqGKgqAPPSDRj45xqnJYPc8EInrXvXih+kSuTgGmI
/qnIMee23XAq+vTimMQQFXLYJ1UBhd+cgE5Yp8gOLwSePjcY4FeD8N5dBD0xnJ2aHqn+1Zgek9Xq
VujsLXDZFRF1s3Xhyc1J9eWG81tRmDs/QgGVO/WHP1TFu+mSK6+kuc34YM6M5pFcd9gHfW7sVToW
53lqUFBYGfquwS0OECt++hnUUjYWW2ds7vkU8HXlh0dxiqeM1qImQz0t4br1aJoN22V2xiRp9nbs
qG+Aq+JlEghXSBWn4PmSA6hAkHgrAaBvq6pI8n8fYvzOfJFd9t5n+i8vt3ty26pAT5tUmzTpN6XA
Z5fU4VNZyZeAJzeyWOyqwJJQT8e9NQGxII4UuRCGCMTm2xRqGx4Uan1JH7/NhvzO2hheOaoIqpXw
vrg1kCddtVvWk5t69MuPqMC0A4aiXZNYtSd0HXT/YDgbx6/7zWKEPE5N8VWl4oxSDk9flW87G/FB
DXsPfJm896R1r8iyvTIxeFah99FHCOcqt8RMla5HmFPar7cVKFXSJfiLRcRozgZOPSBm3rcQ8PfK
HYbf3jz8VFnk7eivGASXs4GnIWUMUzlYkPAleeNRcRQjdJ5LynzzHtb4e5wE9x3s/dviVefFlGf2
S6RQM5JyIObSj83hM57mNzXThDnV9FmXZslSytmZfnJEQFcg9OcibC2K+WQKVmYdZlcMolifJ/8r
nKyFq4MvWyddsgkn9WR5HjhauK2Q7/oR4Hd7LCP1brawfgTNatTXZ8S++To3y1d3geLpp82+oj1e
T0UCvIytvcYmS0zttVPhFT35yWwNZ51VeYUCTv6MgiMgm6oXgqwZhLJ00wBt7baXB+XqY18KaqiM
hatMQOxVrWjWOOTfx0eCRhZCKCtsmJNq6WHw2dVaKsb+BkiOddrRxaDpc2IoXJhkk9iMxH42EHYg
uXiyQaJuQIWNF9NpXpZeeY+ErpAQcJoBJ2/gJmrb2yThzDtFKF3gfoWBN36YME24qYD3u849jXAy
L6Ixn4XLTbcqbRLLlzn5IwmNxm+o6++5toxLMHYYWEzimFVyegSXMvjEa2slOID7aMK3G+G96VtY
scKMThmw4F3TEUirhvwmCtLvusRj1phzzizB9CoSg2elmgxEeyT3ElEds0ztbglP68rNwU4uAmTA
KiNYB6+V0b0jSxWvftIKsJ5mcmee3uKDaia45z56BcsqGfzPIpxJogvm9BSOHqatj4ilHVjwggEM
dX0YoPW3m1tRsyEmzjk4G1A1J1pFIgKpvU0L/8cYlnm3hiZNpz0Wz17C/Liv3a+qCJe9xG8FQ5U1
j2t+ACX4EUbrH3rPeyP0CPyTpF+2wupPWad5nA0as6mvPnWJ3EJnbHtCD1BFaryj65aHfmKBm03k
THml/8mAEoxvNJ5kJ8TKbGZv05D7fXaNxMXyZ2HjzZqfscJ8K8fwWSmH4YpfcLObAHz91tlOmb1F
H0TkEEBIvBscedBWWOyMFp4PSUpKIb/ZCB2CEqZg5ue/2lHuI43WRnvtfRxT3nbf0hTsKJs8YX0+
Iiw2QdT+VXXyVxmPvCTdnlQwy3OVZltfO2dsJF+gJz47qVBgZDi4XBOqzNDWAH81s07YbnVczpnP
zOMhqXOXL+WI5x5QcoycYIgl3qfYxV++hUnpnWtqF+6S8tjN+jQt451X+wl7T/ZsKyfapc4i+U0F
kgWsUcnvxk3qtWHZNy/LQY56ZE9xKiCtZJTx7Lbiz0I3zfSv7EULMJE3blfMbQ0L0M8zEfPZALf0
ZF43G74ol4CUFZmknpPlBFXjYSN8tXhQKzGmW4Ketez2+O6vja5hNCd+u9FEsq3+T5kffefed8As
OHYOsgm27M+aK1MevWVg97BzAsnbOvAFO4uZCkRxuQpoC9eTsWzsWvFrlL+k4X/X3cQSERxS3LXR
m40bygqjF4O5eZW+MYG4RVNdXRe0resJutuek75EHunuZ8RmyKAMitnMbaEXAQMdQFBSDGLLJqvb
sDF89vhYO+YZ9aeXRDuG4JiuvQpqvRusqjwgocUYD7VGGBYlMxprtWM/9jqQosYwxeZJle+Rai7S
p7XwaZYYWSxAoRfhBSMKpPQXlIYPqTTNHENPiM/m1tLRG+OwFwVlKOgm0t26x8g22sxNswMEeDBT
8bvOcDpoJlabRAXNekS2V7jhgoGzfUcfshllc1iK5DJJ82d27Gf2geeOIDiGDAJBLf6puHLkFUTb
jvjItXKdzdQNWNja8rmqxbApR4SNfMf/EKtezSITuyqRT6UiQLvxS6SVNXbCwq14Dx12eeGJl6hf
eQU1WlnKL0xdvDcQ9Zy5OSS9w7ptZvTUybuT/a6dPouZzhyNJtqERrXmO/vFlvk1EX/VQttL55QZ
jxXnT1qM3F0R00Mjz+Atux+Kx7sNelZumOe4pE8po1NhiyNtJczC4bcFA6wVetPhXhPQoDVHwNSD
aw/G8VL6JoLK7DYzH+CpOdC47Lwu/x1ojHY28o1DNQf70bMQRhJCZrkHyHT4wLLgRc9IjYTdnsZk
abY94296SI0SIi/+Vkn6r/Pqf0xR7/j5blTlZLMB0+9SMh8M5z01K+ScQUIKY+pSu2sy6uCjWOoc
Bj7C2QcEGZ/xW1EvT1RhD4QoMe3Zcorqau0+gmFMDFD+tlB+yAfDzBeIuL7ZJIpcrP+xALWUn73t
0xZMU//spR0UiJCXcVWqvMTvg3G7G1jLjxbPoNPVa7dg05rNIRtWI5iqTWWM/j9R2ekbsHPI5rrH
hG+PY9xMZq0OkC+xAbbOxmZGbOdER8jaQplWv+thQoqgzAB0aF3IdQN8aQ13pNlJMpbXjx4+D+Fu
Qvv9SVLVv7Scriw+Mx86euUpRk5WMG2k9jZI9flxC1jFfqYP4yDBTxJPkDdkifpzHKSMZSrVyZ3j
mr8ZlQ68jdkelv1yA5jKEdGZwBSa4kdUQXQLne4DWhNBPcTV4ONsMKePAjVYWGxNMEMpabPPeQrH
0Vn8s0ZjgPZhs7DqGd0AfXM3dC957xdIumvePLzLZon02OmMP3aXh3BbQJdHAmXY7HXtNessn4Ik
2iFL3pmzlpvA1g+3uvfDjry74lB/DZLsKQko5Qb9wxjT21htb2y0i0PXz1JGf48myAnSPxMy8rUB
pOiwZPYN7PM7dPdDFXUvBOscVTcB/2wfx6RZfzU1PXMpTvZsVjsyZYjmG5A9de6g11EV/VCh4LkQ
OSMjM/yTVkbyXWhOcZirgGV6B2s5cFLg16FfixXSZZjVoXhyq4VvIR2bkyqzfWWCZGI7dcZvAM8a
GTLRg/2qSPxyn42YOlpaQlZ54QfMnTftdzdzCRRE/JkfaiLmcPBhgrYzgYtegIeP1atbRPDtFZho
z6bP0NETNcJ6NNKJ69F5qSsQp7BB16nR/Eob8dOXNUVbyz4wONfahdXsFbFV8s66430i0gSTcoB5
AM50pS3WET7ifQgjwyr0WHJSjZ6KDmOFky5EHoV1uzHd4QgFk4iKZmuNxH2gW6AC05Hein46LKFT
b/i9A07v+8PQMiIvEuM6yOJouM4vLKP+WhgRIAyR3rUzyYuxFJ9DPr61KlgOowihzUIujrPJI+rL
G5+DstlGVdYS8oUqgLRh3hTT3Q4d2CGPmQmLPrfGdo/aYJL9ybSmD7TdPGr8My105sBYh1Y1xMrF
6t0kRXAqRmPbTY0PXyZNXvAcIm4Z9AdKmgkyQHUvKmurSj9By+POf0wCaEkE4TueCPCxrAlVRsJe
jaYq2/FpkNEWhsXH7Jp/YfKPL65sMBFAQl8Zpa1ZyIMwXmYqfHJYYrOrT15Ba+XUBgTwUt/zLHWe
bfT3gHqEx23D4joe0DYBil6ixzH3pobs7GkAuiQZr5w2fBc1yWgw4uA0RiX7c7IPVj1zDNKjlmnN
0PNQtRlBcE1/9A3tHxZqtvVs1q/0vk9l7deQYCp7JxaUR0HjGVaMsGgqYtAw5KHBMiAGdJIdZnLf
sFz+4OSCY8v4mdITv3sdbfMuQEScIJhsPq2qQ8ymemtZTtIlnhZlEjHGJ7LZmXaZUzmtHeTlD1lH
Pdg3ElEheS9+yxdp9EwxZaSujLt+MvPX2WZAuZlLfB9HNvwRCcZeg0NemjB6295hL17iPcrAF0/L
V2CTdbsZWwtQi+XTNW08MFs8B8uDSRGmbXmTpVH/hS5low3pOLgR9kTBOfeCRWwCSsaHvaXkVRQR
BQZtVFH89fO5aN6bmfcbo0MUmWRx5dP0t64E172FAmzPNlQPvwbGreSqVO8MR/nc02l8/G86onJs
nKVcmD97VExNbxnOfq6jBzC9Mv+4k0MmuFN0OZcucbGJbOv6PGehHI4shcA8WekSfaZDw/c1+5K0
+xRh+XdvjcXyo2wpw58Z0ck7gZ9mTshomfFtgRzd6xS81rNUVuuubU0QlWPJYImtomp3M76G5WJO
EYnOISrqZuer1Ok3yG8xXpCKhEwjpF8qY2vAMvNCUte4s+E/DFs5ZWGx594kK63Tpkq25eAvwZ0U
9ig6ldoMp0/qvbyNBWLKNk4qDs2VikJlfMCt7UxQtJreNSsxzjJsyBjCGULTVAy64qfLkbNv3MSB
ID6EXUJdNjh6ly4V+nm2ltarGyRRvsFNYWniBUiV7ldSTDkBWoFBMuyEFZxZcd7Wf5jJZPMuYzaD
uqjwJ4pbjPQduKeQ3PeEVDpsLYQdq55lK26l+kUYvk9ZxZ54fmrrclqObGJr4ht613aPEFJy+6IC
TGnMRlh4JB0oiFU5OAbw1IVMuM1sKfnDFKtRFFthB1tLBtTzplkWzK3N0jafLX/xPsZ0UMvG6ScE
Co4oooekz6iaa+UXagvVYmAZmgkL9URv2evpIdQ8mpPIBla31ZIsTCS7diLRV9roUmz6C/tmIR+X
zz6pNO5epDm/GfgkvIwT3CwoioSBHTTSV5j1S2XT+s/dItcGcsCQ/VZVGLcc7rxxLu3A598agoX8
nUbbB8/w2+Cq/YrrgwMdJXJktVIReCHQappSMFw1Mgm4AOQ0BwfqwezFLTVjGBNM9VszpBlcQ7vS
7aU3u/BUoOn5Qxb2xI3ppe2exYI6I4+/gI33QBkYBiITacjxqe5qQh3buSHbSnjL+KaN1r3OIQL5
TWGGXb4jGJKwD6sl8JuJsey6bS2aivXnY10Ja4arkMC5cjWTr1Gsw6xpKINAagAzn32r/kYcYn3n
BdfJypH/KzCpqAyQWqPnvneeNIeti6i3u9hE1QArIqJvQBPPJ3OvOcYeI8jun9MI3eyaPOSQVOZc
0vihnHUOofDtX4aHZQBwZYCZIlMzfWoKoKE4oCClaS/sGqyFLEbp7TsysX6mCWLgs+dnr2D5UMHO
sBwXONOJshGU+LX6l/J1yysMEUYLTVbRrZCuCsOpzlhVYYN0X0EcdD3KrBJRg90thsaFkCPNZISZ
/QTzA1/SFDmAoMYKv6BNdPdZRuLukZPHVWYXbOSYXzFfmtPljdBjXuNIlKN9mwu+nZglV3XwChXS
aBcuoaq2jbh7mKfKvkjkfXsX7r1H4gwhAvQC9XikWCjZxgiTg9Oc0/I4ZUOpKNQcBFuUzIaIEaSz
d3Vzm8/XMWeOTQsdFYaC/+XlZCmcm6W2il0oGrjm5fBQj5NEAju3V/0VOSnHI2uVt3EU2EscW/gb
0fZlv88Xi18L+k10f004Gq8e7px0DWfH2T+YDWcYf8EdOaZYA6Grg9hCfNBvx6C2Xu0lmiTfrJnj
BzGqg0jU8jJlrXVfHJthedczqYwHqFzrsMq79NBaDq+lZAII8LBnxLaDm8Kp1tepvKHBaj/Q13J8
MFUiBynSrliwRepsXGuVcjbSPSUdw4rF+YvNw8nIA83B1+do8NZFshjR2knRTU/Qec7Mepph25kE
+Q25DgF8Rkt7qC1ffvgyRC9ueRZ30DAzWG7blsuWNFGO39ZXv4FuFHVMvglZLBH1BRkWwhKXbPHN
byRN1PydQdCW5WbpDU0Nf83lhMBWMj9S8Rqq4gyVqTT/1UiN4yjHwx0nysISGxZ56K5SzTxzw9Ey
D9u8wae1WjAyklcwRdLfdA01yNEMSURxLN6GVZkJ44tYJvmJbChc+6Ga73iKST6nvq/eWRdWUIEs
gcLTNBKuYgUy8wrjj/PbMmeXcAHRhv9M0Y1XCcURwYDsrmMkuDQdUtgI1i3q8FPCYH3Vnj8R6YdJ
eOh5EGKsADxLtV1hE81T4b+IxkfkieAPv5y7hF8JpNgPxHT82QdGTd9DuqxsDZy7ZOuSGNlzNHRE
tXuwTV6TTJzdsYL7RwdOjS5Azzbjkn1EogesBs/ERWFSkrrwJUy7eZoN0/z2KtQGFUEA37lv9ZJw
DvzRRmnRRI2AMTUfW/3M5gRhnWl0zho1EwnjALnlQUyD/y/vOooosiXYDtfK3pr2XL0jR80w/HgZ
QDalkeRAaDSdtbJm72WqemHsXdYsJLUJubFVR1qV6WTqmS73daw8m8PKVaCzRm8pXpchaf5Osvqa
Aia9vivJMtLymWI/vdvcRE8hO8PyVARDfeLQjfBLZxHW14HYnp6tKMqSpNg4QZ/d+6ydzk7bktpb
BQW5WqMxXnVeEWqrMiv7ydMoQS/iivYth8x11hpNT8yar8RyK0PuFEsPT0gkwj/82OmT6yQIi4ii
Ns5eJ8y3YSIUqUVpYjAAJKNvK1kJs+JjIu2iKmunAynWfMYZo6ttljLXRTlo8mgXlct1ZjsPFyz0
cUaJAkvCtaCZGDYa7TNgP4YavFD/uxN0OMlpB60qgrdaW3fb1zyXVHo89xaoKh9BaF3ETlixboBd
mxLRNjbeP5bzaNlSQt5/WA4z+v7/70lig7MY50W/RkmhT6C1ot+E3hDFrPF+rRnKdc9ZNkUDTnRn
YHSC1uhQGiZnRj7XnDBVQ8DlCmFgtnMSB5mNQNfPaqnn8iFfZ0ZrBMNsbT7epyptgMFU8MYPtslm
Xwm8tiukjeitelqYNJkptjMB5ZQ7He3FqmwtDxlKUZTfA2IacMiFdzJ7n1MXUjNJAxnjsGPTG8jc
RpRaP/MiHbEdJ2KA4lo79V+aiuTSYvWFoTwTIJcGJHPDSogpGVgDBppB42o2yxD7izE/2m/qZSCX
blPsyN6VYiVwwTagK53qm8A6PhR2Cv+xd2a7cSNrtn6Xvm4aZAQZJIGz+yLnTA2pWbJvCEmWOc9j
8On7o7y72uXGqep9eYADbGyUq2QplUkyIta/1rcI8GgqZnZWiZ1x61NT+QNjslArCVPtaeRG5lFG
5ctINta1qzWHhGi6b8GSML6TVE6g8Fg1pULmIL5TYM6b1QGVmZ/QULInbmAHFibHkHDlUv2I5BqQ
fipmq2ftZO+sGq9Ai854RzoLSYt/9IIr/OHGxhw9mqh8f7ppzFgnCfUiAGDXvDaC/WleEuDKKc30
HxW40D25bvtelAxNp35yniIl2Vjm7LjMVcI57sW2poIEoe3hWFJddBu1VAThrBK346zo1jO7YnGp
E9OMbxWWWCR8x6ztrU9UoVs1OgLd1FNGf5JdPu/6uqleMuZFTxGNdYAYmsemxJXceHX63ZrrkNUY
1zS6rrqarZLdemy29KYYuhH8bUUmtibBnu3oqmAMkZoDl0uhM+6fOeBcB8SYaeCqnMv+zsp1c8JZ
GF8z4Xy3QGz0azO0KP4NB/AWT6VItdqOAJahJ+Up60jaAFTDJxkZzfbn6g+KGG812UdurRhT+6ay
9XQz91EEmTJo+NAG1JUBOi9XKehZoFlb9zNg5i9LzVXRGq3c5VwpFOwUEeLy5zdA/+aOKInBYjdI
yna6UXXIlkv6y6lN9Q6L1ChK/o09Tdz4aepzXZJUt6DyUBJpdGs8WeZbulwrOOvJEjqmqXedmhNx
pYBAp1ed9iZyK/RDXDjUzquTkw28QWkAjXFNvpIFauz0lB5kk9X+FlQHfYvsGDgVi24c0kMVTXz9
z6dAaFGUevJipw05HKXUyuSNnRKs/HyAES1waRDgEBB7tEvRan3b03SEMJJRarCOsMVihilLfiT4
n3SGgDwPwoJXW/R0ZB7wbuKfx6vAvIQdCnpaepqdlHPEgK2O5mTkLQ2Di5ObvxBBlw1hy8PHfATp
mlYXCAMyv8Gb5ifrrseJuCaIKlKas1zbP/gRoaC9pRYf5MiNup+DgoeXBvVdHM0kS5+MPK4hdIbo
46sWZw9XNf7MD7DlS5kjPg5QHEOn6JPq2EitdE0f2LqIOFOtYxXzSWqzWtoa9WQlhz7jZ69gpxUR
dY5l88w1pJAzy8kJt1M29ehRQYMDRSoEpLWw/fC+a5uAzQzTqVMFyZ04hGpNAs1xSoKjFkIvtmpS
R0Dd0En2EUXayFIYAkX36AwV5ly2RQyL+lrhkiLdz5WTuEP29PMzbJDf213Whml/GIrUpGyery7X
nFX9dyaUg9yj/zAPNmXb3tBylPU8VbwOokBkmhhY+olAUAY6m/mV9EETmwTFbzkvBO5eTbFJGGHM
83epkDZ55mud00ykEVqdsTMfKNix6/sJZ05w4lTP5Wc3E9MXDFHpUyt9LvkY1YXWATcNjqxdIx9v
3gUZZ0RAnnR2y6zdsLtmiAdykirRdrLkN3b53ktaB9vEI300WM79XGTkYGIDHrYfPoWxoLWvzK6H
EZQ1CLFVggQBYzwP78KE6TUAhg6XUvdDNP5XMno8DR2HhRqy8PT8Gc/7l2hQD9TNlvlnpc17CcY4
DqPuP/4PvRb//aer+L0p2/JH95dftf8oF9RS+/sXLa/mj+/V/lGesxCa/vSH7WdVzG3/0ei7j7bP
fr6K8KNcvvJ/+x//yXx60BXMp/eyL7rlu4VYP38FP0F6+iXHuHz/P7Girj+66KNZCmza//G3fuKi
3C9CuEt+1YQBLDzf5PuNH233j3+TX7hBIJWZwiSu4+F1+wMX5cgvzvJf+Ivk2BfI1B+4KMf84jrQ
v1hxAOZJen7/FVyUWCK7v0RZTbLKHM1c3xNUmHjS/A3LRh1VO+m08VctfoUHtDuB57QzIcGwrrQb
F6mJLYzNppzZVbRnuoSKbbgYMGH1SvjsE+RarveTpwL/64zz7blmWMrArTO8bDfzkFEc+v3gwZY9
ycbKpJ5NQxT85V2/+fmCf+1oWV7mb7+Gw5vh+K6nJKCY37BXJocNhgmNxxlqlrtKDh3ldFQDsJnp
gqVMrr4rJ7xXo+GnR3PmkfzXP1/+hsJa3keHViGh8KpIQfr7z7lcDZIlR5da1JMsuWwSk/VrjHkc
dzUmziCgmoNaBpSzKvWMg9unehOFxv3iiD0i0TCCIkok/fnAq2zPM/Tps/Cndj828Pkrr22OcsFw
oXQWeEKxbTzCp8QBDyPqK4Cp2b6yGyuhrtdN5x0PreD0863OmSr/9a9q/ZYCX35VWpc8IV0H9pew
lwj8L3HsInTZfPPYwmGf4vRDgiMDZLI0znPlq11UztP16PmJWlEr4FGYVeG+XqcIk6yDfvTs0wz8
6rJesDZP0ufAmIYASlehw7aBftaEK+5vXvInF+/P14cium4RIfcE96GzRI9/ec0jkfrMwi+/6vo6
u7as6YNCoXnLKIWNnmD/k1Mrf+r86R6v4XzA9GlyMOqcN50P+XlglJxRL1PmG2uK6j0MzqwC9IGp
xmaQ+jhHsfcetpXutuXcxHqtm7x+xHBq0DLojydaHgAFqQKHlS53SVDYez5GKiIwjDFfaeV+itP6
LZ265sryZfOcCql/lNI37tgZ064c08tNuYq4rowWF1dpG1t3mBaJmdkbOVf37OmCgEs/FveuM/jf
y2B+xEA+P5V9XTyXaHdPhpupDasINrIwqy84r/vboK/1TRsVmV7HPBjxFuXTCSiquqZsob0q56I4
N4KReYMm9ywbEVw6FmAj30/v3GFur2HyjummpKEWLTsb76U0EmrTiCzVkwMIaOabrdxBj1euS+pM
2N0R1TG+npL2DJmO9mLORr4N/7Q3vwpO0rAaPK+DkWXgpyoM0ZHN9M1b9q4I0bDWaAtnGwIjyEuu
wigkUMscch34Jfe2YtFa1Q0eIfpMnsEk+LsB7/5N7bbpNjV7fF61BTOA6dvfXF+/P34sk7tByQXe
x4TZ/gTl/XJ5VSqMp5It+br1cGeu1FT5DBw5Gu5FVTU/oOuaB93R0WlAqKN9L20Y3LjPnSGMfNOk
A9kXxiTK2lg2FeNKhgXLfBkfhuXuFy76GoZX6/JvXvVvXAUqq4SSCpQAaqKyTflbrr/waPpxS9hL
OaT3Dcc2eFjjPPFQ1/6BwtJHbEjDhxUM4x4FXG7NUAMVyuLg61+/kN8fKMvroLIMnAEQe0v9/uyc
SLJFs8v0GempfvAJS7L3q8Gx9RonQlOrB7uyur/7zP7nT2WxcEmMmZZtuUIs784vn5lpKfBX/YjW
oUVEK+ww1i+224TvfUp500rlTCL2TjITS0tLn/pN+KxgVfo++DoQd1t1kW9/rfsloA4QclWBzbhQ
9bRJzTya/+YBBgiBV/PrA4waMHYEgBEcKk98c9mV/PpqG0YnHMcaRe5oKNZO75558W+RriTYAOEG
+ERQ/JpaS/y7TrnvBnUxRCIkbZDRN93SlbA2CvFakQK/oaeouU6FBiPViHhvOECu4Bo2b7Q/HDjq
xKdh6Bh2OMWz1IzWbQ7oa2I1wb1SIj9ifTH39I8/NsSzrIVurvdDA2A18jv/vgkiH3ZAaK1aCOmU
YOLsvPZM/rCmRlaQmiMbRX8FkzpmtYaNbg6uQ4MJG/rnVkjah+3Iv2HiR8d7D40aTUV5uxmp91vs
u/rEqdLbU7nTbJGGmKGRTZjXoVc6O0IraJCatDLpacptF2afE1MYQoyTlbmO7K9OhFtzPWd88zmx
1MtUkpAjEo7KYOuUWQqJRCR8MFnNSJgFq1p72xlgf+hvsqAjz+m1SW6ZkhJ7AIYR9RNE/Eq4G1Q0
5LCpllixxG3ZJuO+ErJ6UQRC1yF+gWuHUduNkUhxCoOCTT+bv+OUkCGaFg7YxHlvJdI8OrUM0U9N
pvAGSz+kv5oxEUSDkGlfMEIfWlWuUx4gkdpvba0wXFGXzuinD+XWSUhP7nrJdAdIyogqISUGHHJ4
uC6ZS8ZpHGyKoqlerbCsNp0EOmDOEJfDuL/W8ag2XhxMl0nnHT0Vdzsw5y9YWOQFtqkntdDUOWkA
zB/iK0+zU8Q4j6o4ksbNDKe8tOcWBrYz+285q82+UDj4UfTLz2bbqtzIoedzdkrvqvOax5my5Ku2
7LyzhwFjDdRg+BpYlbNvXfPGbI1vEUfkO01X9FLbGWCOGAZsyzVN1IQdG652sU8sKoDbJHgJU1ne
jliUzjRzcDBiG/RIF7D1xA5aHMnaYQkO06OUs7e3dNSBO0r1A7W2xjrMCCwsQsIF5Wp6Te3WcwEx
nZm9Pd40qtI3A+IFjjHPPoDHDh6y0tsH2UCNWt95iEALrbFCgsbTNHhYlTJIPkkM1jhsJ9qghna8
z4iDBlUWn+hnEDcDFsNLJ2/LEyuc+8Lg3GaaRUmV4oS5yUNcBrKne5YpMP0sPckvf5IInkmRAYis
/XYH/S0AhxPQkFBHHxATli7s3I3BoNO3VA3WQ1BQHhyHc33Vm2xMd40ojduOe+V2hEfwVpThFbFg
QHCEcfHp+Qs3018uHk95J2nn4s6OyBTNXtM/FbW4T6rQPuWipXIgY5K5Fg7X8ByX1DHQVdttcnwm
h4wP4BpGov0KWdt7NhS9qyWPnUcvm6tzhYXthV1qtAU8SUBChrhOGIG6NHolS7h8zEYUnDaOxh1e
jCRcqlIoTE79KHjBIqZ2oBTjj8ZtZL7pory4ituFx1ja4zELhdhzedVvhCnf3bqg34J0D71Qeon3
+GpvpaG+4IjcXSCOz+eWDPCF60zmynPnZxmrHyU3+y5R7Z5V0d+BvMqZ+CdU0xPAgIrub4LMUvue
EPLrEKtDifUDH8rUHNjIpO6T60eUy+M78NmbQcp4cmnckJvJd7KNY2dWvYuNlJx+XYbvmgbdraTA
Aql2RIWai2HeA+8nmeq0wdavOgzMINIwK5fxdRQp+hfbdDSux3oo7qOE8O9KVW28z9g2sLU2w0NA
FhhFhvzeYHUATDw9vek+9C7qqiyujNhJEZ4yL8GfOWXfY4VDuW3m/Nkrwk+HFFV6ge7vI1w6UmvM
na3hvfqDPV4lqm4O3MvWdYq0vh1dn09mcFwDB5JH2d+JZLe9DlOXAXZYONgcY3sit+xS+kYXjLLL
r7rWLA9ajc3J4hGGfwcwHHcAtz1zZ4IbgprvgxmY+TnOUqy8lUO313bAy6C39JKI6TFWDgc7xoXd
ZnJ6aLadNK3vYz+X1hmvCjnfz5+UjIm6CqUM8Wgtt4H2vPAEKhDJqO+tiGA1LWfitsG+Xn7vqZNc
l7zi66FknrkmfkQ4OFTmfMkeHfsr99oWI6e3McnXqRVp13hfMfe4GQtNyJSsSoxReSYy6FVwEhtT
HhOH526PNygnsmlNN4VbCp7BQQPmkaELufS2mWy5G4e4pqcwY3tyUcZobmuvy3l3zTTej0hoexy5
3iVLuP/ED8/qO5OigeQtmIpQ3tiqZspksw9J2QBbtCPGTWACnrQ8MqMl8djv2I5GNjGtdV0lJKE/
X2rqh/axAuYJeA47SAUK+eAUmXWNS645WE1oXTOawxNqsQ5zbqOkVnesUgELzOUCXVAQ8Pjt42n0
t7md6rvG1+RSEPbKx3Jepjho2+x+ZMnUpMOwvTc6Vw13Ez1SREBKhpDsJO3XpC65NJj1uJDoDCew
dglnSeokcIzu22D5RmaRNchkjX/poNluZimxr8P4uLSGFKu4azYQl/umq3GxewAZKeejlSYL0fx8
MAcHvOj2sY97fhGGUQswqEqo5YF4igTfVovVKklKAzMeH1JG4HbbZ/R2bHU0NoemFQ4dz0iucIxJ
xbFm+uVFNuHw37iwiZ9oruKtm4Cw4R8T7Xcb5tSTnonHwzD1MGOisjuvWWCZz4BkW00aZpqqHfDX
4SZBDfkx0xB2ZftEoJ2FglJWPhdoNG08kSP5M0pa92CzbwoqLLcFE7jNSDVmuU1Vl+382Ii27aCX
3vPi1mxmcg+OJa4c3RxHA15LO7fFrV9P0Sk05vE66hc7NJklqMwMyR9oFW+mrZ0472XULXxIDlIn
mWX64GNZOrtYqm4xJNhXM+019DEtNGcmZ6cxs+Lt6PvLIa31aWNlE0FcI3DfrLYGACmrsTzUbQaC
pYNK4gYxSW6XDUct9mlk+kuE1mOTUvX5wbLc4kehSZvSr2k+VAzoUmpNFeXdiN0WsE88+l9nkhTs
UpZaphF32pkZUuys4hxnz2qW4JCbWh4QVIhoCLdqMbGWc3ZgyoPNR/YyBhfOMg2SxDoyo8QSphis
8m5bQc92QlnBwZwKl0o0Y/pg1omNAbLOscFEcbISAC2J3QgSahz6DyXZqSs75c5eZ4N+CoT9zPby
3o3CWyy20GZrQnitxgRM+8cdwJYBeoneofs0b2Epy3XnljCKuOLP1cQeSju5cWuMqMMTBpO9no3b
aDT9tR9xjDQUnYQt41l+Fgt9J5zpHHYDGZ4yKZGW5+mAgOB9k1EhMNMQZjZHKJRJ6BVbu8kt3H5x
TF6pCa/aLA2u1dTDfYjq5HGgeBELjn2QrVdey6J/pYa1fGpwoiuIuZUPRILSqiVfePCD9omSIfW1
n7A1YOdqvmOpABQ9ey3XQYfTalajx57Qs/fCqHazh+PCSrrutiNo1a64M1EHLenucchC0tDyOyTU
Rzz1VzNxAnBfzfbf4zIsx8SzoSnBQeXcEm5J6WZbNqGPZPxJLZhnMx2mVTFxWJNW89aq7s7rnXeR
Ws/wHEGpm9UdDU/3qZE84PYkSBi/ish8/Dym/n8J/G8kcLGoz//3/vb7rBw+ipjygI8/Gtw//8pP
/dtSXxxkEdgsfM5oDYuc+FP/thDAkRCp9WanI2y5YBT/qy5BfSF8oFyPIKlLsd1SqdGWfRf9499s
5wsNWcuJXSrJw1k4/4r+TXnyosz+erIW0hQIt660YEwK1/6NOrhYrQYGlvFasx4+cc95byjJBpww
RH1gHCHHgLUOB+3RSucn1SazZF6undlmoQ/Z5r+j81BV5viEUiPdC2srC1dco0mj2+CFC9/bsIgo
93Fn45pH2aAPJqkNvIlVy5PRk2KxvlsxwB67o0AklyGHwARSBIvX3q78VuyR0eNHME9LoI7IEFRQ
eEqS4HsVvIoqYSM5ANmhbnS23QqUEpbCDXn3CcML2g92S/w6oFwySbA1nfKx3aQSRFofLr6g1pGt
dSATsdDGyJdfmwWnkY3l1DXmNW/OTrJ0mos0lDknq3r0vyEtqnkVkMcvSIZlSwtrOoUgjTxTf2+s
diK/EbTWa0JzzlXCQPWyzoijuXgN8OUMfUMZgS5wd2AYwNrUWJbhbiu2q8aFNBBA9m6/jHrNymnF
dmqK7iUJmeBSDaCG8FDTJrBw9ZPpRcx2fSeLCfsevmeTbLZOKWztOcBsW89vXvLQsaFGhM6TG07j
t7T263Og4qFDyVUjLUONjHCxl0ik63qCgIdyFw89O1Ky5zBJDpXNwaTy4QJ3OMb9sL0oI2JfhsxX
FF3sfMg5dWVAT3nJ8SvY2QUyLVS2EDHEPvAqihr+jh0f26ShL9De6Fjs4mx6xU95C8pvQeRizXlm
NKzAFMwYesCQ+GG9EuTLO5G7W1Pmb0TCHoH3iLWT095s1WfqWrEHkcBxur3K5zO61IMZ+KcIZHLW
fiTVeFOHT5mKP2witUlovsR9cZkPMRYM79yTrckMUr9xcLQGLLiksGAztRxF2QAXyXU9srba9S23
HxQwKrWkD10sxwMtSk4AJ+wWJDHIVhQGZOYRioMXRHs09Us8N81eULmTuPllh39Zx+69iaCQ4D3O
SYeLB2AE8h6zbfmemO1RLvBBXGuE+92MuHUpObwSHNwUtrXFreXep05cYWzviGoScnHs7WBp40XZ
MNAgCP4QqKkKdgXzmeoCrzctlmM7PrTag4aa7vqgP0Xh0Fy75MVt9lrhsETrLlG+Nh5AIgbVu1jO
m9n2n33r1aQ1gUgb6QgL08toPivL3FqBfs5Se4tn4GATvRPBjaa6ABlpJfGibmPR3bPXXhucwXyz
WiV4zLr5G26v22Du7qU77gyGM2z/uVjkxsgn5hw4lp2dR9zcZE/Q0vvJw3JD5H+XdpwVPXVB79du
Gkl+GMkFAg2nRGNXJ86l1yZkfyIcbcWBvDWFG7wWu2oOZUeRr/EYZe+iJwIMZzjULwIIDBHqdzcB
eBhfUFm/45bFi3CMrfA9whRQhRGeD1SuVdwOXyNSICoM4ODfj771UC/Yrsj23wzDf+WquxhgFAhs
UbQyCEKd6e3o2z08xfrBrbOBjcjEWTWHo+9VtxC0d4HC51OrESdb8aK67nJYTgxa+Tgik13eVeLY
qQr24Ly3jQ6Qw1BvBn4zhdIQsfXsE7Em7fTh9Jotg90LsfBDRlLrul6XYXoT2x5RRPTEvKYlku+d
jcE+wJe94SrNdxZH34sp66e7iR/DAfqra2Ad95LhSjPokKCqmerty0H2eJyMPZ0FR2f27vOZ/oQW
OAebtXk+mzHiDe0UJYpRaXMlD212TcHnG8IrSieJv4q9KTY2kE5L/lD7u9pVJ7R9tZtxkpjtixys
b3U+HdwiT+6Lsd7bmk10Lm8JgZzpeXVi8zJMvX01ZA8TvnEX24GDVdcdsCfUzb2b4Bs0xqPtdVTo
3Bi0iqPw3I1quGzqFGTe6zAUeFnbvoGNCMjL+EGN96OWzZ0YT/5IAqFxH7sq3YBXIvKLJxMgEhvH
VVyN00U4X0I4w/jBc9lK4vOc1JdzYl7i1DjY4F/Lsd3p+jaqoKuoz9P71s+uM0FBcnM5Rp67TktI
ti09u/YQwqdM4FETotyWrgkBU3NyIKs6NDRTEiHZSDz0qyIDRTEnxKJF8KOdnGPipQcAJMEFJ67m
NXdUuqHV9uBW9ZllGiCXAc0xHYbHT4dlVDMURlEM022ZLrbDcT8lwAC66rLL7L0TY8ijQLg7x51z
2QbvTWZeWqBr8JPtuiHfkqRZOwkiGBJPHAnK6/u3Gm3O1OrGwsUt5LyzRyB6FLUK5w1Hvz8XZ3c6
ewb6cXtj5gIryYXtDSsQihsLuKxf5hBx0A6jVwm3msQv1Mt1n7bnNIDDTobA1eb4GlftZaONNxKH
P/LYIkPNnFzaS0kIYf8u3hGw4WmLB9jNj6RRtn2oHtgWi2dvtMK1IBVfZLDYq3PeNzCTSpk/9o3z
1ZsbaPjqvSauRZjzjYTkbiTb9objOz45Nl1LAmU+8Lxtq+HJZRhOyc++4BgbN21s3uiZZJmeb3z6
DXtsASa56rHcMKJZV6xgmioUErY8BeNXlPVXQZ8pSafz7AlcV9Oh5mFuWSX1s8oGahZehj5U+nD0
D4yNt+BT6GqNX4gF8iGll0QyrVsDVIahn0yzY7Y5UbqAsTZh8a+dZGt0O6fx16yl06GAuLJvISgM
nPG0fGkD1K1mno6K/MPkNj8cVrgUcXMzgdzpaABxNFmSZVlNsRh4Z6t5tvN8xYPpcZ7ERUhFzOxp
/7YLbrzQfZ6S9Fj7PqI3avz05llxu7LL6YLTxTZxgKSF0Z7k1CnxwwdQvglUnwGDZrLrbZpJcdTB
2CzGLbP/Z9+X7zmw08HUh6Zpr/sOLJnB7VN2x1QTepyls5N+/z3EArR2nPiKXMOJkB/igOPSM5PS
sqmtBxUS1VcReYgRtWidYzX1WucylMFRgo+KnT2PjzWuXtjj/H40DHSpv++twbwJG5Z95lgxMMqE
eTCkFYtNXQhexU5ynrvTaw7FJcMdauv7LAl3yNDrOv0mE4ztXvG1CgVqpr6j1Got9TeJ0zRmOKjm
4dbvuHUYLRXpV4d0/AQKK5ni6xrxe4gus47lAOXE9A7Ksb73KjwIHvLpYF0Spzu1ebiJE5i3RPM8
FFoXfyFNGTtnObaCaqau4Maw9MYdYjx9EagHxdpMtpzQQBJ/navnKGmR+JsYsZDInYscMSqAMQi9
TOogVuiWx0R5Pea9663BSgs+Nrx/UQi2gjP7IRb1MREmADt+UX0Re+5LUzv3VBwHz07FmhwlB3Ym
ByCR8MQQP5RBTFODkHnvSR1Aahl2Vfh9EPZm1ktdOG3P2QL5itYTR/6RFzLN5bYAiG0qxSXasd6Z
8yNnI5Tv0N55ze3IVvw2pgZgM5CnqecKhlnFNqpjgFSl4mmoP3DN73V5HsyLvMKgS8uWnyGRJfYu
q968adqq6NIdXqdyq31vExC74+3Y54rjx0dAoXGan9sqOjldedGaWfhisQ2+1aOcP/qO8lHq1Uvm
RXx6ZBXDMiSbyjEiXfKcxQDfpM1egOyz0wXXk5D/qEX3FI+EUR0TiY1WLgy+QIa0acPJpjXV7eR9
kVO2w86N7Mjodusc5ExUF9GeKcGr2+5RzpAX1sUEX3J0vzPo2mjDfMDdSZ6jIoZURx2LMr25ApgJ
GVUORoR/3mL4zZOQ37t+GG+LPGWRZT2hP5rc6cl2kW70t7o5Sc3OG59fPlwkXnSlLYcES+/cFmDm
zPkiNsRHTjKhLWH3NaiUAbucwuegYKLf4IskJj4fBI20rllvMXNvl62MgN/eUoq1cDvGOnmIJ95/
Jz9G09uYTYcskWD/m71b+fs2c5iDfoRmsXViCAHBexCNgLzHXSjHxSS/wCfXYVlchG62U5iukojw
73DXuoc8v+O1+it2wOs8cp4WrBpF1rfCzzeiJzwviqskh2rpkREK0908/FgKqQahH5pWgWwz4c2P
zrUNLd6RnC3H5sZKsOaD2yNGmmyzSMpNS6+bVtGr1RuIJqPcOI0FMBrbK2ks/IXaN4guBca9nJ1l
zHjpTs43/OiEnxP3MOHhPqYq7Da4tM++27OToZnCSoB/3dHaTlm2SSjaATtA+N90suaVQDeJWu+m
gLSSp4hqDUgq08Xu5EoMmczYT+i8Gy8srmSF+TmCjEfKb8cXUsUFh0jnLMIAuGGBRql5HYRPuuDZ
CLRQZjTT1bhAoGDLKd/Cb2v3w9K7EgsXq2Q/fos8HtWiaA5kwjc5B+DQfE2ZITGxqfNHwT2bc5rQ
DdCA0eKoEsXDKRMc7zirXIqGu6mL40Ps9BDUHYLIjZPd57At6q0yuBWBINpwf5iAU4exs5ZVwPT1
dzdlXltWgE8pru0uhEufVMZ4+AOfQLONLXKCaf1et8FeCloqOIft/VFGW+VFelPX4UUiAdXbtrEM
Iwlnz149XdKNuHUbEM9Dv7MUiLF+khfOTElgTxyk9a56u3kutD7kKSAyj4zCXBNfoY6HqXv7SoZq
79bC2GDxFdsRnqYmYDFSsoeYeExC0o+1xLFFBdsS9gKITxh5UzRqr73Ljln3yqXTRLDbtAtTHePq
tmr3PWR9ZjQlQ6qj0v2POT4uH9lSagdEDixbzF5ENImeV+xeJhzzKIpLFXP7tSHmegvSYAzpf4Mq
uUVPDcRBU6zAIN43m2BHOa8HZI4qV49aXLJaxC5pR1v3MwYydpMlhu3U0va5L3POSJlgfLJJCyvf
+HY8B9eFbZrk4WprwkmuuIsNabYn2tZDsc7Zi77ARqMaKnSmAL5Zqax43dV1dR7yqTI26Mhw9ovF
kNRx1xKbsiwKECew5Dc0zrDdt5MeDpLoO/EtscBDHNtOkjEZWmlHFCKVHHikTKxbNkKcbfU8cJxM
/Tl6oeaC70eqmgpKVfnN5b/PeWkGDEJDtj8TzZSFANKwpVWF//dJ1M0/vS//kpL5v3PqnquP4r5r
Pj66q9fq/wG77qeN5y+0yvHj+8ef/L2ff+GnUinsL5brojeayvI8nyrWP5RK84uP2kjZi+N70vMU
GuY/lUrlfzEdbEuuaVsmvkLkyP9SKh3ni/CgVeE4NF0pbLy3n25pfMpsNzXPeSzOOJ7/+8+/Olyt
391aWMyAkbg0sZjYf5X1m06ZQvcMRJDP3AymAdLB9/MftnZdLnQiIquiT7HXN1VIri+2l64HBRvj
WFlgBdY4ZvTf9bX8rpti2iLrYJGERKQ1ffM3/1RTg3ek2i5Co2GVy+YAOJ0kuAdEGWiPgr0Ek4DC
rhJuj+hCG09ID0WJ4Vd1niwPiIPWLe0rNMgR9wFMUbUbEOkTa1aXKHEcsol81TBZi96Sjm64K9qQ
dSVFvahAm3TlORZNMayzxGrk35hcfzf0mSjBeB747PBEL//wm91qyqFgS8hNcTTTUZ0lcbKNauF/
H5vEsDchfDqxlqrGNRG7FmS0iZn94RcZ/Z9XwF9/4soVCOef1mKMev7yIn9xqDVpnk9tVyJVZn5G
+anoFJbNyuGgW9SN51zLVkBKnIJk+DZbLRkqd67lwwj5Sh4lPv3ub2xoHsL/n7Ry6nkwzFnUW1kC
x+OnC/qXV0Q6qCyDrs83rouf/L42+hIKQNIDzOqqbujWHRROBXIMwODJYHv7WLTSNU9dvDC+Bb0Z
zVUVg1dYd0Zrl1RmRrO8KgpPEWHR2t9mC9ht5eqQLG2jnfuUIX6zCYK8IeFWR2hoYzXi7S6IJlYI
kCQTSft71mM8xuZw8MxO1AB72J88jKYB744jeVFctgwWbcpF4QycyDN1D0M4h69ZP5bDZkwXIn8D
J2jCrlpmrC3KjceNTLWjdiZZKIItUrXhcZRI3dsQch3dfkU5uGdSKFW9cwDx3U+JHRpby+wmqCCO
GvsLJ/cGTpiRoaCCUTggd5lUnbXpvCnL3kdNRO1ZVLMfH8IimPONVE7pMhRv6EEw5zavkCQMumMG
WFubtmpprPP9rAjJekUUyjn2qJ9pT3a9FR5YP1mZgojZynYJN68r08rHTVCU7J+wk6LHg1cMofLi
qit2ENNndcAXyDLG1QMgfKxjWFCyjTn8/81V7Pg8Av901VgKFYYhD/9TmDI+e59+uWpgsmSMHKgd
CnCydc8O7NPh0LbYWtbKnyYULMep4I1auSFQScgEXVbw52ltl/Xo7WQ7G8VTNXhTfyCsyp4l5lrh
hAFHFlxhMvwnd2ey3Lia5fdXUfSmNwU15mHRHXFFUtQspYacNghIYgIg5hmgwxHe+CG89qoX3vkN
7pv4SfwDJWYJTN2cCHfJrYqqKA35EfjG853zH4zlEeKivT5mZsUF6shcE6aBkNfVZEnWG6xXAx7t
AAJCg/BuzQh9zFVX1iYRtnbyjGtiQwjZLamNyEFGGlcuiIvZtFRsUQ3M/zK0UdwCBeBKKIM5aixR
MPdh/H0yNQAoxC6KX1x3pM7NqYt5EEQvQDfuUZP6HlZKBS1fBHbj5nforK9I7XqGOkFxABoZVm0o
KCkxAlwHChgGcmeyLBPJQRZeHbQqichT+I3YNrWExcBuqEWjOtmqkTaDrYlbR9stV8GRrvqQvzHa
dK9TKHvhIRULIwZIYmNaQ5TZLxYz1LSzCD01QNLlSrpfKp1B/+lNXL6T0CPBslWUO+ZqiZsmKMMS
h65pK0ggRGsyUitkSvF4msVugBSW6+rVvRCmpnJfUJzqsN8yY+0K8jAqyGEo1CeNQhZ+FlgR2eoQ
eBdCDB6h1Xnbhb7jCZ2NsIVdR8FMsFq7O4awnK2ArzX4MaqyiGZl3SFadgDgcVWw0g0MNcAv2eZB
2TaMdYLMZHTbtpYk41PA/nC3jFY2l6cO/0uWPVIEEzeXUogsqZWlh6psgfKlZMI1gBM77xXD0hAa
S0odaSrgjIVHumCB0W7VuLxPg9oF7NyQ5Z0Idk0fwO0hTxk2dfhRCleQOiIYY9oJKUiUwrIsZKXB
q0OxBAwx6rdxaYZ3rYve6xTxBXKmdV17160UZ9m1FOfkoXwYX3Bbl5CuIXZHAVoFNYyBDvNub1ql
so3orSnVs4SkFCTl3EpImKhIYh9IKy5dKLhYJQLGaqmE0NyynDoTjAQSI0GFMGEiuQg5SssuFg9V
8Iyo35YV5p2tbgXCmSAYyRdr2aTAnQzP0mai0HjhUYjMP6c4hR7kuxJLv6JiSo1DM4IUHQi0RMSZ
aCP9icAx5i2k9nARkeCCfIYQ0yvvS12CaWwLYZAU43JFtYPEB3MXj2RyBkorY22qy1ZwjZMAku5t
qkoLWYkFJPrNmiRq1bqpjKhskXKgte7yRm2TFrWrwMThK6hh8YutJJ5VKwVIa5mQApquSHThsd7g
tXJYghfAYhxlFHeqi2BZKGhI3Wc8jZH0S+TQ/IiNSozJJnCz+4Aa5zurs3wD0FUZkGlYRo07lTzP
Cqah5bcfOlvEf0GPfHTv8ITqYdSBgVygK+fnUcHOdSgZ3vK2jDR+JYDeRlvHbCVKa1pDjs9W415m
u9BKY6IppXxF8RKlc1fxrWulzGVs5L1Whs7B9EAYAjSsOk3dQlHmy6xZpie6sep0irO5pM2gSAvy
1Sr0cndqty4CiVEpI4QH/BDWBll64FXJCjmILlhaOrIaTchSUDzo7lLXrASUmtGkPVxGKWocoOw/
InjRUnRJgN3z0TFhVA3qPTrRilLQ4StJtkglq2euN1Iky5d6DZ56xW0HQLVomGeBlrl42iFENW+j
IqOYU+KWO81djuejMGj9+AMKS5l0KpuaDovfw+P5oK07VOlATyv1lZjgf3fWWcsCXQ18FHHmQHMT
9UGDQimaXQHOUp1eKBS25fpI7jyB/DRoTvDty4BrMyrZ5b2YNnmLgQj/tE+MCkw1oW7OfTtAVVlV
xBorbAzd8ciTAjS/lpoWoxneUamZlo2+hIzfw+oPkzyLrpdo/z7obq0vKs9WzLlAEfZM9+AsnMqU
HvXjmNs8jHyEOSBBe3QlCr7o8x4oy1h0qV1ZeA0Eig6z1o8RRpokqNh+DnGFFtD0SBI+mIzhbGXY
Ky6gUdWbzHJR/VI3saAeIJnCEY6OkXndYjggUY/q11mETvptJ3ot4wgkElDeslJTIN9p+9hWCf9w
5SPSNdcFN8bsFE1oIKU6fKOpgOwWEiNlS34WaC4IIWDLSyj5Gv03QZnVpoJRVwowYupLy3lbJgI7
oGG5H/IwUrElbWXzWkHqEmCOjUjJQeAvJR+HET1Eqr+ryIdIkOva6VJSqvgT92jXuiP0hLMe1F7y
AL7ZrI49GzIuhgxxSQ4eeXXqQ4jyIOArtMq9IKVmOfcZwyMZtWGn0MVelMGssstVJKaPCHVRTK5t
YPas85JV1tYB5fVAQy8WsaRwJRwLAbIpzK9EvJLhEWNKE1vVp0BIlM8KtMxHVFcMY4KHHJDZPM9W
lOurGoMrJMOCdrJyY8U4iXIF7WfThciIoF1ICcPXe+2+ELMe8i857DoBDjTWZqQXZ3mdYWOBJRvx
dRuW8GcwJbQ7VL5b9jRkbcgkqbUcf8QsLIK212I9JaZ2e1tLNY2qpWRd4NtgSKzhQg/JoOSKe4g+
UH0dItAWs4Gl3h22FqZMyqOxl4emGNegSoqyN/azBUT51Bx4r1fUyHViEKU4CIcQIStGR6k+jbiT
HhSm2CpHXWvosDECX8zOIMBq5SHiEogGmEkVolWtVP5H1PIaDc0ea/mACJUSnPoGxZyZyjF7K0oW
9f5Wr3LhACwCrKQ2Q2CFtBK6LVQmu2Q1R8krr+du1INQSq9tIyaRLz4ItZ6VR/oKBfwUu4aACyqi
wAcJN8TTpM319LBu1fShKPMoOK4iBSsmFwQvigCt9iinRf2QdyJC6L4PnwDKfGW2k0Ty2o+KUuuk
akyy8hMge8v3UbbMSVllKTV7ohhVPSkbF8XMtnLlO/T4QI2hXcSBb6wYdN4DE/hJmCix08Q4NrUK
sp6gIbBUO9eWcoeyliwXHwAzUS+IUlnH9KMVNB0oPFjiSUiQGpD29sCoUggoMjRiV3mH6UVqv1Nz
o/2o8yfdYdehSDsTvTw5FpaSZE5iXfadom5QQo6XOvl+QhSUao0A35FZpJOHOxNUS72MfSwPplEW
gMXr7GXT9FrVvR+GGlIfM+RMO7GBskfM146DSWI1MVOrlIgEop1xCxseXwOhCpfQwlvQQBoufdjd
SJmLf6hmKB8xgqE0gU9cS1VHRu0IxU+sn1OK8/7UkEsIKzaWwsZcq2OCRbRpxbOkQyB5qpaqdAc8
C15ClpQIUdSCQIkTzTdqH4GghN20bEsK5ui84HEUqkgLyHxaNwUO2H4p6hijasrBaTHJfHTLO1QK
ywPYyRzVKyCQdzFB2QWbJwoC6srPndQkaUjGXlcwbYBZdCKlGLdPiJy6W80TjDvETCgqFLWBLiLR
Q8LSA4f+pXGD0psBhkEGC+l0rsaWZ6UI79KrWF3ZNRUYzKOQE1m11ZkJTHq28jz5bFkLGbhEBN2P
ZMlP5ki8lNN6hSIHUgyrY0QzUQu1sLOrtSadotcQX65s6rFcZ2PK3zmRWOmRFQQpftjWZnqZ0OEA
ipZ3ShVYGFMpxW1j4FeW1mJwGa/sIw+Y/2EQ9uL/ZHwRrbE1jwuknx27vYOeXYJaCZTQP5ar4tzq
4ltBTg3KGfF7hBCrKduDfmzGrXocVzhKtIA6NYUMd+xhneb2sjysbmEux106g7nnwvPCXSeJlsY5
s1SYripKZimijXMVEzPENYPsXe273XET55R4MvkjXrXutOjjDr9pSdyDpkhcFrFXVXOEmZApC9J4
nrRGM49koQaYnDzY3OsAoy8z/O4U9yY103OjMVH0c4W5aXqFU7dmq2LGGIJ4ziEleK6FnAKQgEtS
oiFJ7vBQMZkrVuk+yirbMmhZEwRC61FXAdcrgWLCXVBqDjsNb/vG6tMDq2OivUuz7ZA+Q0lr2hBO
f65aMMza0nhnFahHyQk+BoW6OteQHswmlVzJl0kGOiGLy3pSLBX3KomRGrey+FhKfeNYJeZPLIu8
dyiGQCIs/cjMRHHq6TgfIhCPZmkMf6MgMkArEDKJ1HOquuIOGIR5WuXoSLIG9SMPN7AJun7ZBCdX
bwGR5wYF5eVBt0zCozQLT0hK4uBQU+oljVydpYUVnNoe6suVkC8xeMIZRqg0CbCEOpNdQk3SIfg7
iVYAdci0D0jWBHOVaudMRKjiUFmpAcK7wUmNUA6hMgilGanNaNbWhnYopUZO+RokALeXa91cZReR
S03Xh6Uud1V4F4JJmnCNOAtQTpwpLdhEu4U1rNdy+06jjjcrlgJOMmrgladajlts1wTLkyQnysO4
Wn2PdIRyBYbzDoCDO8XIRUUvvqR42oKIJlgrOf40un/SgHSEw2N2c4+jHUCaTgG7stoUCT2vmIWZ
f20ST7xrdS0+Rls8PlHcGuWXmAqfneHGgl0LO1/vJreqiGB4VhwpeiQj2Qh3Klq2zfXTX50HGfIp
uRscEcAc5kLuHeP6ZH+CSYFPhGyxyMx3OrfjU1SlFivFFC5KDf5ObePtK9RXqZmd2F1w15YxngO5
Vc9MFZoWKI2DEKHmqZaZEuwIMTntlsDgAq6iOUcZtDaPyxBarxPPICgU0QBFMMdm+14WGvUNFHEn
pACNWcjYTagwQbaVGsqDrpsf5l4LCkXABzsDUsLO1cUGVjpFa87UVrksbNG9q0ylvYgIeyneuhLX
L0n4FIfWiW26ygQj0Pxw2SFqAusLjU32K+DypwbEqisu2e3M0zV7quN9+75D23iO5s7EoFA8g4qK
UHEuCYc12NmPDfxNmCYedbXU5ILf+nMjqu2ZquJYQE7GOidyjQ7dVuvmKOEeYBL0mCbwWTIBzFMT
ztWiR5poqq59jHXjKKi17ASVTkTrU5Ylm5IyD0wu3Er44JpMEAUuzmRVdhe+ioJU1eE30pQwq1zd
O8rAlxxUOgpoIiGG0WeTMoyfTks9vIspD80M3+jOXavzYDEL1rxG8/swI++HGZxn4FLjNzO5wr8C
rQZxIkZldJ93Es5kGWIyAvs1Nnb1zC1MROP8Eryp2pQIsejEiDrWt2j41x/8RqveV43+vpMNA91v
wh6/zo+FOPAJtSEwnKppo7d4IJnvQwlcXJUhT3mQNt3q2EUDYooslGtNmUfpLCuMmd95t51mnGoG
qYLAYu1AS2S4k+a9nbPmvCA4E3yyRNYS06ROAdBT4zSFqsJEKcJ7wY/8s1KtLoIaKchAz7jsrPol
rAswBj1c+cgQkrVFJjfx2+ocf2oo/zbXQz1celMtzmqkBUnjwJTjNtHIygXovhsdMvAckwVvKjdu
Oy+bTpigPnlpkw8/QP/sk2wrLCZNFFhzKU9oqEcYMyJqGqfNSV6jfY6B1CyywuUHpEDNU9cyEm6k
ESZaxucaI/AjqYnMo3LZIF0cF2pB+bE8XBbyO20VOog+cRFBfAtJts64yWW3vZObUNUgGQSgmLSK
TIaeZ6CC2MGsjD2m7AiJEcpL5iFAtxNhVReX8Iuo4ZPChYYFQwVZWhOqKveaFNDEIZWH5lwOKVTb
viBMuJLIJNwrVIepQICHwIMwgC8hChQIlxVEaCCZ10uyIAcYJ3hHlRrDg5axTPKKCuAf2OoPEaXU
BMFC7TrvimOWCBYRhJMHRFufEb9UZitNgIUU1KR0Oyv4YHOhodqPlV5YqOU0KF15HgFtxc8aVv7M
DcjQFgqpDd+UvRlma7YToeh1QcURWBJavDivI3l+JcOKmspcskCZRu1cbhQeu+zOYx3tPi0nBR/J
+W0OT+0ot2X/ox97fn+lsg89PccdexXniO179dxeukjbpbl4Bk4IgylPa9WZqLrWVbOMj6jWT7S6
ys4Ae9kXOY6pdSgcLgMrnqpdD5pq0ww3u+AD9m/oGEi5fwOW6tR1mWmRzknJ1mygr6Gl6bEspVdc
tagoEI6dej7CMlWwIlQKJOkTyPujlVZB9a0CgAcmuLHKOjVEOOFCTlZwCRoQwbWlfkWLJURevIlb
tBSiEoeHrjROhGZJZtfEJuYgJ4GCiJ1ecsTANbVLNThqqpREsVq5JyQaCBR7UzlDgWAYGtnRysTJ
CPw6Bi6wsOAjCcegf+RbQ0PK76C1tPjaRjsyKNMvwgrU5zQNlKuVaMt9KlQ+zJrCmIqtU/nkd2Du
pkcNrHHFQL228UHBxbp2h2DJu6JAkZv7zklkVJ+DtEKx0XCX15zw5ecoYB0Lgqej6kzUpnftB9H3
2tN0Kd7b5cdErNTPtivcZarBulyiZp8qGakuzy/jW8kTueEAXcoC0Mghp95lRyRL2rxoLq0stM41
oZwKildwIyb571HdPLSjnrsDkRMYNdVtIbLjA9VkY8YsCtJaiI69JDYpqRnjpIO06wj4A0zlOKJU
h8BuBD6yjvh3kBQdQeGq0/iYCHV1tyjbz61NIkwD9JYX76uk+eDLcL2R8WtFhO3SLl6e+9QuyOeK
ZmWB/iX732mHNbp7woXtwZE8SYRK7cBHsbYXqYcx10Xrmo19hHA1KScmBTU7PNv8Pq3fJWTkS4y7
k0BYnVc+HqkYa3punB0aXYWpSVZl2WpOJJ26AogP0AGXFtlFBYk82RNuoKUEAgRzwVtd+polmvep
HCgApswsFuLPAYULkWuVaaHeTEJf425SLRX1g25alnaCNIIZTldN4cq3qmqn8YVpY8B0EJMEF+9y
XamYw5YVq0eFSG3pAj6mLp1kpHfDMzNLvI9CZ+ZkDxKuGPM8liiaHEQB2uCnKTMfpmdgmO2RLtVI
tACKX5nJwiDIi0EoaLpxUbBB1tdlaqUm17tE0LhA1qtGlI4gLWKVlZFAWL6Ty7SOvyhCXa+Qt+tv
ZCDkKXEz6LEBc+565alagLoKaJ2JrS6L8LRgHUgfkHeHnYlnNsxgU0qk5kI0EwTg2oT71HvKMzVZ
OX2pImEAaLdeTiBnqgUzPzKSGXkmTdQPw7BOMgpSdZ1p7G54lD0KbS9v0BlG4TkxAtjB3DCQGXjf
JG2j37kZsi4dKREqCh8byeMUVjzYAlegL2SFHaOwy54jkrcrnCiVUK5Jiejo8KbTIJdFkeetDA2t
PuLEGwwrYo3ALpDyo6oBdPmBYkQOx8ctxUyGzYM+jnmvAxw07itmglHODdtOAF4ZPuzzxK0y4iOo
/gk2UJTXo4+paSyTR/iahEXcbriktL4fljA1MiQvJqUXSvIR92zbOG3zSm/nvlLX0ZkYpJk6j7l3
fUxtFTdcchy4NrQ5iYMWa4IvMVB//Oxx3cb8DYn6c9FsPCyQzM5UHwXIshhNCKrp4YeQVNpRIwIB
OLTJ7magWBHAPyLsDgqykRLQULUvjh1LZY33rSfK5LHESKvFqeI3hJiIOdb2KRAkg3gRznE3AYIT
fSanKS/KOPSbOZz2YnkhZKaXHeocfScxViifwyoT8B13deSMLHiAcYOzAzmATrnCH83xAPnNCtWu
32us69mKTPwlQjfhfcCmndVIM2itpZzGeX9JsG2OGtBCnICxdNb6GW42lXxl2NJJlOoOdKFPZauD
lqJ2f6tjLebJ6GO7VcR1Ugx5cwsEGGBwZZLXOhny3M+MY+xWhEsXYYWrKoKEPWs7T+Jeb5nVY5AU
9rnkeoF7zJNo92QxWNAxouPXwIrkSztI0fpUU+GMtMRlRULyEzKCzWGTBOZ91IrQgDCT9fGfVHAi
L3FAqYHBf3aDLqUGo/qfNL2r76nvhnNEMJdzH2r0de6q7NUYK0KKSFYAfrE+xRhGj+vTFQSyk0hz
F0gqdjM8xUHpdzNZv68tsMm9d1omd58Bqkwyyzxp1KyYg5BwwSwukxPSmeJRismhoUK6aFvpUskf
sDQ80YUlw76Egpsv40M78cmjUxXOjgzsL2arLp+bbAyHPiH+pMh73lrA1SwjP5U1zaMl4SKpoKqC
N8QhMtTmg1iEMy8QHLRYOVTzkHy+bFXvVsrKPeuwY+GHAFIOc11C+XElqqr+qY0Rd510UYhEQSi1
q/yogR7izguBm+QBxU1rEUmGfQfywDuRlx74bc9Ar9VGglKFraCAuOj3gehomeP+we5NEVzvPdlJ
ZWkEGgqw5+bE1VMjOXIVYs6paaQ4NXVFKD1KUS3qU69x/fBQQ/IdfVQbF0G08kvtnZuFSjMXILA3
kwr9dXsKNcX60EtdQjwmoSUh5EhO8SRV0hY3LUTwHQwxDVRqbcyGJh7lhnIWe2WErKgVh+/x+UML
Aj82MJKqAM9mqkXwnzEBWgk60jkFYOqOQPCekjF9r4ETPRFcH/1ysmwubiupR+kns3P1o4ZszRfK
IZScVysqUhNXQDTuUDYE7Zawl8tl5UolElhMgHaqlwaENCnzkXfVkfmB8Syr1YPXLb1oSrFIWh57
uAKrU5/FFCJ1kIFfEI1IBMBRr0T5hGglFY9ICFr21AXI814OOogGognJ7iCSwCYclloEAK/Ctexz
7YUdEg5UrH3U7YzEm3aqXISXhWL67YmUJ0xjOFikVxF7p94l4EE61ZGesadiZOf1xEeT/txIeAW2
b6SjTzG4wYY9bnzpRHKX8PACLOLjD21bC+6R6eVEhhox0kUV2XJ/418RpWS+XFA6I0QqT7DpFMz3
sSZTzKdWSypSa3TpYinqPpQdtILABLRYAE0DS+99WVdVdudzZfZniF15+Swp1fRIE1DAIPFiCw9C
pFD0IOfciccAE6zqPfcfkv061LHoBNqN/kXLqEdPMQDEnZeT2n9vGFrhTZsVgdMHt1xqxhnm5fL7
xugQTjr4m4ktClKyyNInhtRIE8UVUK/AFJg6ib3E6ctS9eajmUXS3d88yqRNg+wKVz0vOQbt364m
KFrbV3IBzhyJ/zb5+DfXMGwZlfZyZqMVdtnglAvLJOhdp5SievxbTOI6XCGKCMZ0pWCdrshIaCeK
fGnAF6UDWTmrw1Xj+enxGv3xS0jD72IIXyp+/ttfYhL7z/tNYdDnR31VGfQr/q7/7VVCEeoWWH7p
l90LbdGf+qMNkO/1hn5OarSHDg6gi+snWj/J9xrgGuyX1SMipqq6r2AerMJh5izgCwBjmACtfvq1
ZOxr6Kup0AhfDuLrj/ytrupf9c8Yrw7ze7c3l/YRJukRiU8v3kPlXr65td//HFgnRjr9Fx3D572Y
Gr/3cj/TSd8bur8T5qWnIXlCg34dkV8ZewbXNERgqGBTX746oFYwhCYIrL6HxB6m+bZeXX56ot9/
dRRxdV5RA5v4NLrDHlD3dXzpzV6d9ekLLOcb64Hdu8Da11ECBxQmP3XB1spX95ENpAsMoMrrrzfX
Bequs0C19lXTkHpNx6dXHM4CRdqH9WEqXJSffv3mtgADycedNkHNRBm61yFFsGr9BXr3xU4ga/sK
GhciyNynHmCPfGPrYOcuUOV9tDZNE8D94N0la1+TzPU2+OZeWtx13FFEsUwNTRT5efEP3x1ag24i
cghl4I2Ou7Jz4CPv6yJ4fTJrg2FnyqvAy7jiPAUYb+nA7xVcd1vu8r6sopSBdvzgpbV9nRWOpq70
fN69uRMf9Z5d3529rA/lTOoE6y/O9JdbncJO+NYW+nPQ+ftxjmISxWoK+WOmzsu3lVj/Rm8u8Hy6
v7mjDa7IjgOuIggF5wQmzvOsHg64uS9jXaBTPX7e4lgSb+tsk3pdqZ3Wu8rxrkK3Uozhuc7Zpmoy
tge69bQW3tx6154ijR1mvsoMZ4R7Q5lXlruicMfRpJ5a8kZ74Hk3+v0eILrtb/WQDF+d/1If25kS
GKG32gP6CFs+rEfdlLjJrL+Gq6DfGyUsHqynZfaGTvpecG6nha+R3LAktnj9+eoyPO8lcV8xRRPQ
/fMF982tfxIQu3YB2z/Gy6qpPydwtuI8tffE4eLTk2bf1r6/js52Gn6V8e2Pva/h+/BuLyhYBakK
OY43G+9Bfd51/JV9S1VQQnxObG5lNgWZPhA1skDPSS7x6QPf0C4g9c5Ku80DYx9WtEEe69UER3/F
FdkhFOv510+f95a6QNt1GqiYafH2nHHP4zw8A2RzH2wDdOk3FwAbT/Ho75//usJlTzfY4p43+a03
JwWALCbQjqez8e1leWE47Dr/2eiwS0NdSP0a5b24BUny/lPws0nzvrmjwNw1EOASRCqDNJY8jABk
LgAmfJSvK//NLX1918HX5H2T4x1/GOW16E8w9nl5QA/ESF8nx9sKBNAP2nUBEOSz/lXVeM7zDYMg
7gCwd8gDPtcR39LOL+0aAOr9DVClfrc19QXJ3JcQYBHBpL/R7CaTdve9T9rXeUNyuK/Hv9K+0Yss
mC+2xjc2+62d73+kOyXEbyhfv7YDEP5IOCCSaXqrG4C8c5q7TwBiIGr1/jPrr+ExoJDtxvtSwSls
vdO8pQ1g5wBIo4QvKQqj+/db7svTH1dUlJahELy1V/9WPf+XYR36vsTmpiK38TS3h7lPSd0nKULX
9ApB66+31gVYVu549CnUt9GltQxtOOX7c59fcCfYXAyfAu03NPWpOu/48sB6GF8yf31663mAX0x9
WeTyS3oZS+BfDn1+op++wp+AzYePa3SUvyhew0f91R9sAELf/v4ZG3P8+K//xDKxvsqjrf+yd6V4
+vAnmEz//b89vPRpXgN4XvyyF1N78e3gb5+8pl/8doP+eflZz93x7YO++gqbHx5hOebkYChna+jY
80v1Btf/+k9/fHGBqvtF6QxU51gPf3+Ub9ynv6YJvtvyapHfO/5y2DA7/84N59G2nQeLatdWD5zY
DZ3HReFt2lqP+ggdcd45ceTkg2bHeGCv2h407m87d0NexQt/007fBb3r6q6tTpzoPnkcWrD0Oddd
273J/b0zJw6cTVP9A/fJvF0bZoXFw0ZHmLhHQB33Tvv/ufnjevOM/RNLvaPsro98HD8m8aIYdrLU
J5xHaHm71RGWxYmTDrcGbg+7P+spllEdbPatpnshwF274SJBqInxyxeDmSEpI3TxTe8d9FrbI0yM
U2flBN63XTLCuj5zkmLTseuJrBDe7trP586Dk3yzRLQRevmctZcg3rZ5xvUj92Dj3R8ZR8p6MewL
fYQt49wJnW57Tffqrrs+8cUidcJNM+t+MEYYuisndx4W4d5xETrx47A7zFHaD74JVUAMbt7jVZ+w
nwpWrogd/TT12UA3jfWdAkN88+3vt33jx66Tsm1smlq3LI0wO249x+87etBwn4DadXbcOthZftPT
sjzCEN46fjPcnEGEjvDEFWqzhIXb2xyaxLs3fre6X7zSHT2Sfdeefu9DTHSiTUPrqTHGVndZlHlS
7x2XVV6le/+yhwBonpTV88p8+XE9XmGEF3n+wNMqdgpY8Hzk5v/6r32ogdLq5il2WFpp7pRh99p+
o0BHHmHxnvuPj+Fib+YU5eZx+zFSje+3zi7yU/vOc6/deH6QELPQa1//79Me+vJDuV0bgEg3P/r9
blufKg4DlPvh//lv/6MInM7Zm+ed8+jwBEfOfRI5m1Eb7IeGCIyrx6ruOu1v/SjJhbNFUQ52xb5w
AIpq9/ZvFlwKgs10L/5l6jtJx33J33tXxY9OsvmEfiz7pA1i2psf/X63IlP3mNCBt07ANdKPBnEG
lR8SZCMM3imKDLkfbB63fwOE3UVk4UcIZK4cIfSFB893hKKoXvmMEcb+hpv2Ky2PsAedOXjsbYU1
T13zw0PgtczKVwLW5C8yS5sEy6///nkBrbd75Kak/4SZpYkTs5+8HOgxtq45Vg/xdszTp2933ZHO
F63/MNgX1jrguzZ740Da3LsiA5cv9gjV9s79rFqQHd088XoKiCMsq7vYLxePezelU24FseoIG8OE
jsidcO+PaJH7D4NhRbSn1+H/y57iBPmps3Di5P79/WIYHIIZgzZhfi/Ef2r/H7eAn2KBwV7QnyG/
mBp++fzP//zlj2Z96naT1x581uY3mx9+Lyd74Hg5E3IzWOuzY4R9F+fhvGIYnqZA3+oYB92cvAXT
OffTly3DG9l8+/sn9XG+Nct6a+e/nMA/OX+Pi9xZDO/UPfNl52ZzJ9u0sh6wnoy5a6MIHT5udYE8
QhecVhhDDgJlSRmh2bPFvRMPt0xpjMPkMtrqA32EnfIdVP18M0LrAbNGmAU3TvXo7/2RO/fD9JUs
jpBHuOnyrVbHSMU+H0j9M+/NIrRwt88leYTe/sAVYo/azSAeBoW3GYDf3yM+LcgnbJrpxxF+4ubb
32/1Itlj0v1zsbcdw2hj7GvzhGb3bqr7RxIhnNODpYgpxRjb8m0V37924e4B4JLRw2h23Zz+uK/2
zqvC2bS0XkRPrY+w9/+X69nN7Pr9bPpf9/rJs8jpsO35D09dVGGyQVmDqgiiTf3hxe21w/o/5gJh
iOQ6wN0AL9I0GfwVs38TDKxvJs/hxHeKz98Uql++zfM/f/mj2TAa+ctfDfUndromQTGAff0z78Wz
xUzBb95p+P7JA5HmD/7mbRTot+Nt49sC5/Mr/2Sg8gdG2/lDuRXGM4e+meS/2O5WoWINmdjaDX6t
xRn2QukgQwSWsifnDreYX2v0qY732kVmfRPfqe0/KvZdZ6vE1F+Qduzap/rgK88MmK5n2+7SH5f9
Shie/2jTmSqwJRXijmGyEX4bwvxan18RFOEnuPUpfUYM0y3+izSKZIg9eGr4JhW3zu564fp4Ef7k
7GbOOFsTsUeeqtgfyaok9yglRIhG+KADJ2QNvXLhfm1D3v29zhdFkpIkjoadyFGFoRmGUDoQY0NB
ZOab5fEbnXjuuF6+uN/0Un8CGwp+evwHmh9QdrC+362N/exofb30710sSm+R92HR4CZpAhyDV6Va
vY4AmgEQzDdP9UoU9vSxr51H/zFn8dP29DOn1ItB+f/hFAq5gQ0n3je7zos3+sml+geQlTwfxHk/
TNQ+UZS+l+RY78HDZ+3VqxbsWGX3ypz5yYc9WISuXw0rdd9baj/bbFLQsevU4NEiXy3cpN6CHvV0
iREe3tlK0QBn3L3ZKnTJ2g1GsAd37/q400WPmBvc6ca4fB3ni+1rV0/82fVpZ3icbi2OXiho12Yn
q8UDhZhNQ+s9eIS+PcTci0120Oz3zt2fnMeHTp4sXrsXfvc8+tnGydc9LF4+cs9V27WD5/49sdpW
tmYMNMm84lZZLLrNI/ZDZ41wdZ0vcpIHw2bH6AdqKsPe7VkKu/buJE8QfhxM3zXFbNd2jyrgNPmg
E9bc5V3bPQa4tLUuYKzv3g/HpRMOn7ZnW+36tCeLfGuCIT4zQrOkj86dbpj4WhP2dn3gM6est2bD
GAjgMx+1/+3QZK3ftOsD34RJ7QTbjzxCH5/57OvlIib3tFWKUUfY3s+qdgHYusrdzWxYp8/GwCqd
J+EjfTJot6fM79rTwDKdrdKrNsISAeVSDh92DMjRX1xTpF4ubdeOIDPROMO9ouel7dosVu7bG9sY
ador8NAVJuSbB1zPszFK8dfAj7biKSR1Nh/z+xF8v6K3mSNr9tuuHQyihV0T4+wBfgDBwxGeOd2q
1671WnZ+4NrhQpcPgkBZHqOLm8Xj8PCQxyhX3jR+CZ1oexqvZdt27Yu7oC+JD4JL8kS7j9xz+esU
9O9jMrw2fpvArf6e5/rJkPg9wdUD827CpXbzsP0KlL+bH/nJxtmROaAWbj6c0GPcam5ghQ0P1TUB
cddRBC252Eu+sAwHNTsJN55xNmboGRATFnBshk//zJ7f9flPkyKpB72NXJiKlOJmbH9/2/vzv/fr
5rWrGYptKA6jUikpKNLKivrjj/vHpdaeYEa7ptZePn/fpaB0Xv5o1ieJdofZLEJ/tbWj7D6OkwRw
+971VtlmDPrKLNy7ccLaIRu3ecx+K+l1HHed1/OKsn8Ei2XTVN/wt4Wm6pf3P8h0j32m/2W7lKA3
3/7+crmgg3PHrQZPLH0X4faTu+oViMghKBh36h898Guz8ztzdsSKa19n3HW5DWuub6KeGrogGAeD
O0KY9kdPLBs0OsLGfZCUBVyZQbPSGO0SBA9OyTF4PQcQTeJHfzOd+2U+BvVm4jmDKHWMyOx6kVb3
IaU74gVqTnuTnhb48sF7KdxdN77pIkoewDzxMT/+vBFmIBTrRZ4MQXI/Rq38uJoySWBqDFme2ggX
ha944i89vCH+2kebju/nzxgoromTLvbeL/LHwXH83ULzT+7m06VPmqUczHj9h9v5jzt85nZp+bIb
xqB74hXpwADzQXDPcZIcMpj1EfaUWe6XW8ToXldk11U0Kz0/SYfb9RhUnVuW/RxRgmHL5gjhwxz2
1GBzNUfI4MzR6BgcAz8O1H880b6dCIDtdx+yyZ//u1zsPf7zcZ34Q84rIkG7N3+6iLtBV/S6LDvP
szP/fjsqwK5ihHYBbZTe4HDhVjdCu/79Vi/0mqK7rrZzCDuuUxD/btrqt2FpjGOEokJSDsl+aAZt
Pub3o/WeytgM9mA0RkdpdqvREVbxOQfpw3aie4TJe+5U7L7+kIGB1ugY3dC3vJ2MlcY45s6TVb//
QobaPOZ6ro1Rj7/wCfEHrY5xZKxbHZ4XiB1vPub3Z/DTNiwc+EXhVJvm1n3xLbDv16/J13/+exWD
nhs2PMJecc3NZEjvk8dQsblZdA/eIgwXg4s93mCbF/j9jn7GUK4Dzk1rfT+jS7z5dofG+3TpsBaC
v80I7fbMQWfvbIG2z6a19UNLI2yeNxRatrGqYzChbqotchGwvc3D/34X3ybDW5qsjHBA3/z5P5O9
2yT689/XEKyr/M//FT/4Q8yxrIzQ19Am/C1YKgnXEXrFiVfbGzQq9Ls3fOd+s8DHKNiTJwgAuO0d
OsUgLMIqavdnRtPO34rp5VESpORhYBX4mydcr8AxDtjP39xB5DGK1J/96N65b4Y7xhjktqc99Nv1
PUb1+wDVkFuCuUFBGez5ptN/f+f4474batoZSNlgx4MQP2L9YMJfwedvH7X/uDzsmpjxnzAR+yoL
BYuIH433P3AkNmT0XUfj5Sv00/r/SRXqj7y6H96Uf9SzP84ZQB3yKY2sz8oDJ7/noN80ut4TN9/s
sFZjt/LDYS59DK2s/mkpcA3CyjGAeH0mCVo9hZ1B02MQaC+c2uFS8Fy53XRt389jSA5OnA6YzWtl
4TGwYpOtuTfGpXyaRJzBQ/GJMU7LTbuvZ6HHkPFDtWRbDGUMBBbF1Ue0RKphuDrGtfEIGv8g2pHG
UGU6YZVsjZ80Bgkc7FUfnW3nEsaoU/RImKK/gg1S8tIYpYn/y9217bQNBNFfySNIfWhMoelLJeIS
EJQoghCkvhljEheTrXwpCn/Uf+gbP9YzXm/x2Etc4ilBeeQie2+enTkz58wIVeKpooQ+d4QliOBa
duYkTNMkt9XD4GfI7ZOE5pt+y9fM57CII2JXUU4XXnvX+fDH6gr0wbIFdCRYMWPEInp9XJxLldiM
IXoWm/eufqnphZqEIDFADYiqcSjvqK1CTXNSAsntEyCYzDqTMJ6GViMPhnv7eV2cL32DQHzeR21w
JY3gSNSluKgdgcysWYLceZFACc897nM5HwVifCiIpp0DUIsRhHKU15FAIPXphIOUzh5/RcHdorwq
uzIoFiZw6uENvDiUeuIKAOt6AvoW6GwNcrLQdnkSO6COvuG4QhPE2wYV8N6fEkC8EcG6mgvY2PBd
AauAQvkbFd1aPGP04HKgF/ZpDx3GP/R6YPQ3nq9yMHZQ1P+9ToWVJu9v4L7HUzqJPGUtocbah3p3
hUUkUd7bj70HDjtJQMskd8IQOInEr6siVS1bkNALPvARS/Dyz71Gi9mMFwwQ+PgzqjmpFDBIAIYD
L7p9trRZwGs7zNC5g+EbEFo110oLZxA5VRSCsqOBxqntH0zq6wBn2PXd7QnA6qMgzszwyFPqNhvV
5qNxEWfVwaKDqHnN6ss7QSbuARKbbOOgH9H05PVdAza1lQ28FLRyKNS2vDvFNkfCw+yDGl0FIwUC
nHMyt8oaQEm0FHEVRZ1bJwEIA/Ppti3+lIgGc8UjEjojkhpMmu09EkROVynjkzGwQYLNeezFgDBs
Hp9AgDUIv4fGPpCBk+iFMQATjjQPjSRvzk4K/bjepGepuu0/VqMWFy2onotaEyAJ7kIfmuaxZfV7
O2bdVrfYxdjz3CKdUsJH/mqUUX+niiKQwI0G5JRR8ur6VtnLGSkBGJXFEuVzOPW/AL2IzO/YJwGh
oPYLd6TuS/6PeV5+Q0vAe8dqBpI6rN9+qiKWle1KNBkhZiRlIM6C4IaNXcL5PoFG/hXgEv5ggcPq
zmJoayLbY/kY8samTzH4an3zRl50t0DJT33RJXS8h8F9x/UiC49Rgtw5DCvlfBI14BNvjuJ17oBK
oGpDlE3yp0oYYlrgbwGqUrnEDniW5iiubihHYeoDDbW6I5C1E3iB9wPJXZqCpThcpr9EVC1yFLCD
cGsS9H2w952SIBtqgPEoiJDGe9fZTwDjJyiq1LkJsgcwY+id4mbzGfNsoTbYflPG6hbRDDupaCIt
8VwI6ZjH5AC4RFp5nEFboDJYgZN5ie2F+0euwSBL0WSIDVwiu3wJD8di0x0J57UW8jgSSszoTQS5
kPpFAU0LCe6CSx3RKEVp7E15yXeBqKPLNwBW8NTfQ8izWahkjQG2RWi0bYBdng1Z9OUlPOX/Nhhz
qUUxG8yL/l5wPujztamcsgcXw1ySJ6gpUZbH3TxLDfowmWczgGWCjYeBQpaSfdESzQLPsqRacCtR
xDB+/I0K1kVQ/hqgYWt+fO52L6+k2eHXyTLYFGLNtuR79d/PhW3u0qffJk+7ebO0qeG+sVk2bHZh
J/0I0fLnPwAAAP//</cx:binary>
              </cx:geoCache>
            </cx:geography>
          </cx:layoutPr>
          <cx:valueColors>
            <cx:minColor>
              <a:srgbClr val="C00000"/>
            </cx:minColor>
            <cx:midColor>
              <a:schemeClr val="bg1">
                <a:lumMod val="95000"/>
              </a:schemeClr>
            </cx:midColor>
            <cx:maxColor>
              <a:srgbClr val="003399"/>
            </cx:maxColor>
          </cx:valueColors>
          <cx:valueColorPositions count="3"/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000"/>
          </a:pPr>
          <a:endParaRPr lang="en-US" sz="2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43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1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0.xml"/><Relationship Id="rId3" Type="http://schemas.openxmlformats.org/officeDocument/2006/relationships/chart" Target="../charts/chart65.xml"/><Relationship Id="rId7" Type="http://schemas.openxmlformats.org/officeDocument/2006/relationships/chart" Target="../charts/chart69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1227772</xdr:colOff>
      <xdr:row>13</xdr:row>
      <xdr:rowOff>67627</xdr:rowOff>
    </xdr:from>
    <xdr:to>
      <xdr:col>10</xdr:col>
      <xdr:colOff>171450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DCDE97-68DC-4E2C-A7F6-28DE4170B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0.43216</cdr:x>
      <cdr:y>0.93315</cdr:y>
    </cdr:from>
    <cdr:to>
      <cdr:x>0.46106</cdr:x>
      <cdr:y>0.96986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FAE76428-3215-690D-4B50-FDF74410C15E}"/>
            </a:ext>
          </a:extLst>
        </cdr:cNvPr>
        <cdr:cNvSpPr/>
      </cdr:nvSpPr>
      <cdr:spPr>
        <a:xfrm xmlns:a="http://schemas.openxmlformats.org/drawingml/2006/main">
          <a:off x="3276600" y="4600575"/>
          <a:ext cx="219075" cy="1809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380048</xdr:colOff>
      <xdr:row>11</xdr:row>
      <xdr:rowOff>84772</xdr:rowOff>
    </xdr:from>
    <xdr:to>
      <xdr:col>16</xdr:col>
      <xdr:colOff>76200</xdr:colOff>
      <xdr:row>30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16D6DC-D33D-4A2E-B26C-B5DA112A5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</xdr:colOff>
      <xdr:row>5</xdr:row>
      <xdr:rowOff>174307</xdr:rowOff>
    </xdr:from>
    <xdr:to>
      <xdr:col>14</xdr:col>
      <xdr:colOff>28575</xdr:colOff>
      <xdr:row>20</xdr:row>
      <xdr:rowOff>60007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5E0CC-4E30-4A4B-B820-588485336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3</xdr:row>
      <xdr:rowOff>125730</xdr:rowOff>
    </xdr:from>
    <xdr:to>
      <xdr:col>15</xdr:col>
      <xdr:colOff>28575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9C75B5-9A13-4947-9344-AFEA717DE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</xdr:colOff>
      <xdr:row>16</xdr:row>
      <xdr:rowOff>120967</xdr:rowOff>
    </xdr:from>
    <xdr:to>
      <xdr:col>19</xdr:col>
      <xdr:colOff>257174</xdr:colOff>
      <xdr:row>36</xdr:row>
      <xdr:rowOff>6667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1F586-F978-460C-9AB1-23D5B4698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0.58099</cdr:x>
      <cdr:y>0.26335</cdr:y>
    </cdr:from>
    <cdr:to>
      <cdr:x>0.60663</cdr:x>
      <cdr:y>0.78104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E8C80BB-C50D-A5F2-7587-37160ACDED39}"/>
            </a:ext>
          </a:extLst>
        </cdr:cNvPr>
        <cdr:cNvSpPr/>
      </cdr:nvSpPr>
      <cdr:spPr>
        <a:xfrm xmlns:a="http://schemas.openxmlformats.org/drawingml/2006/main">
          <a:off x="3320416" y="741705"/>
          <a:ext cx="146539" cy="1458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</xdr:colOff>
      <xdr:row>8</xdr:row>
      <xdr:rowOff>0</xdr:rowOff>
    </xdr:from>
    <xdr:to>
      <xdr:col>14</xdr:col>
      <xdr:colOff>398860</xdr:colOff>
      <xdr:row>28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E7DB49-9EAB-4950-B78B-B68B862B9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0.94053</cdr:x>
      <cdr:y>0.01443</cdr:y>
    </cdr:from>
    <cdr:to>
      <cdr:x>0.96962</cdr:x>
      <cdr:y>0.64742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A18D183-8558-43F8-8848-33E90061B18C}"/>
            </a:ext>
          </a:extLst>
        </cdr:cNvPr>
        <cdr:cNvSpPr/>
      </cdr:nvSpPr>
      <cdr:spPr>
        <a:xfrm xmlns:a="http://schemas.openxmlformats.org/drawingml/2006/main">
          <a:off x="2617472" y="52388"/>
          <a:ext cx="80962" cy="2298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581830</xdr:colOff>
      <xdr:row>7</xdr:row>
      <xdr:rowOff>153865</xdr:rowOff>
    </xdr:from>
    <xdr:to>
      <xdr:col>15</xdr:col>
      <xdr:colOff>287068</xdr:colOff>
      <xdr:row>27</xdr:row>
      <xdr:rowOff>165295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83D46E-495A-4535-8E58-623A7A742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0.25237</cdr:x>
      <cdr:y>0.22506</cdr:y>
    </cdr:from>
    <cdr:to>
      <cdr:x>0.283</cdr:x>
      <cdr:y>0.64941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A18D183-8558-43F8-8848-33E90061B18C}"/>
            </a:ext>
          </a:extLst>
        </cdr:cNvPr>
        <cdr:cNvSpPr/>
      </cdr:nvSpPr>
      <cdr:spPr>
        <a:xfrm xmlns:a="http://schemas.openxmlformats.org/drawingml/2006/main">
          <a:off x="845015" y="827942"/>
          <a:ext cx="102577" cy="1561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360997</xdr:colOff>
      <xdr:row>12</xdr:row>
      <xdr:rowOff>94297</xdr:rowOff>
    </xdr:from>
    <xdr:to>
      <xdr:col>11</xdr:col>
      <xdr:colOff>161925</xdr:colOff>
      <xdr:row>27</xdr:row>
      <xdr:rowOff>120967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8BEF74-28AC-4987-9318-7DF3B2313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307888</xdr:colOff>
      <xdr:row>7</xdr:row>
      <xdr:rowOff>22400</xdr:rowOff>
    </xdr:from>
    <xdr:to>
      <xdr:col>6</xdr:col>
      <xdr:colOff>118241</xdr:colOff>
      <xdr:row>22</xdr:row>
      <xdr:rowOff>6634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0CA7F4-3A44-4528-ABF3-0D12D6F8D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0.64067</cdr:x>
      <cdr:y>0.0086</cdr:y>
    </cdr:from>
    <cdr:to>
      <cdr:x>0.97249</cdr:x>
      <cdr:y>0.81319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0CA08A0E-1ECF-71BA-160C-F02770FC322E}"/>
            </a:ext>
          </a:extLst>
        </cdr:cNvPr>
        <cdr:cNvSpPr/>
      </cdr:nvSpPr>
      <cdr:spPr>
        <a:xfrm xmlns:a="http://schemas.openxmlformats.org/drawingml/2006/main">
          <a:off x="2359112" y="23583"/>
          <a:ext cx="1221828" cy="220717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1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</xdr:colOff>
      <xdr:row>14</xdr:row>
      <xdr:rowOff>168089</xdr:rowOff>
    </xdr:from>
    <xdr:to>
      <xdr:col>10</xdr:col>
      <xdr:colOff>177389</xdr:colOff>
      <xdr:row>31</xdr:row>
      <xdr:rowOff>172403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1693FD-357E-4A77-8952-43D73016A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33337</xdr:rowOff>
    </xdr:from>
    <xdr:to>
      <xdr:col>17</xdr:col>
      <xdr:colOff>142875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6461F9-7498-48A3-A3FD-1D722AF1C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123825</xdr:rowOff>
    </xdr:from>
    <xdr:to>
      <xdr:col>14</xdr:col>
      <xdr:colOff>142875</xdr:colOff>
      <xdr:row>19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FC79B6-22CA-416B-B687-E0CD86F47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28575</xdr:colOff>
      <xdr:row>47</xdr:row>
      <xdr:rowOff>138270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592A70-39F8-4F88-81A4-3A093C178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23</xdr:col>
      <xdr:colOff>473869</xdr:colOff>
      <xdr:row>41</xdr:row>
      <xdr:rowOff>158116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FE0656-48C4-4A34-88EE-F40787EC7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0</xdr:rowOff>
    </xdr:from>
    <xdr:to>
      <xdr:col>20</xdr:col>
      <xdr:colOff>536840</xdr:colOff>
      <xdr:row>30</xdr:row>
      <xdr:rowOff>44448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0F76C4-F422-444F-8363-5B44BEE12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8</xdr:row>
      <xdr:rowOff>47625</xdr:rowOff>
    </xdr:from>
    <xdr:to>
      <xdr:col>11</xdr:col>
      <xdr:colOff>285750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FFA0D90-4933-E321-9AFB-AB16B434A121}"/>
            </a:ext>
          </a:extLst>
        </xdr:cNvPr>
        <xdr:cNvSpPr/>
      </xdr:nvSpPr>
      <xdr:spPr>
        <a:xfrm>
          <a:off x="7772400" y="1571625"/>
          <a:ext cx="228600" cy="4133850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28220</xdr:colOff>
      <xdr:row>11</xdr:row>
      <xdr:rowOff>73023</xdr:rowOff>
    </xdr:from>
    <xdr:to>
      <xdr:col>14</xdr:col>
      <xdr:colOff>0</xdr:colOff>
      <xdr:row>39</xdr:row>
      <xdr:rowOff>30690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2C5322-42FD-46D6-8D5C-3C7083312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12</xdr:col>
      <xdr:colOff>569118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1BCD4-3A23-4A7A-9158-742ABAE62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645801</xdr:colOff>
      <xdr:row>17</xdr:row>
      <xdr:rowOff>89534</xdr:rowOff>
    </xdr:from>
    <xdr:to>
      <xdr:col>10</xdr:col>
      <xdr:colOff>333375</xdr:colOff>
      <xdr:row>37</xdr:row>
      <xdr:rowOff>68581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CE87A2-FDA1-44FE-8DD0-0B016965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21</xdr:col>
      <xdr:colOff>325041</xdr:colOff>
      <xdr:row>34</xdr:row>
      <xdr:rowOff>41672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98E8B8-B6B8-4613-B255-E551BA586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17</xdr:col>
      <xdr:colOff>285750</xdr:colOff>
      <xdr:row>26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F6F0C8-E5BB-4030-9976-4D3F91271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113746</xdr:colOff>
      <xdr:row>25</xdr:row>
      <xdr:rowOff>15052</xdr:rowOff>
    </xdr:from>
    <xdr:to>
      <xdr:col>9</xdr:col>
      <xdr:colOff>4762</xdr:colOff>
      <xdr:row>51</xdr:row>
      <xdr:rowOff>7461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D777A-E75B-42DE-8EC3-63F2A205A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733424</xdr:colOff>
      <xdr:row>38</xdr:row>
      <xdr:rowOff>133350</xdr:rowOff>
    </xdr:from>
    <xdr:to>
      <xdr:col>4</xdr:col>
      <xdr:colOff>575999</xdr:colOff>
      <xdr:row>38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28D4BB9-FAE8-4D0B-8654-5CE8E3E9C5F5}"/>
            </a:ext>
          </a:extLst>
        </xdr:cNvPr>
        <xdr:cNvCxnSpPr/>
      </xdr:nvCxnSpPr>
      <xdr:spPr>
        <a:xfrm>
          <a:off x="6810374" y="6972300"/>
          <a:ext cx="576000" cy="0"/>
        </a:xfrm>
        <a:prstGeom prst="line">
          <a:avLst/>
        </a:prstGeom>
        <a:ln w="381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0.42188</cdr:x>
      <cdr:y>0.77684</cdr:y>
    </cdr:from>
    <cdr:to>
      <cdr:x>0.48596</cdr:x>
      <cdr:y>0.88549</cdr:y>
    </cdr:to>
    <cdr:pic>
      <cdr:nvPicPr>
        <cdr:cNvPr id="3" name="Graphic 8" descr="Maximize with solid fill">
          <a:extLst xmlns:a="http://schemas.openxmlformats.org/drawingml/2006/main">
            <a:ext uri="{FF2B5EF4-FFF2-40B4-BE49-F238E27FC236}">
              <a16:creationId xmlns:a16="http://schemas.microsoft.com/office/drawing/2014/main" id="{B02A73E0-C394-4E13-B164-035FA49BFE3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8882510" flipV="1">
          <a:off x="3025442" y="3263271"/>
          <a:ext cx="456612" cy="459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0.51735</cdr:x>
      <cdr:y>0.69431</cdr:y>
    </cdr:from>
    <cdr:to>
      <cdr:x>0.58883</cdr:x>
      <cdr:y>0.81411</cdr:y>
    </cdr:to>
    <cdr:pic>
      <cdr:nvPicPr>
        <cdr:cNvPr id="5" name="Graphic 17" descr="Minimize with solid fill">
          <a:extLst xmlns:a="http://schemas.openxmlformats.org/drawingml/2006/main">
            <a:ext uri="{FF2B5EF4-FFF2-40B4-BE49-F238E27FC236}">
              <a16:creationId xmlns:a16="http://schemas.microsoft.com/office/drawing/2014/main" id="{342860D9-9580-45C9-9F58-8C0F770A44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2690348">
          <a:off x="3708400" y="2917825"/>
          <a:ext cx="512401" cy="503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0.4137</cdr:x>
      <cdr:y>0.61952</cdr:y>
    </cdr:from>
    <cdr:to>
      <cdr:x>0.48518</cdr:x>
      <cdr:y>0.73931</cdr:y>
    </cdr:to>
    <cdr:pic>
      <cdr:nvPicPr>
        <cdr:cNvPr id="6" name="Graphic 17" descr="Minimize with solid fill">
          <a:extLst xmlns:a="http://schemas.openxmlformats.org/drawingml/2006/main">
            <a:ext uri="{FF2B5EF4-FFF2-40B4-BE49-F238E27FC236}">
              <a16:creationId xmlns:a16="http://schemas.microsoft.com/office/drawing/2014/main" id="{F4F0C23D-5B16-D5C1-C065-84B83D955F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2690348">
          <a:off x="2965450" y="2603500"/>
          <a:ext cx="512401" cy="503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0.40971</cdr:x>
      <cdr:y>0.54246</cdr:y>
    </cdr:from>
    <cdr:to>
      <cdr:x>0.4812</cdr:x>
      <cdr:y>0.66225</cdr:y>
    </cdr:to>
    <cdr:pic>
      <cdr:nvPicPr>
        <cdr:cNvPr id="7" name="Graphic 17" descr="Minimize with solid fill">
          <a:extLst xmlns:a="http://schemas.openxmlformats.org/drawingml/2006/main">
            <a:ext uri="{FF2B5EF4-FFF2-40B4-BE49-F238E27FC236}">
              <a16:creationId xmlns:a16="http://schemas.microsoft.com/office/drawing/2014/main" id="{F4F0C23D-5B16-D5C1-C065-84B83D955F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2690348">
          <a:off x="2936875" y="2279649"/>
          <a:ext cx="512401" cy="503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0.92481</cdr:x>
      <cdr:y>1</cdr:y>
    </cdr:from>
    <cdr:to>
      <cdr:x>1</cdr:x>
      <cdr:y>1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2F44227-1E61-4DB5-8918-0FAD30B5635F}"/>
            </a:ext>
          </a:extLst>
        </cdr:cNvPr>
        <cdr:cNvCxnSpPr/>
      </cdr:nvCxnSpPr>
      <cdr:spPr>
        <a:xfrm xmlns:a="http://schemas.openxmlformats.org/drawingml/2006/main">
          <a:off x="6642100" y="4937125"/>
          <a:ext cx="538965" cy="0"/>
        </a:xfrm>
        <a:prstGeom xmlns:a="http://schemas.openxmlformats.org/drawingml/2006/main" prst="line">
          <a:avLst/>
        </a:prstGeom>
        <a:ln xmlns:a="http://schemas.openxmlformats.org/drawingml/2006/main" w="31750"/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0.92481</cdr:x>
      <cdr:y>1</cdr:y>
    </cdr:from>
    <cdr:to>
      <cdr:x>1</cdr:x>
      <cdr:y>1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92F44227-1E61-4DB5-8918-0FAD30B5635F}"/>
            </a:ext>
          </a:extLst>
        </cdr:cNvPr>
        <cdr:cNvCxnSpPr/>
      </cdr:nvCxnSpPr>
      <cdr:spPr>
        <a:xfrm xmlns:a="http://schemas.openxmlformats.org/drawingml/2006/main">
          <a:off x="6642100" y="4937125"/>
          <a:ext cx="538965" cy="0"/>
        </a:xfrm>
        <a:prstGeom xmlns:a="http://schemas.openxmlformats.org/drawingml/2006/main" prst="line">
          <a:avLst/>
        </a:prstGeom>
        <a:ln xmlns:a="http://schemas.openxmlformats.org/drawingml/2006/main" w="31750"/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0.92481</cdr:x>
      <cdr:y>1</cdr:y>
    </cdr:from>
    <cdr:to>
      <cdr:x>1</cdr:x>
      <cdr:y>1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92F44227-1E61-4DB5-8918-0FAD30B5635F}"/>
            </a:ext>
          </a:extLst>
        </cdr:cNvPr>
        <cdr:cNvCxnSpPr/>
      </cdr:nvCxnSpPr>
      <cdr:spPr>
        <a:xfrm xmlns:a="http://schemas.openxmlformats.org/drawingml/2006/main">
          <a:off x="6642100" y="4937125"/>
          <a:ext cx="538965" cy="0"/>
        </a:xfrm>
        <a:prstGeom xmlns:a="http://schemas.openxmlformats.org/drawingml/2006/main" prst="line">
          <a:avLst/>
        </a:prstGeom>
        <a:ln xmlns:a="http://schemas.openxmlformats.org/drawingml/2006/main" w="31750"/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0.53994</cdr:x>
      <cdr:y>0.39287</cdr:y>
    </cdr:from>
    <cdr:to>
      <cdr:x>0.60402</cdr:x>
      <cdr:y>0.50152</cdr:y>
    </cdr:to>
    <cdr:pic>
      <cdr:nvPicPr>
        <cdr:cNvPr id="11" name="Graphic 8" descr="Maximize with solid fill">
          <a:extLst xmlns:a="http://schemas.openxmlformats.org/drawingml/2006/main">
            <a:ext uri="{FF2B5EF4-FFF2-40B4-BE49-F238E27FC236}">
              <a16:creationId xmlns:a16="http://schemas.microsoft.com/office/drawing/2014/main" id="{921F70EA-FB69-3B36-A483-5E9014388CE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8882510" flipV="1">
          <a:off x="3871693" y="1649631"/>
          <a:ext cx="456612" cy="459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0.46287</cdr:x>
      <cdr:y>0.31354</cdr:y>
    </cdr:from>
    <cdr:to>
      <cdr:x>0.53435</cdr:x>
      <cdr:y>0.43333</cdr:y>
    </cdr:to>
    <cdr:pic>
      <cdr:nvPicPr>
        <cdr:cNvPr id="12" name="Graphic 17" descr="Minimize with solid fill">
          <a:extLst xmlns:a="http://schemas.openxmlformats.org/drawingml/2006/main">
            <a:ext uri="{FF2B5EF4-FFF2-40B4-BE49-F238E27FC236}">
              <a16:creationId xmlns:a16="http://schemas.microsoft.com/office/drawing/2014/main" id="{7AE7CACE-07AF-959F-32B4-A3F8120209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2690348">
          <a:off x="3317875" y="1317625"/>
          <a:ext cx="512401" cy="503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0.50273</cdr:x>
      <cdr:y>0.23647</cdr:y>
    </cdr:from>
    <cdr:to>
      <cdr:x>0.57421</cdr:x>
      <cdr:y>0.35627</cdr:y>
    </cdr:to>
    <cdr:pic>
      <cdr:nvPicPr>
        <cdr:cNvPr id="13" name="Graphic 17" descr="Minimize with solid fill">
          <a:extLst xmlns:a="http://schemas.openxmlformats.org/drawingml/2006/main">
            <a:ext uri="{FF2B5EF4-FFF2-40B4-BE49-F238E27FC236}">
              <a16:creationId xmlns:a16="http://schemas.microsoft.com/office/drawing/2014/main" id="{7AE7CACE-07AF-959F-32B4-A3F8120209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2690348">
          <a:off x="3603625" y="993775"/>
          <a:ext cx="512401" cy="503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0.69673</cdr:x>
      <cdr:y>0.16168</cdr:y>
    </cdr:from>
    <cdr:to>
      <cdr:x>0.76082</cdr:x>
      <cdr:y>0.27033</cdr:y>
    </cdr:to>
    <cdr:pic>
      <cdr:nvPicPr>
        <cdr:cNvPr id="14" name="Graphic 8" descr="Maximize with solid fill">
          <a:extLst xmlns:a="http://schemas.openxmlformats.org/drawingml/2006/main">
            <a:ext uri="{FF2B5EF4-FFF2-40B4-BE49-F238E27FC236}">
              <a16:creationId xmlns:a16="http://schemas.microsoft.com/office/drawing/2014/main" id="{02CD9675-AAEA-392B-E1DB-09BE85209C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8882510" flipV="1">
          <a:off x="4995644" y="678081"/>
          <a:ext cx="456612" cy="459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0.63295</cdr:x>
      <cdr:y>0.08915</cdr:y>
    </cdr:from>
    <cdr:to>
      <cdr:x>0.69703</cdr:x>
      <cdr:y>0.1978</cdr:y>
    </cdr:to>
    <cdr:pic>
      <cdr:nvPicPr>
        <cdr:cNvPr id="15" name="Graphic 8" descr="Maximize with solid fill">
          <a:extLst xmlns:a="http://schemas.openxmlformats.org/drawingml/2006/main">
            <a:ext uri="{FF2B5EF4-FFF2-40B4-BE49-F238E27FC236}">
              <a16:creationId xmlns:a16="http://schemas.microsoft.com/office/drawing/2014/main" id="{02CD9675-AAEA-392B-E1DB-09BE85209C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8882510" flipV="1">
          <a:off x="4538444" y="373282"/>
          <a:ext cx="456612" cy="459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0.59442</cdr:x>
      <cdr:y>0</cdr:y>
    </cdr:from>
    <cdr:to>
      <cdr:x>0.6585</cdr:x>
      <cdr:y>0.10865</cdr:y>
    </cdr:to>
    <cdr:pic>
      <cdr:nvPicPr>
        <cdr:cNvPr id="16" name="Graphic 8" descr="Maximize with solid fill">
          <a:extLst xmlns:a="http://schemas.openxmlformats.org/drawingml/2006/main">
            <a:ext uri="{FF2B5EF4-FFF2-40B4-BE49-F238E27FC236}">
              <a16:creationId xmlns:a16="http://schemas.microsoft.com/office/drawing/2014/main" id="{02CD9675-AAEA-392B-E1DB-09BE85209C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8882510" flipV="1">
          <a:off x="4262218" y="-1369"/>
          <a:ext cx="456612" cy="459350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204997</xdr:colOff>
      <xdr:row>14</xdr:row>
      <xdr:rowOff>21302</xdr:rowOff>
    </xdr:from>
    <xdr:to>
      <xdr:col>8</xdr:col>
      <xdr:colOff>430697</xdr:colOff>
      <xdr:row>33</xdr:row>
      <xdr:rowOff>49878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285E63-D767-47BE-B820-C3151FDA4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33336</xdr:colOff>
      <xdr:row>8</xdr:row>
      <xdr:rowOff>161925</xdr:rowOff>
    </xdr:from>
    <xdr:to>
      <xdr:col>17</xdr:col>
      <xdr:colOff>609599</xdr:colOff>
      <xdr:row>30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8B9DA1-401D-4A2C-B25C-9CBFA6EF4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0.44016</cdr:x>
      <cdr:y>0.04614</cdr:y>
    </cdr:from>
    <cdr:to>
      <cdr:x>0.44277</cdr:x>
      <cdr:y>0.82584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FD6BAB9-E8BC-E21B-13B7-8D1235538DD3}"/>
            </a:ext>
          </a:extLst>
        </cdr:cNvPr>
        <cdr:cNvCxnSpPr/>
      </cdr:nvCxnSpPr>
      <cdr:spPr>
        <a:xfrm xmlns:a="http://schemas.openxmlformats.org/drawingml/2006/main">
          <a:off x="3205164" y="190500"/>
          <a:ext cx="19050" cy="321945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12</xdr:row>
      <xdr:rowOff>52387</xdr:rowOff>
    </xdr:from>
    <xdr:to>
      <xdr:col>9</xdr:col>
      <xdr:colOff>161925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A8EEDB-DAAD-4ECE-BE4B-5AFA24A6B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11</xdr:col>
      <xdr:colOff>247650</xdr:colOff>
      <xdr:row>64</xdr:row>
      <xdr:rowOff>32238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65428B-81F6-4E40-AA07-C71EAE5C0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0.37099</cdr:x>
      <cdr:y>0.92422</cdr:y>
    </cdr:from>
    <cdr:to>
      <cdr:x>0.40254</cdr:x>
      <cdr:y>0.97638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7821810C-F514-4237-894B-49587B10C9B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27250" y="3375025"/>
          <a:ext cx="180952" cy="19047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548641</xdr:colOff>
      <xdr:row>11</xdr:row>
      <xdr:rowOff>95250</xdr:rowOff>
    </xdr:from>
    <xdr:to>
      <xdr:col>10</xdr:col>
      <xdr:colOff>723900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10722-2E2C-4A06-BB30-BCC389397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162470</xdr:colOff>
      <xdr:row>22</xdr:row>
      <xdr:rowOff>122464</xdr:rowOff>
    </xdr:from>
    <xdr:to>
      <xdr:col>8</xdr:col>
      <xdr:colOff>551362</xdr:colOff>
      <xdr:row>46</xdr:row>
      <xdr:rowOff>170345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2F48D1-94E9-409F-A499-BE42F6F58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678453</xdr:colOff>
      <xdr:row>21</xdr:row>
      <xdr:rowOff>149679</xdr:rowOff>
    </xdr:from>
    <xdr:to>
      <xdr:col>24</xdr:col>
      <xdr:colOff>54429</xdr:colOff>
      <xdr:row>48</xdr:row>
      <xdr:rowOff>135799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9C4ED5-4E6A-4352-B94F-3C72ACECA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201930</xdr:colOff>
      <xdr:row>5</xdr:row>
      <xdr:rowOff>91440</xdr:rowOff>
    </xdr:from>
    <xdr:to>
      <xdr:col>16</xdr:col>
      <xdr:colOff>0</xdr:colOff>
      <xdr:row>19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764AE1-DCF9-4BBA-9A10-3E085663C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207101</xdr:colOff>
      <xdr:row>9</xdr:row>
      <xdr:rowOff>38100</xdr:rowOff>
    </xdr:from>
    <xdr:to>
      <xdr:col>21</xdr:col>
      <xdr:colOff>510540</xdr:colOff>
      <xdr:row>30</xdr:row>
      <xdr:rowOff>114299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87DFF0D-0174-48B8-B84E-9D90F2FE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907986" y="1666875"/>
              <a:ext cx="3961039" cy="3876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29</xdr:col>
      <xdr:colOff>600075</xdr:colOff>
      <xdr:row>42</xdr:row>
      <xdr:rowOff>152400</xdr:rowOff>
    </xdr:from>
    <xdr:to>
      <xdr:col>31</xdr:col>
      <xdr:colOff>590550</xdr:colOff>
      <xdr:row>46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2C5E5BC-59B2-4BC8-8F6E-1C0AF14F65AB}"/>
            </a:ext>
          </a:extLst>
        </xdr:cNvPr>
        <xdr:cNvSpPr/>
      </xdr:nvSpPr>
      <xdr:spPr>
        <a:xfrm>
          <a:off x="23829645" y="7753350"/>
          <a:ext cx="1207770" cy="70104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16</xdr:col>
      <xdr:colOff>228600</xdr:colOff>
      <xdr:row>26</xdr:row>
      <xdr:rowOff>9525</xdr:rowOff>
    </xdr:from>
    <xdr:to>
      <xdr:col>17</xdr:col>
      <xdr:colOff>76201</xdr:colOff>
      <xdr:row>27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325D97F-2BF4-47ED-82C3-8A2B928C3B96}"/>
            </a:ext>
          </a:extLst>
        </xdr:cNvPr>
        <xdr:cNvSpPr/>
      </xdr:nvSpPr>
      <xdr:spPr>
        <a:xfrm>
          <a:off x="15535275" y="4716780"/>
          <a:ext cx="457201" cy="19621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17</xdr:col>
      <xdr:colOff>198117</xdr:colOff>
      <xdr:row>25</xdr:row>
      <xdr:rowOff>179070</xdr:rowOff>
    </xdr:from>
    <xdr:to>
      <xdr:col>21</xdr:col>
      <xdr:colOff>561974</xdr:colOff>
      <xdr:row>27</xdr:row>
      <xdr:rowOff>179070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1DD7BB-3518-4E65-9872-DD30AD02CF52}"/>
            </a:ext>
          </a:extLst>
        </xdr:cNvPr>
        <xdr:cNvSpPr txBox="1"/>
      </xdr:nvSpPr>
      <xdr:spPr>
        <a:xfrm>
          <a:off x="16116297" y="4701540"/>
          <a:ext cx="2798447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800"/>
            <a:t>Okresy s kladným rastom populácie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</xdr:row>
      <xdr:rowOff>42862</xdr:rowOff>
    </xdr:from>
    <xdr:to>
      <xdr:col>7</xdr:col>
      <xdr:colOff>57150</xdr:colOff>
      <xdr:row>20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C4A67D-FCFA-4161-908E-B2294C96C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</xdr:row>
      <xdr:rowOff>42862</xdr:rowOff>
    </xdr:from>
    <xdr:to>
      <xdr:col>6</xdr:col>
      <xdr:colOff>400050</xdr:colOff>
      <xdr:row>20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85D044-D3B5-4144-AF33-326D23D1C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7</xdr:row>
      <xdr:rowOff>71437</xdr:rowOff>
    </xdr:from>
    <xdr:to>
      <xdr:col>6</xdr:col>
      <xdr:colOff>523875</xdr:colOff>
      <xdr:row>21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EB37DF-9F24-4533-BEFF-FAB929F07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10</xdr:row>
      <xdr:rowOff>100012</xdr:rowOff>
    </xdr:from>
    <xdr:to>
      <xdr:col>7</xdr:col>
      <xdr:colOff>95250</xdr:colOff>
      <xdr:row>24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596DB-FF52-49F0-87BC-19F38D868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491490</xdr:colOff>
      <xdr:row>5</xdr:row>
      <xdr:rowOff>101917</xdr:rowOff>
    </xdr:from>
    <xdr:to>
      <xdr:col>11</xdr:col>
      <xdr:colOff>352425</xdr:colOff>
      <xdr:row>20</xdr:row>
      <xdr:rowOff>134302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9FE8B0-08B0-4C9D-8EDC-4EE2A8469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491490</xdr:colOff>
      <xdr:row>5</xdr:row>
      <xdr:rowOff>101917</xdr:rowOff>
    </xdr:from>
    <xdr:to>
      <xdr:col>11</xdr:col>
      <xdr:colOff>352425</xdr:colOff>
      <xdr:row>20</xdr:row>
      <xdr:rowOff>134302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3FF7E2-F4AA-42DD-A9D8-034487CA6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142241</xdr:colOff>
      <xdr:row>12</xdr:row>
      <xdr:rowOff>160018</xdr:rowOff>
    </xdr:from>
    <xdr:to>
      <xdr:col>8</xdr:col>
      <xdr:colOff>314325</xdr:colOff>
      <xdr:row>32</xdr:row>
      <xdr:rowOff>51434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351AB-CCB0-4AE8-A924-B1C723AF8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</xdr:rowOff>
    </xdr:from>
    <xdr:to>
      <xdr:col>22</xdr:col>
      <xdr:colOff>0</xdr:colOff>
      <xdr:row>42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9355EB-924A-4644-A962-0A7831CA4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0.1026</cdr:x>
      <cdr:y>0.28935</cdr:y>
    </cdr:from>
    <cdr:to>
      <cdr:x>0.12987</cdr:x>
      <cdr:y>0.68981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B0B8BA6-3D42-F665-C117-1D43675E0926}"/>
            </a:ext>
          </a:extLst>
        </cdr:cNvPr>
        <cdr:cNvSpPr/>
      </cdr:nvSpPr>
      <cdr:spPr>
        <a:xfrm xmlns:a="http://schemas.openxmlformats.org/drawingml/2006/main">
          <a:off x="1074964" y="1700891"/>
          <a:ext cx="285750" cy="235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1858326</xdr:colOff>
      <xdr:row>15</xdr:row>
      <xdr:rowOff>112395</xdr:rowOff>
    </xdr:from>
    <xdr:to>
      <xdr:col>8</xdr:col>
      <xdr:colOff>853440</xdr:colOff>
      <xdr:row>38</xdr:row>
      <xdr:rowOff>146685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C65D64-F139-457E-A23F-D883CFC39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0.11682</cdr:x>
      <cdr:y>0.58844</cdr:y>
    </cdr:from>
    <cdr:to>
      <cdr:x>0.26311</cdr:x>
      <cdr:y>0.67968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C9BE535-B4DD-87A3-7660-0B8C630323C2}"/>
            </a:ext>
          </a:extLst>
        </cdr:cNvPr>
        <cdr:cNvSpPr txBox="1"/>
      </cdr:nvSpPr>
      <cdr:spPr>
        <a:xfrm xmlns:a="http://schemas.openxmlformats.org/drawingml/2006/main">
          <a:off x="532449" y="2211705"/>
          <a:ext cx="6667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/>
            <a:t>1 % HDP</a:t>
          </a:r>
          <a:endParaRPr lang="sk-SK" sz="1200" b="1"/>
        </a:p>
      </cdr:txBody>
    </cdr:sp>
  </cdr:relSizeAnchor>
  <cdr:relSizeAnchor xmlns:cdr="http://schemas.openxmlformats.org/drawingml/2006/chartDrawing">
    <cdr:from>
      <cdr:x>0.11564</cdr:x>
      <cdr:y>0.47474</cdr:y>
    </cdr:from>
    <cdr:to>
      <cdr:x>0.26193</cdr:x>
      <cdr:y>0.56597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161E47D-8B8D-36C1-49C3-37268C288BE2}"/>
            </a:ext>
          </a:extLst>
        </cdr:cNvPr>
        <cdr:cNvSpPr txBox="1"/>
      </cdr:nvSpPr>
      <cdr:spPr>
        <a:xfrm xmlns:a="http://schemas.openxmlformats.org/drawingml/2006/main">
          <a:off x="527050" y="1784350"/>
          <a:ext cx="6667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1,5 % HDP</a:t>
          </a:r>
          <a:endParaRPr lang="sk-SK" sz="1200" b="1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468630</xdr:colOff>
      <xdr:row>11</xdr:row>
      <xdr:rowOff>140970</xdr:rowOff>
    </xdr:from>
    <xdr:to>
      <xdr:col>10</xdr:col>
      <xdr:colOff>123825</xdr:colOff>
      <xdr:row>26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AFD3F5-5264-E83D-26EA-0CD19278D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0.09756</cdr:x>
      <cdr:y>0.42094</cdr:y>
    </cdr:from>
    <cdr:to>
      <cdr:x>0.12079</cdr:x>
      <cdr:y>0.81276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94A6728E-3281-F199-8D4E-D23C245B4A08}"/>
            </a:ext>
          </a:extLst>
        </cdr:cNvPr>
        <cdr:cNvSpPr/>
      </cdr:nvSpPr>
      <cdr:spPr>
        <a:xfrm xmlns:a="http://schemas.openxmlformats.org/drawingml/2006/main">
          <a:off x="480060" y="1156335"/>
          <a:ext cx="114300" cy="1076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8</xdr:row>
      <xdr:rowOff>57150</xdr:rowOff>
    </xdr:from>
    <xdr:to>
      <xdr:col>20</xdr:col>
      <xdr:colOff>247650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E7708-0C2C-40F6-80DE-C2466F946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36</xdr:row>
      <xdr:rowOff>0</xdr:rowOff>
    </xdr:from>
    <xdr:to>
      <xdr:col>21</xdr:col>
      <xdr:colOff>171231</xdr:colOff>
      <xdr:row>56</xdr:row>
      <xdr:rowOff>128357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17B2CD-0A6C-40FB-8DE1-B32FE67E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5" y="6858000"/>
          <a:ext cx="6267231" cy="3938357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0.08988</cdr:x>
      <cdr:y>0.08161</cdr:y>
    </cdr:from>
    <cdr:to>
      <cdr:x>0.11654</cdr:x>
      <cdr:y>0.7466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A376891-C539-F7D5-584E-B257DC5D99F1}"/>
            </a:ext>
          </a:extLst>
        </cdr:cNvPr>
        <cdr:cNvSpPr/>
      </cdr:nvSpPr>
      <cdr:spPr>
        <a:xfrm xmlns:a="http://schemas.openxmlformats.org/drawingml/2006/main">
          <a:off x="693420" y="308610"/>
          <a:ext cx="205740" cy="251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2039472</xdr:colOff>
      <xdr:row>13</xdr:row>
      <xdr:rowOff>112060</xdr:rowOff>
    </xdr:from>
    <xdr:to>
      <xdr:col>6</xdr:col>
      <xdr:colOff>526678</xdr:colOff>
      <xdr:row>42</xdr:row>
      <xdr:rowOff>49306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6526C-F27B-4812-AEE1-60F0B598B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3537856</xdr:colOff>
      <xdr:row>11</xdr:row>
      <xdr:rowOff>0</xdr:rowOff>
    </xdr:from>
    <xdr:to>
      <xdr:col>19</xdr:col>
      <xdr:colOff>96851</xdr:colOff>
      <xdr:row>37</xdr:row>
      <xdr:rowOff>13606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2C83398-A7F4-48EC-96CE-CE2B74BA7984}"/>
            </a:ext>
          </a:extLst>
        </xdr:cNvPr>
        <xdr:cNvGrpSpPr/>
      </xdr:nvGrpSpPr>
      <xdr:grpSpPr>
        <a:xfrm>
          <a:off x="5295275" y="2218765"/>
          <a:ext cx="15405384" cy="4970416"/>
          <a:chOff x="3113489" y="8045825"/>
          <a:chExt cx="14759893" cy="4586771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C605382-87FA-66A0-11DC-474D641A8F36}"/>
              </a:ext>
            </a:extLst>
          </xdr:cNvPr>
          <xdr:cNvGraphicFramePr/>
        </xdr:nvGraphicFramePr>
        <xdr:xfrm>
          <a:off x="3113489" y="8206272"/>
          <a:ext cx="14265088" cy="44263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E228F3BE-08A6-E6E1-9C55-950148983577}"/>
              </a:ext>
            </a:extLst>
          </xdr:cNvPr>
          <xdr:cNvGraphicFramePr/>
        </xdr:nvGraphicFramePr>
        <xdr:xfrm>
          <a:off x="10533530" y="8045825"/>
          <a:ext cx="7339852" cy="4000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389891</xdr:colOff>
      <xdr:row>2</xdr:row>
      <xdr:rowOff>0</xdr:rowOff>
    </xdr:from>
    <xdr:to>
      <xdr:col>14</xdr:col>
      <xdr:colOff>85725</xdr:colOff>
      <xdr:row>17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ABE556-0B3D-4C27-88CC-65CE67BE5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29</xdr:col>
      <xdr:colOff>118799</xdr:colOff>
      <xdr:row>52</xdr:row>
      <xdr:rowOff>23134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978B9C9-BFA4-46C5-9A94-CBF3620169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57700" y="838200"/>
              <a:ext cx="17208554" cy="80012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19</xdr:col>
      <xdr:colOff>309563</xdr:colOff>
      <xdr:row>39</xdr:row>
      <xdr:rowOff>2117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83B2A0D-0FD1-4686-A4C7-8779F48FA3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1800" y="676275"/>
              <a:ext cx="11455718" cy="59171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14</xdr:col>
      <xdr:colOff>52388</xdr:colOff>
      <xdr:row>27</xdr:row>
      <xdr:rowOff>120968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20AA5-9AC0-4751-9243-03D369DAE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17</xdr:col>
      <xdr:colOff>185738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F0068E-9CAE-4D19-951E-08BFE5254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16</xdr:col>
      <xdr:colOff>376239</xdr:colOff>
      <xdr:row>26</xdr:row>
      <xdr:rowOff>153354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D0011-1220-4D14-8751-B41D17763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1</xdr:row>
      <xdr:rowOff>104775</xdr:rowOff>
    </xdr:from>
    <xdr:to>
      <xdr:col>17</xdr:col>
      <xdr:colOff>147638</xdr:colOff>
      <xdr:row>29</xdr:row>
      <xdr:rowOff>953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01D08-D2ED-46DD-A745-884DAC089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19</xdr:col>
      <xdr:colOff>214313</xdr:colOff>
      <xdr:row>32</xdr:row>
      <xdr:rowOff>58103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FA64EC-E50F-4AD1-AC8D-6144D068D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511752</xdr:colOff>
      <xdr:row>22</xdr:row>
      <xdr:rowOff>91584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FFF635-97E3-4271-9E2D-DAF9B3E0C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591415</xdr:colOff>
      <xdr:row>22</xdr:row>
      <xdr:rowOff>118949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1C9346-9EA5-400E-940E-A10D59872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19</xdr:col>
      <xdr:colOff>356659</xdr:colOff>
      <xdr:row>26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2AECE-5BA1-45BA-91D5-E6E7EE7C5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592455</xdr:colOff>
      <xdr:row>2</xdr:row>
      <xdr:rowOff>16192</xdr:rowOff>
    </xdr:from>
    <xdr:to>
      <xdr:col>14</xdr:col>
      <xdr:colOff>276225</xdr:colOff>
      <xdr:row>17</xdr:row>
      <xdr:rowOff>60007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7F4EE-385D-4AEA-933D-06F32A243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514350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9CA6FE-1943-43F0-BF46-F4E8D6D8C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17</xdr:col>
      <xdr:colOff>65088</xdr:colOff>
      <xdr:row>30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396A0-3965-48BC-8A99-287A2ABAE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20</xdr:col>
      <xdr:colOff>590550</xdr:colOff>
      <xdr:row>29</xdr:row>
      <xdr:rowOff>40005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34EE2C-2ABD-4D50-893B-5230FA876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22</xdr:col>
      <xdr:colOff>604838</xdr:colOff>
      <xdr:row>28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FAA4DD-1E04-457C-AD5E-E9F64DEA1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19</xdr:col>
      <xdr:colOff>481014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73FC63-F630-4E84-9E91-7C9EEDA3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20</xdr:col>
      <xdr:colOff>509588</xdr:colOff>
      <xdr:row>32</xdr:row>
      <xdr:rowOff>73343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6A0F3C-FDE9-47BD-AB3F-069081AE5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19</xdr:col>
      <xdr:colOff>514350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CFA663-A1F9-40B6-98AB-16B974807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18</xdr:col>
      <xdr:colOff>514350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D49C4A-EA38-4737-98D0-2FD67E9F2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18</xdr:col>
      <xdr:colOff>202898</xdr:colOff>
      <xdr:row>18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69F1CC-48C9-4065-9393-DAD832847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21</xdr:row>
      <xdr:rowOff>0</xdr:rowOff>
    </xdr:from>
    <xdr:to>
      <xdr:col>18</xdr:col>
      <xdr:colOff>138390</xdr:colOff>
      <xdr:row>36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470AB1-E25E-4EF0-81DA-1F910ABDF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80</xdr:row>
      <xdr:rowOff>0</xdr:rowOff>
    </xdr:from>
    <xdr:to>
      <xdr:col>17</xdr:col>
      <xdr:colOff>148923</xdr:colOff>
      <xdr:row>96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9D5C7E-EC36-4F04-BD98-071DDC9E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17</xdr:col>
      <xdr:colOff>138390</xdr:colOff>
      <xdr:row>130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0B72C9-3B84-4505-A1CD-CFE418231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152</xdr:row>
      <xdr:rowOff>0</xdr:rowOff>
    </xdr:from>
    <xdr:to>
      <xdr:col>17</xdr:col>
      <xdr:colOff>202898</xdr:colOff>
      <xdr:row>168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146430-6539-4E04-82A3-9F1F1B2F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186</xdr:row>
      <xdr:rowOff>0</xdr:rowOff>
    </xdr:from>
    <xdr:to>
      <xdr:col>17</xdr:col>
      <xdr:colOff>138390</xdr:colOff>
      <xdr:row>202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4E58162-55B1-4212-B8BD-BCEF12AB2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223</xdr:row>
      <xdr:rowOff>0</xdr:rowOff>
    </xdr:from>
    <xdr:to>
      <xdr:col>17</xdr:col>
      <xdr:colOff>139398</xdr:colOff>
      <xdr:row>236</xdr:row>
      <xdr:rowOff>139700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EA71CA7-B540-48D6-8139-2646F49A6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258</xdr:row>
      <xdr:rowOff>0</xdr:rowOff>
    </xdr:from>
    <xdr:to>
      <xdr:col>17</xdr:col>
      <xdr:colOff>201890</xdr:colOff>
      <xdr:row>271</xdr:row>
      <xdr:rowOff>139700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5C53095-6718-4FAC-B576-93CCD4128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477202</xdr:colOff>
      <xdr:row>8</xdr:row>
      <xdr:rowOff>114300</xdr:rowOff>
    </xdr:from>
    <xdr:to>
      <xdr:col>15</xdr:col>
      <xdr:colOff>20002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2AD4DA-A223-B028-4446-51ADA469D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0.16783</cdr:x>
      <cdr:y>0.29051</cdr:y>
    </cdr:from>
    <cdr:to>
      <cdr:x>0.1936</cdr:x>
      <cdr:y>0.78567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606DAB9B-8C38-6757-9EDE-BBC333226799}"/>
            </a:ext>
          </a:extLst>
        </cdr:cNvPr>
        <cdr:cNvSpPr/>
      </cdr:nvSpPr>
      <cdr:spPr>
        <a:xfrm xmlns:a="http://schemas.openxmlformats.org/drawingml/2006/main">
          <a:off x="868680" y="799148"/>
          <a:ext cx="133350" cy="1362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0.85271</cdr:x>
      <cdr:y>0.45787</cdr:y>
    </cdr:from>
    <cdr:to>
      <cdr:x>0.88188</cdr:x>
      <cdr:y>0.78371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D3A4DEA-6A84-4F4E-9AF1-EA605C1BBE35}"/>
            </a:ext>
          </a:extLst>
        </cdr:cNvPr>
        <cdr:cNvSpPr/>
      </cdr:nvSpPr>
      <cdr:spPr>
        <a:xfrm xmlns:a="http://schemas.openxmlformats.org/drawingml/2006/main">
          <a:off x="3898583" y="1552575"/>
          <a:ext cx="133350" cy="110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4</xdr:col>
      <xdr:colOff>531734</xdr:colOff>
      <xdr:row>18</xdr:row>
      <xdr:rowOff>142875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8CAA2677-58FA-452B-4A7C-45368CFFD7F1}"/>
            </a:ext>
          </a:extLst>
        </xdr:cNvPr>
        <xdr:cNvGrpSpPr/>
      </xdr:nvGrpSpPr>
      <xdr:grpSpPr>
        <a:xfrm>
          <a:off x="1466850" y="180975"/>
          <a:ext cx="1998584" cy="3046095"/>
          <a:chOff x="717" y="0"/>
          <a:chExt cx="1865234" cy="3200400"/>
        </a:xfrm>
      </xdr:grpSpPr>
      <xdr:sp macro="" textlink="">
        <xdr:nvSpPr>
          <xdr:cNvPr id="39" name="Rectangle: Rounded Corners 38">
            <a:extLst>
              <a:ext uri="{FF2B5EF4-FFF2-40B4-BE49-F238E27FC236}">
                <a16:creationId xmlns:a16="http://schemas.microsoft.com/office/drawing/2014/main" id="{A4C04400-A1CD-AE50-2D8F-8AC83ACA2487}"/>
              </a:ext>
            </a:extLst>
          </xdr:cNvPr>
          <xdr:cNvSpPr/>
        </xdr:nvSpPr>
        <xdr:spPr>
          <a:xfrm>
            <a:off x="717" y="0"/>
            <a:ext cx="1865234" cy="3200400"/>
          </a:xfrm>
          <a:prstGeom prst="roundRect">
            <a:avLst>
              <a:gd name="adj" fmla="val 10000"/>
            </a:avLst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0" name="Rectangle: Rounded Corners 4">
            <a:extLst>
              <a:ext uri="{FF2B5EF4-FFF2-40B4-BE49-F238E27FC236}">
                <a16:creationId xmlns:a16="http://schemas.microsoft.com/office/drawing/2014/main" id="{60AB2D34-E2EE-E5CD-B098-CEC2C19AF47B}"/>
              </a:ext>
            </a:extLst>
          </xdr:cNvPr>
          <xdr:cNvSpPr txBox="1"/>
        </xdr:nvSpPr>
        <xdr:spPr>
          <a:xfrm>
            <a:off x="717" y="0"/>
            <a:ext cx="1865234" cy="9601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76200" tIns="76200" rIns="76200" bIns="7620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2000" kern="1200"/>
              <a:t>Negatívny vplyv </a:t>
            </a:r>
          </a:p>
        </xdr:txBody>
      </xdr:sp>
    </xdr:grpSp>
    <xdr:clientData/>
  </xdr:twoCellAnchor>
  <xdr:twoCellAnchor>
    <xdr:from>
      <xdr:col>2</xdr:col>
      <xdr:colOff>186523</xdr:colOff>
      <xdr:row>6</xdr:row>
      <xdr:rowOff>55518</xdr:rowOff>
    </xdr:from>
    <xdr:to>
      <xdr:col>4</xdr:col>
      <xdr:colOff>345210</xdr:colOff>
      <xdr:row>9</xdr:row>
      <xdr:rowOff>160393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250617F-2251-FDF2-7F2B-EC7E2516B67F}"/>
            </a:ext>
          </a:extLst>
        </xdr:cNvPr>
        <xdr:cNvGrpSpPr/>
      </xdr:nvGrpSpPr>
      <xdr:grpSpPr>
        <a:xfrm>
          <a:off x="1651468" y="1097553"/>
          <a:ext cx="1627442" cy="607795"/>
          <a:chOff x="187240" y="960393"/>
          <a:chExt cx="1492187" cy="628750"/>
        </a:xfrm>
      </xdr:grpSpPr>
      <xdr:sp macro="" textlink="">
        <xdr:nvSpPr>
          <xdr:cNvPr id="37" name="Rectangle: Rounded Corners 36">
            <a:extLst>
              <a:ext uri="{FF2B5EF4-FFF2-40B4-BE49-F238E27FC236}">
                <a16:creationId xmlns:a16="http://schemas.microsoft.com/office/drawing/2014/main" id="{0CE38FD9-02B5-0879-7C2B-0BE5F092F275}"/>
              </a:ext>
            </a:extLst>
          </xdr:cNvPr>
          <xdr:cNvSpPr/>
        </xdr:nvSpPr>
        <xdr:spPr>
          <a:xfrm>
            <a:off x="187240" y="960393"/>
            <a:ext cx="1492187" cy="628750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8" name="Rectangle: Rounded Corners 6">
            <a:extLst>
              <a:ext uri="{FF2B5EF4-FFF2-40B4-BE49-F238E27FC236}">
                <a16:creationId xmlns:a16="http://schemas.microsoft.com/office/drawing/2014/main" id="{61BE3BF9-9997-F0CB-761B-09F4A2F2B9A7}"/>
              </a:ext>
            </a:extLst>
          </xdr:cNvPr>
          <xdr:cNvSpPr txBox="1"/>
        </xdr:nvSpPr>
        <xdr:spPr>
          <a:xfrm>
            <a:off x="205655" y="978808"/>
            <a:ext cx="1455357" cy="5919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Vplyv na inovácie a dynamiku podnikateľského prostredia</a:t>
            </a:r>
          </a:p>
        </xdr:txBody>
      </xdr:sp>
    </xdr:grpSp>
    <xdr:clientData/>
  </xdr:twoCellAnchor>
  <xdr:twoCellAnchor>
    <xdr:from>
      <xdr:col>2</xdr:col>
      <xdr:colOff>186523</xdr:colOff>
      <xdr:row>10</xdr:row>
      <xdr:rowOff>76149</xdr:rowOff>
    </xdr:from>
    <xdr:to>
      <xdr:col>4</xdr:col>
      <xdr:colOff>345210</xdr:colOff>
      <xdr:row>13</xdr:row>
      <xdr:rowOff>161974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208F11B-C89A-CFDB-56B1-66EC1BC2BD61}"/>
            </a:ext>
          </a:extLst>
        </xdr:cNvPr>
        <xdr:cNvGrpSpPr/>
      </xdr:nvGrpSpPr>
      <xdr:grpSpPr>
        <a:xfrm>
          <a:off x="1651468" y="1790649"/>
          <a:ext cx="1627442" cy="602080"/>
          <a:chOff x="187240" y="1685874"/>
          <a:chExt cx="1492187" cy="628750"/>
        </a:xfrm>
      </xdr:grpSpPr>
      <xdr:sp macro="" textlink="">
        <xdr:nvSpPr>
          <xdr:cNvPr id="35" name="Rectangle: Rounded Corners 34">
            <a:extLst>
              <a:ext uri="{FF2B5EF4-FFF2-40B4-BE49-F238E27FC236}">
                <a16:creationId xmlns:a16="http://schemas.microsoft.com/office/drawing/2014/main" id="{2B84F06F-2ABC-7D68-30CA-5B50B081584E}"/>
              </a:ext>
            </a:extLst>
          </xdr:cNvPr>
          <xdr:cNvSpPr/>
        </xdr:nvSpPr>
        <xdr:spPr>
          <a:xfrm>
            <a:off x="187240" y="1685874"/>
            <a:ext cx="1492187" cy="628750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6" name="Rectangle: Rounded Corners 8">
            <a:extLst>
              <a:ext uri="{FF2B5EF4-FFF2-40B4-BE49-F238E27FC236}">
                <a16:creationId xmlns:a16="http://schemas.microsoft.com/office/drawing/2014/main" id="{382AF71A-1BEE-7C1E-6D1D-70A2CD2A872D}"/>
              </a:ext>
            </a:extLst>
          </xdr:cNvPr>
          <xdr:cNvSpPr txBox="1"/>
        </xdr:nvSpPr>
        <xdr:spPr>
          <a:xfrm>
            <a:off x="205655" y="1704289"/>
            <a:ext cx="1455357" cy="5919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Posun agregátneho dopytu v prospech menej produktívnych činností</a:t>
            </a:r>
          </a:p>
        </xdr:txBody>
      </xdr:sp>
    </xdr:grpSp>
    <xdr:clientData/>
  </xdr:twoCellAnchor>
  <xdr:twoCellAnchor>
    <xdr:from>
      <xdr:col>2</xdr:col>
      <xdr:colOff>186523</xdr:colOff>
      <xdr:row>14</xdr:row>
      <xdr:rowOff>77731</xdr:rowOff>
    </xdr:from>
    <xdr:to>
      <xdr:col>4</xdr:col>
      <xdr:colOff>345210</xdr:colOff>
      <xdr:row>17</xdr:row>
      <xdr:rowOff>163556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94C941-16DF-048D-B391-542F728ED73B}"/>
            </a:ext>
          </a:extLst>
        </xdr:cNvPr>
        <xdr:cNvGrpSpPr/>
      </xdr:nvGrpSpPr>
      <xdr:grpSpPr>
        <a:xfrm>
          <a:off x="1651468" y="2478031"/>
          <a:ext cx="1627442" cy="602080"/>
          <a:chOff x="187240" y="2411356"/>
          <a:chExt cx="1492187" cy="628750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331365A4-DA83-343B-C43B-C463AED52DE5}"/>
              </a:ext>
            </a:extLst>
          </xdr:cNvPr>
          <xdr:cNvSpPr/>
        </xdr:nvSpPr>
        <xdr:spPr>
          <a:xfrm>
            <a:off x="187240" y="2411356"/>
            <a:ext cx="1492187" cy="628750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4" name="Rectangle: Rounded Corners 10">
            <a:extLst>
              <a:ext uri="{FF2B5EF4-FFF2-40B4-BE49-F238E27FC236}">
                <a16:creationId xmlns:a16="http://schemas.microsoft.com/office/drawing/2014/main" id="{C5CDCDE9-C93F-B200-D8EB-726F902830F5}"/>
              </a:ext>
            </a:extLst>
          </xdr:cNvPr>
          <xdr:cNvSpPr txBox="1"/>
        </xdr:nvSpPr>
        <xdr:spPr>
          <a:xfrm>
            <a:off x="205655" y="2429771"/>
            <a:ext cx="1455357" cy="5919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Vyššie verejné výdavky súvisiace so starnutim </a:t>
            </a:r>
          </a:p>
        </xdr:txBody>
      </xdr:sp>
    </xdr:grpSp>
    <xdr:clientData/>
  </xdr:twoCellAnchor>
  <xdr:twoCellAnchor>
    <xdr:from>
      <xdr:col>5</xdr:col>
      <xdr:colOff>4878</xdr:colOff>
      <xdr:row>1</xdr:row>
      <xdr:rowOff>0</xdr:rowOff>
    </xdr:from>
    <xdr:to>
      <xdr:col>7</xdr:col>
      <xdr:colOff>536612</xdr:colOff>
      <xdr:row>18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E657C8-8A49-42D3-53FA-0F7002286482}"/>
            </a:ext>
          </a:extLst>
        </xdr:cNvPr>
        <xdr:cNvGrpSpPr/>
      </xdr:nvGrpSpPr>
      <xdr:grpSpPr>
        <a:xfrm>
          <a:off x="3673908" y="180975"/>
          <a:ext cx="1996679" cy="3046095"/>
          <a:chOff x="2005845" y="0"/>
          <a:chExt cx="1865234" cy="3200400"/>
        </a:xfrm>
      </xdr:grpSpPr>
      <xdr:sp macro="" textlink="">
        <xdr:nvSpPr>
          <xdr:cNvPr id="31" name="Rectangle: Rounded Corners 30">
            <a:extLst>
              <a:ext uri="{FF2B5EF4-FFF2-40B4-BE49-F238E27FC236}">
                <a16:creationId xmlns:a16="http://schemas.microsoft.com/office/drawing/2014/main" id="{5D183ABE-6149-F28C-8493-639E41C2A51D}"/>
              </a:ext>
            </a:extLst>
          </xdr:cNvPr>
          <xdr:cNvSpPr/>
        </xdr:nvSpPr>
        <xdr:spPr>
          <a:xfrm>
            <a:off x="2005845" y="0"/>
            <a:ext cx="1865234" cy="3200400"/>
          </a:xfrm>
          <a:prstGeom prst="roundRect">
            <a:avLst>
              <a:gd name="adj" fmla="val 10000"/>
            </a:avLst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2" name="Rectangle: Rounded Corners 12">
            <a:extLst>
              <a:ext uri="{FF2B5EF4-FFF2-40B4-BE49-F238E27FC236}">
                <a16:creationId xmlns:a16="http://schemas.microsoft.com/office/drawing/2014/main" id="{D954959D-BB33-9E38-E40F-EF4B1AF73619}"/>
              </a:ext>
            </a:extLst>
          </xdr:cNvPr>
          <xdr:cNvSpPr txBox="1"/>
        </xdr:nvSpPr>
        <xdr:spPr>
          <a:xfrm>
            <a:off x="2005845" y="0"/>
            <a:ext cx="1865234" cy="9601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76200" tIns="76200" rIns="76200" bIns="7620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2000" kern="1200"/>
              <a:t>Zmiešaný vplyv</a:t>
            </a:r>
          </a:p>
        </xdr:txBody>
      </xdr:sp>
    </xdr:grpSp>
    <xdr:clientData/>
  </xdr:twoCellAnchor>
  <xdr:twoCellAnchor>
    <xdr:from>
      <xdr:col>5</xdr:col>
      <xdr:colOff>191401</xdr:colOff>
      <xdr:row>6</xdr:row>
      <xdr:rowOff>55245</xdr:rowOff>
    </xdr:from>
    <xdr:to>
      <xdr:col>7</xdr:col>
      <xdr:colOff>350088</xdr:colOff>
      <xdr:row>17</xdr:row>
      <xdr:rowOff>163830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A71F5740-9D88-F401-ECBE-046E72478AAC}"/>
            </a:ext>
          </a:extLst>
        </xdr:cNvPr>
        <xdr:cNvGrpSpPr/>
      </xdr:nvGrpSpPr>
      <xdr:grpSpPr>
        <a:xfrm>
          <a:off x="3858526" y="1097280"/>
          <a:ext cx="1627442" cy="1985010"/>
          <a:chOff x="2192368" y="960120"/>
          <a:chExt cx="1492187" cy="2080260"/>
        </a:xfrm>
      </xdr:grpSpPr>
      <xdr:sp macro="" textlink="">
        <xdr:nvSpPr>
          <xdr:cNvPr id="29" name="Rectangle: Rounded Corners 28">
            <a:extLst>
              <a:ext uri="{FF2B5EF4-FFF2-40B4-BE49-F238E27FC236}">
                <a16:creationId xmlns:a16="http://schemas.microsoft.com/office/drawing/2014/main" id="{6A48690E-C045-EEE4-42BD-2A71CB93C69D}"/>
              </a:ext>
            </a:extLst>
          </xdr:cNvPr>
          <xdr:cNvSpPr/>
        </xdr:nvSpPr>
        <xdr:spPr>
          <a:xfrm>
            <a:off x="2192368" y="960120"/>
            <a:ext cx="1492187" cy="2080260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30" name="Rectangle: Rounded Corners 14">
            <a:extLst>
              <a:ext uri="{FF2B5EF4-FFF2-40B4-BE49-F238E27FC236}">
                <a16:creationId xmlns:a16="http://schemas.microsoft.com/office/drawing/2014/main" id="{84A88771-78A5-1B6A-CB34-CC5E7E714180}"/>
              </a:ext>
            </a:extLst>
          </xdr:cNvPr>
          <xdr:cNvSpPr txBox="1"/>
        </xdr:nvSpPr>
        <xdr:spPr>
          <a:xfrm>
            <a:off x="2236073" y="1003825"/>
            <a:ext cx="1404777" cy="19928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Rôzna produktivita zamestnancov podľa veku</a:t>
            </a:r>
          </a:p>
        </xdr:txBody>
      </xdr:sp>
    </xdr:grpSp>
    <xdr:clientData/>
  </xdr:twoCellAnchor>
  <xdr:twoCellAnchor>
    <xdr:from>
      <xdr:col>8</xdr:col>
      <xdr:colOff>9755</xdr:colOff>
      <xdr:row>1</xdr:row>
      <xdr:rowOff>0</xdr:rowOff>
    </xdr:from>
    <xdr:to>
      <xdr:col>10</xdr:col>
      <xdr:colOff>541489</xdr:colOff>
      <xdr:row>18</xdr:row>
      <xdr:rowOff>142875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ED2FAA5E-9184-5380-93B2-5A6168E0991A}"/>
            </a:ext>
          </a:extLst>
        </xdr:cNvPr>
        <xdr:cNvGrpSpPr/>
      </xdr:nvGrpSpPr>
      <xdr:grpSpPr>
        <a:xfrm>
          <a:off x="5879060" y="180975"/>
          <a:ext cx="1998584" cy="3046095"/>
          <a:chOff x="4010972" y="0"/>
          <a:chExt cx="1865234" cy="3200400"/>
        </a:xfrm>
      </xdr:grpSpPr>
      <xdr:sp macro="" textlink="">
        <xdr:nvSpPr>
          <xdr:cNvPr id="27" name="Rectangle: Rounded Corners 26">
            <a:extLst>
              <a:ext uri="{FF2B5EF4-FFF2-40B4-BE49-F238E27FC236}">
                <a16:creationId xmlns:a16="http://schemas.microsoft.com/office/drawing/2014/main" id="{2375CB65-529A-5904-0114-78B816E285BD}"/>
              </a:ext>
            </a:extLst>
          </xdr:cNvPr>
          <xdr:cNvSpPr/>
        </xdr:nvSpPr>
        <xdr:spPr>
          <a:xfrm>
            <a:off x="4010972" y="0"/>
            <a:ext cx="1865234" cy="3200400"/>
          </a:xfrm>
          <a:prstGeom prst="roundRect">
            <a:avLst>
              <a:gd name="adj" fmla="val 10000"/>
            </a:avLst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8" name="Rectangle: Rounded Corners 16">
            <a:extLst>
              <a:ext uri="{FF2B5EF4-FFF2-40B4-BE49-F238E27FC236}">
                <a16:creationId xmlns:a16="http://schemas.microsoft.com/office/drawing/2014/main" id="{F908B4C8-22D8-9619-53B2-687E47EFAEEA}"/>
              </a:ext>
            </a:extLst>
          </xdr:cNvPr>
          <xdr:cNvSpPr txBox="1"/>
        </xdr:nvSpPr>
        <xdr:spPr>
          <a:xfrm>
            <a:off x="4010972" y="0"/>
            <a:ext cx="1865234" cy="96012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76200" tIns="76200" rIns="76200" bIns="7620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2000" kern="1200"/>
              <a:t>Pozitívny vplyv</a:t>
            </a:r>
          </a:p>
        </xdr:txBody>
      </xdr:sp>
    </xdr:grpSp>
    <xdr:clientData/>
  </xdr:twoCellAnchor>
  <xdr:twoCellAnchor>
    <xdr:from>
      <xdr:col>8</xdr:col>
      <xdr:colOff>196279</xdr:colOff>
      <xdr:row>6</xdr:row>
      <xdr:rowOff>56182</xdr:rowOff>
    </xdr:from>
    <xdr:to>
      <xdr:col>10</xdr:col>
      <xdr:colOff>354966</xdr:colOff>
      <xdr:row>11</xdr:row>
      <xdr:rowOff>135321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811B5947-E64B-A37D-F5AE-3FA0C8C36281}"/>
            </a:ext>
          </a:extLst>
        </xdr:cNvPr>
        <xdr:cNvGrpSpPr/>
      </xdr:nvGrpSpPr>
      <xdr:grpSpPr>
        <a:xfrm>
          <a:off x="6065584" y="1098217"/>
          <a:ext cx="1627442" cy="919244"/>
          <a:chOff x="4197496" y="961057"/>
          <a:chExt cx="1492187" cy="964964"/>
        </a:xfrm>
      </xdr:grpSpPr>
      <xdr:sp macro="" textlink="">
        <xdr:nvSpPr>
          <xdr:cNvPr id="25" name="Rectangle: Rounded Corners 24">
            <a:extLst>
              <a:ext uri="{FF2B5EF4-FFF2-40B4-BE49-F238E27FC236}">
                <a16:creationId xmlns:a16="http://schemas.microsoft.com/office/drawing/2014/main" id="{554C3A07-91DB-D918-1CFE-4ED199FA1D70}"/>
              </a:ext>
            </a:extLst>
          </xdr:cNvPr>
          <xdr:cNvSpPr/>
        </xdr:nvSpPr>
        <xdr:spPr>
          <a:xfrm>
            <a:off x="4197496" y="961057"/>
            <a:ext cx="1492187" cy="96496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6" name="Rectangle: Rounded Corners 18">
            <a:extLst>
              <a:ext uri="{FF2B5EF4-FFF2-40B4-BE49-F238E27FC236}">
                <a16:creationId xmlns:a16="http://schemas.microsoft.com/office/drawing/2014/main" id="{CC678C50-C7F4-E014-9AB1-D132059C572F}"/>
              </a:ext>
            </a:extLst>
          </xdr:cNvPr>
          <xdr:cNvSpPr txBox="1"/>
        </xdr:nvSpPr>
        <xdr:spPr>
          <a:xfrm>
            <a:off x="4225759" y="989320"/>
            <a:ext cx="1435661" cy="908438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Vyššia automatizácia a robotizácia</a:t>
            </a:r>
          </a:p>
        </xdr:txBody>
      </xdr:sp>
    </xdr:grpSp>
    <xdr:clientData/>
  </xdr:twoCellAnchor>
  <xdr:twoCellAnchor>
    <xdr:from>
      <xdr:col>8</xdr:col>
      <xdr:colOff>196279</xdr:colOff>
      <xdr:row>12</xdr:row>
      <xdr:rowOff>102803</xdr:rowOff>
    </xdr:from>
    <xdr:to>
      <xdr:col>10</xdr:col>
      <xdr:colOff>354966</xdr:colOff>
      <xdr:row>17</xdr:row>
      <xdr:rowOff>162892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34370CCB-2D6F-B93F-26FA-EDB385778EAF}"/>
            </a:ext>
          </a:extLst>
        </xdr:cNvPr>
        <xdr:cNvGrpSpPr/>
      </xdr:nvGrpSpPr>
      <xdr:grpSpPr>
        <a:xfrm>
          <a:off x="6065584" y="2156393"/>
          <a:ext cx="1627442" cy="923054"/>
          <a:chOff x="4197496" y="2074478"/>
          <a:chExt cx="1492187" cy="964964"/>
        </a:xfrm>
      </xdr:grpSpPr>
      <xdr:sp macro="" textlink="">
        <xdr:nvSpPr>
          <xdr:cNvPr id="23" name="Rectangle: Rounded Corners 22">
            <a:extLst>
              <a:ext uri="{FF2B5EF4-FFF2-40B4-BE49-F238E27FC236}">
                <a16:creationId xmlns:a16="http://schemas.microsoft.com/office/drawing/2014/main" id="{8A75FAD5-B5C0-E233-C0ED-F51B5ECCAEE7}"/>
              </a:ext>
            </a:extLst>
          </xdr:cNvPr>
          <xdr:cNvSpPr/>
        </xdr:nvSpPr>
        <xdr:spPr>
          <a:xfrm>
            <a:off x="4197496" y="2074478"/>
            <a:ext cx="1492187" cy="96496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24" name="Rectangle: Rounded Corners 20">
            <a:extLst>
              <a:ext uri="{FF2B5EF4-FFF2-40B4-BE49-F238E27FC236}">
                <a16:creationId xmlns:a16="http://schemas.microsoft.com/office/drawing/2014/main" id="{9E697B60-1E4A-43E7-2514-DD342F77A018}"/>
              </a:ext>
            </a:extLst>
          </xdr:cNvPr>
          <xdr:cNvSpPr txBox="1"/>
        </xdr:nvSpPr>
        <xdr:spPr>
          <a:xfrm>
            <a:off x="4225759" y="2102741"/>
            <a:ext cx="1435661" cy="908438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25400" tIns="19050" rIns="25400" bIns="19050" numCol="1" spcCol="1270" anchor="ctr" anchorCtr="0">
            <a:noAutofit/>
          </a:bodyPr>
          <a:lstStyle/>
          <a:p>
            <a:pPr marL="0" lvl="0" indent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k-SK" sz="1000" kern="1200"/>
              <a:t>Vyššia zásoba kapitálu na pracovníka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16</xdr:col>
      <xdr:colOff>247651</xdr:colOff>
      <xdr:row>28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C33245-8090-4B6A-A333-7E74026F8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-=MedzigeneracnaMobilita=-\SpecialChapter_SVyzvy_2024\Excel_Spisovanie\Excel_SV_Medzigenerac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MapaAbsolute"/>
      <sheetName val="EUMapaRelative"/>
      <sheetName val="SvetMapaAbsolute"/>
      <sheetName val="SvetMapaRelative"/>
      <sheetName val="ScatterAbsRel"/>
      <sheetName val="PostCom_Timeline"/>
      <sheetName val="V4Timeline"/>
      <sheetName val="ProbSurpasses"/>
      <sheetName val="Descriptive"/>
      <sheetName val="TransitionMatrix"/>
      <sheetName val="RankBasedMeasures"/>
      <sheetName val="GenderGap"/>
      <sheetName val="GenderPostcom"/>
      <sheetName val="IDEA_Spolu"/>
      <sheetName val="Slide 14"/>
      <sheetName val="Slide 15"/>
      <sheetName val="Slide 16"/>
      <sheetName val="Slide 17"/>
      <sheetName val="Sheet2"/>
    </sheetNames>
    <sheetDataSet>
      <sheetData sheetId="0">
        <row r="1">
          <cell r="A1" t="str">
            <v>country</v>
          </cell>
          <cell r="D1" t="str">
            <v>Absolútna mobilita</v>
          </cell>
        </row>
        <row r="2">
          <cell r="A2" t="str">
            <v>Albania</v>
          </cell>
        </row>
        <row r="3">
          <cell r="A3" t="str">
            <v>Austria</v>
          </cell>
        </row>
        <row r="4">
          <cell r="A4" t="str">
            <v>Belgium</v>
          </cell>
        </row>
        <row r="5">
          <cell r="A5" t="str">
            <v>Bulgaria</v>
          </cell>
        </row>
        <row r="6">
          <cell r="A6" t="str">
            <v>Bosnia and Herzegovina</v>
          </cell>
        </row>
        <row r="7">
          <cell r="A7" t="str">
            <v>Switzerland</v>
          </cell>
        </row>
        <row r="8">
          <cell r="A8" t="str">
            <v>Cyprus</v>
          </cell>
        </row>
        <row r="9">
          <cell r="A9" t="str">
            <v>Czech Republic</v>
          </cell>
        </row>
        <row r="10">
          <cell r="A10" t="str">
            <v>Germany</v>
          </cell>
        </row>
        <row r="11">
          <cell r="A11" t="str">
            <v>Denmark</v>
          </cell>
        </row>
        <row r="12">
          <cell r="A12" t="str">
            <v>Spain</v>
          </cell>
        </row>
        <row r="13">
          <cell r="A13" t="str">
            <v>Estonia</v>
          </cell>
        </row>
        <row r="14">
          <cell r="A14" t="str">
            <v>Finland</v>
          </cell>
        </row>
        <row r="15">
          <cell r="A15" t="str">
            <v>France</v>
          </cell>
        </row>
        <row r="16">
          <cell r="A16" t="str">
            <v>United Kingdom</v>
          </cell>
        </row>
        <row r="17">
          <cell r="A17" t="str">
            <v>Greece</v>
          </cell>
        </row>
        <row r="18">
          <cell r="A18" t="str">
            <v>Croatia</v>
          </cell>
        </row>
        <row r="19">
          <cell r="A19" t="str">
            <v>Hungary</v>
          </cell>
        </row>
        <row r="20">
          <cell r="A20" t="str">
            <v>Ireland</v>
          </cell>
        </row>
        <row r="21">
          <cell r="A21" t="str">
            <v>Iceland</v>
          </cell>
        </row>
        <row r="22">
          <cell r="A22" t="str">
            <v>Italy</v>
          </cell>
        </row>
        <row r="23">
          <cell r="A23" t="str">
            <v>Lithuania</v>
          </cell>
        </row>
        <row r="24">
          <cell r="A24" t="str">
            <v>Latvia</v>
          </cell>
        </row>
        <row r="25">
          <cell r="A25" t="str">
            <v>Moldova</v>
          </cell>
        </row>
        <row r="26">
          <cell r="A26" t="str">
            <v>North Macedonia</v>
          </cell>
        </row>
        <row r="27">
          <cell r="A27" t="str">
            <v>Montenegro</v>
          </cell>
        </row>
        <row r="28">
          <cell r="A28" t="str">
            <v>Netherlands</v>
          </cell>
        </row>
        <row r="29">
          <cell r="A29" t="str">
            <v>Norway</v>
          </cell>
        </row>
        <row r="30">
          <cell r="A30" t="str">
            <v>Poland</v>
          </cell>
        </row>
        <row r="31">
          <cell r="A31" t="str">
            <v>Portugal</v>
          </cell>
        </row>
        <row r="32">
          <cell r="A32" t="str">
            <v>Romania</v>
          </cell>
        </row>
        <row r="33">
          <cell r="A33" t="str">
            <v>Serbia</v>
          </cell>
        </row>
        <row r="34">
          <cell r="A34" t="str">
            <v>Slovak Republic</v>
          </cell>
        </row>
        <row r="35">
          <cell r="A35" t="str">
            <v>Slovenia</v>
          </cell>
        </row>
        <row r="36">
          <cell r="A36" t="str">
            <v>Sweden</v>
          </cell>
        </row>
        <row r="37">
          <cell r="A37" t="str">
            <v>Turkey</v>
          </cell>
        </row>
        <row r="38">
          <cell r="A38" t="str">
            <v>Ukraine</v>
          </cell>
        </row>
      </sheetData>
      <sheetData sheetId="1">
        <row r="1">
          <cell r="A1" t="str">
            <v>country</v>
          </cell>
          <cell r="E1" t="str">
            <v>Relatívna mobilita</v>
          </cell>
        </row>
        <row r="2">
          <cell r="A2" t="str">
            <v>Albania</v>
          </cell>
        </row>
        <row r="3">
          <cell r="A3" t="str">
            <v>Austria</v>
          </cell>
        </row>
        <row r="4">
          <cell r="A4" t="str">
            <v>Belgium</v>
          </cell>
        </row>
        <row r="5">
          <cell r="A5" t="str">
            <v>Bulgaria</v>
          </cell>
        </row>
        <row r="6">
          <cell r="A6" t="str">
            <v>Bosnia and Herzegovina</v>
          </cell>
        </row>
        <row r="7">
          <cell r="A7" t="str">
            <v>Switzerland</v>
          </cell>
        </row>
        <row r="8">
          <cell r="A8" t="str">
            <v>Cyprus</v>
          </cell>
        </row>
        <row r="9">
          <cell r="A9" t="str">
            <v>Czech Republic</v>
          </cell>
        </row>
        <row r="10">
          <cell r="A10" t="str">
            <v>Germany</v>
          </cell>
        </row>
        <row r="11">
          <cell r="A11" t="str">
            <v>Denmark</v>
          </cell>
        </row>
        <row r="12">
          <cell r="A12" t="str">
            <v>Spain</v>
          </cell>
        </row>
        <row r="13">
          <cell r="A13" t="str">
            <v>Estonia</v>
          </cell>
        </row>
        <row r="14">
          <cell r="A14" t="str">
            <v>Finland</v>
          </cell>
        </row>
        <row r="15">
          <cell r="A15" t="str">
            <v>France</v>
          </cell>
        </row>
        <row r="16">
          <cell r="A16" t="str">
            <v>United Kingdom</v>
          </cell>
        </row>
        <row r="17">
          <cell r="A17" t="str">
            <v>Greece</v>
          </cell>
        </row>
        <row r="18">
          <cell r="A18" t="str">
            <v>Croatia</v>
          </cell>
        </row>
        <row r="19">
          <cell r="A19" t="str">
            <v>Hungary</v>
          </cell>
        </row>
        <row r="20">
          <cell r="A20" t="str">
            <v>Ireland</v>
          </cell>
        </row>
        <row r="21">
          <cell r="A21" t="str">
            <v>Iceland</v>
          </cell>
        </row>
        <row r="22">
          <cell r="A22" t="str">
            <v>Italy</v>
          </cell>
        </row>
        <row r="23">
          <cell r="A23" t="str">
            <v>Lithuania</v>
          </cell>
        </row>
        <row r="24">
          <cell r="A24" t="str">
            <v>Latvia</v>
          </cell>
        </row>
        <row r="25">
          <cell r="A25" t="str">
            <v>Moldova</v>
          </cell>
        </row>
        <row r="26">
          <cell r="A26" t="str">
            <v>North Macedonia</v>
          </cell>
        </row>
        <row r="27">
          <cell r="A27" t="str">
            <v>Montenegro</v>
          </cell>
        </row>
        <row r="28">
          <cell r="A28" t="str">
            <v>Netherlands</v>
          </cell>
        </row>
        <row r="29">
          <cell r="A29" t="str">
            <v>Norway</v>
          </cell>
        </row>
        <row r="30">
          <cell r="A30" t="str">
            <v>Poland</v>
          </cell>
        </row>
        <row r="31">
          <cell r="A31" t="str">
            <v>Portugal</v>
          </cell>
        </row>
        <row r="32">
          <cell r="A32" t="str">
            <v>Romania</v>
          </cell>
        </row>
        <row r="33">
          <cell r="A33" t="str">
            <v>Serbia</v>
          </cell>
        </row>
        <row r="34">
          <cell r="A34" t="str">
            <v>Slovak Republic</v>
          </cell>
        </row>
        <row r="35">
          <cell r="A35" t="str">
            <v>Slovenia</v>
          </cell>
        </row>
        <row r="36">
          <cell r="A36" t="str">
            <v>Sweden</v>
          </cell>
        </row>
        <row r="37">
          <cell r="A37" t="str">
            <v>Turkey</v>
          </cell>
        </row>
        <row r="38">
          <cell r="A38" t="str">
            <v>Ukraine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0F733-3D8F-484F-8125-8A0178588B65}" name="Table1" displayName="Table1" ref="A2:B117" totalsRowShown="0">
  <autoFilter ref="A2:B117" xr:uid="{77C8DFD8-C2AD-4C37-9C46-4E0A911686DD}"/>
  <tableColumns count="2">
    <tableColumn id="1" xr3:uid="{A916EF2D-9B0F-4281-A0B5-52CAEF4D63DB}" name="Oznacenie"/>
    <tableColumn id="2" xr3:uid="{28B43D0F-615C-40AB-92AD-6C8C4C596996}" name="Názov graf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7A37C-096C-4B96-849E-D78144B49AF0}" name="Table2" displayName="Table2" ref="D2:E45" totalsRowShown="0">
  <autoFilter ref="D2:E45" xr:uid="{39FA2BB5-3577-497D-8192-8103960C0AB4}"/>
  <tableColumns count="2">
    <tableColumn id="1" xr3:uid="{F54E58A8-4B53-4286-9504-9C19DA7C0A37}" name="Oznacenie"/>
    <tableColumn id="2" xr3:uid="{C5FDC923-E64F-46B3-9B04-03BE86F11B4B}" name="Názov tabulk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57E306-BD8E-4536-81E1-6909EADB3283}" name="Table145" displayName="Table145" ref="A2:C81" totalsRowShown="0" headerRowDxfId="12" dataDxfId="11">
  <autoFilter ref="A2:C81" xr:uid="{B9E97017-9298-437F-9686-12A0F1B05D88}"/>
  <sortState xmlns:xlrd2="http://schemas.microsoft.com/office/spreadsheetml/2017/richdata2" ref="A3:B81">
    <sortCondition ref="B2:B81"/>
  </sortState>
  <tableColumns count="3">
    <tableColumn id="1" xr3:uid="{F4681E74-EE85-439E-B901-0D9A9A1679CE}" name="Okres" dataDxfId="10"/>
    <tableColumn id="2" xr3:uid="{D3167761-E6AB-489B-9C37-3BDFBC2DA1CC}" name="Hodnota" dataDxfId="9">
      <calculatedColumnFormula>+VLOOKUP(Table145[[#This Row],[Okres]],$G$3:$I$81,$D$2,FALSE)</calculatedColumnFormula>
    </tableColumn>
    <tableColumn id="3" xr3:uid="{5F5B7D5D-9A4C-4E0B-8C8D-E9CD3AD85992}" name="Column1" dataDxfId="8">
      <calculatedColumnFormula>+IF(Table145[[#This Row],[Hodnota]]&gt;0,Table145[[#This Row],[Hodnota]],-5)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920F61-0C24-4E1D-8EBD-C37CA92F5EE1}" name="Table14" displayName="Table14" ref="B1:G28" totalsRowShown="0" headerRowDxfId="7" dataDxfId="6">
  <autoFilter ref="B1:G28" xr:uid="{39327C4F-EC80-4AEC-A3D9-20B86719FF25}"/>
  <tableColumns count="6">
    <tableColumn id="4" xr3:uid="{46E5615A-7438-4A91-AFA9-67BEECDA3EF9}" name="Row" dataDxfId="5"/>
    <tableColumn id="1" xr3:uid="{BB7A750D-9428-4652-9DD9-5FF4C2208B05}" name="dlh v 2026" dataDxfId="4"/>
    <tableColumn id="2" xr3:uid="{8AB93157-9E1F-4D3F-A27C-910D6056B4CB}" name="zmena dlhu (2030-2026)" dataDxfId="3"/>
    <tableColumn id="3" xr3:uid="{7AA7EDD3-A310-4566-A516-320BF69DBB84}" name="zmena dlhu (2050-2030)" dataDxfId="2"/>
    <tableColumn id="5" xr3:uid="{65C7D521-3C02-4BD8-B510-A536BF23B5BB}" name="zmena dlhu (2070-2050)" dataDxfId="1"/>
    <tableColumn id="6" xr3:uid="{9903CF49-87BB-4D10-BF19-6552A7E95879}" name="dlh v 2070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NB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3E6"/>
    </a:accent1>
    <a:accent2>
      <a:srgbClr val="DD511A"/>
    </a:accent2>
    <a:accent3>
      <a:srgbClr val="FFC319"/>
    </a:accent3>
    <a:accent4>
      <a:srgbClr val="46B343"/>
    </a:accent4>
    <a:accent5>
      <a:srgbClr val="B1C8C8"/>
    </a:accent5>
    <a:accent6>
      <a:srgbClr val="998040"/>
    </a:accent6>
    <a:hlink>
      <a:srgbClr val="281C77"/>
    </a:hlink>
    <a:folHlink>
      <a:srgbClr val="722558"/>
    </a:folHlink>
  </a:clrScheme>
  <a:fontScheme name="Cambria">
    <a:majorFont>
      <a:latin typeface="Cambria"/>
      <a:ea typeface=""/>
      <a:cs typeface=""/>
    </a:majorFont>
    <a:minorFont>
      <a:latin typeface="Cambr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2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6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3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4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5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6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7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8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9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1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2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3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4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5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6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7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8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69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0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1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2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3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4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sheetPr>
    <tabColor rgb="FFFFC000"/>
  </sheetPr>
  <dimension ref="A1:F83"/>
  <sheetViews>
    <sheetView tabSelected="1" zoomScale="90" zoomScaleNormal="90" workbookViewId="0">
      <pane ySplit="2" topLeftCell="A33" activePane="bottomLeft" state="frozen"/>
      <selection activeCell="B28" sqref="B28"/>
      <selection pane="bottomLeft" activeCell="B12" sqref="B12"/>
    </sheetView>
  </sheetViews>
  <sheetFormatPr defaultRowHeight="12.6" x14ac:dyDescent="0.2"/>
  <cols>
    <col min="1" max="1" width="14.08984375" customWidth="1"/>
    <col min="2" max="2" width="130.26953125" customWidth="1"/>
    <col min="4" max="4" width="13.90625" customWidth="1"/>
    <col min="5" max="5" width="66.453125" customWidth="1"/>
  </cols>
  <sheetData>
    <row r="1" spans="1:6" x14ac:dyDescent="0.2">
      <c r="A1" s="686"/>
      <c r="B1" s="686"/>
      <c r="D1" s="686"/>
      <c r="E1" s="686"/>
    </row>
    <row r="2" spans="1:6" x14ac:dyDescent="0.2">
      <c r="A2" t="s">
        <v>0</v>
      </c>
      <c r="B2" t="s">
        <v>2</v>
      </c>
      <c r="D2" t="s">
        <v>0</v>
      </c>
      <c r="E2" t="s">
        <v>1</v>
      </c>
    </row>
    <row r="3" spans="1:6" x14ac:dyDescent="0.2">
      <c r="A3" t="s">
        <v>33</v>
      </c>
      <c r="B3" s="1" t="s">
        <v>88</v>
      </c>
      <c r="D3" s="8" t="s">
        <v>56</v>
      </c>
      <c r="E3" s="1" t="s">
        <v>529</v>
      </c>
    </row>
    <row r="4" spans="1:6" x14ac:dyDescent="0.2">
      <c r="A4" t="s">
        <v>9</v>
      </c>
      <c r="B4" s="1" t="s">
        <v>541</v>
      </c>
      <c r="D4" s="8" t="s">
        <v>57</v>
      </c>
      <c r="E4" s="1" t="s">
        <v>530</v>
      </c>
    </row>
    <row r="5" spans="1:6" ht="12.75" customHeight="1" x14ac:dyDescent="0.2">
      <c r="A5" t="s">
        <v>10</v>
      </c>
      <c r="B5" s="1" t="s">
        <v>527</v>
      </c>
      <c r="D5" s="8" t="s">
        <v>58</v>
      </c>
      <c r="E5" s="1" t="s">
        <v>91</v>
      </c>
    </row>
    <row r="6" spans="1:6" x14ac:dyDescent="0.2">
      <c r="A6" t="s">
        <v>11</v>
      </c>
      <c r="B6" s="1" t="s">
        <v>528</v>
      </c>
      <c r="D6" s="8" t="s">
        <v>59</v>
      </c>
      <c r="E6" s="1" t="s">
        <v>718</v>
      </c>
    </row>
    <row r="7" spans="1:6" x14ac:dyDescent="0.2">
      <c r="A7" t="s">
        <v>12</v>
      </c>
      <c r="B7" s="1" t="s">
        <v>542</v>
      </c>
      <c r="D7" s="8" t="s">
        <v>60</v>
      </c>
      <c r="E7" s="1" t="s">
        <v>728</v>
      </c>
    </row>
    <row r="8" spans="1:6" ht="12.75" customHeight="1" x14ac:dyDescent="0.2">
      <c r="A8" t="s">
        <v>13</v>
      </c>
      <c r="B8" s="1" t="s">
        <v>539</v>
      </c>
      <c r="D8" s="8" t="s">
        <v>61</v>
      </c>
      <c r="E8" s="1" t="s">
        <v>69</v>
      </c>
    </row>
    <row r="9" spans="1:6" x14ac:dyDescent="0.2">
      <c r="A9" t="s">
        <v>14</v>
      </c>
      <c r="B9" s="1" t="s">
        <v>543</v>
      </c>
      <c r="D9" s="8" t="s">
        <v>62</v>
      </c>
      <c r="E9" s="1" t="s">
        <v>71</v>
      </c>
    </row>
    <row r="10" spans="1:6" x14ac:dyDescent="0.2">
      <c r="A10" t="s">
        <v>15</v>
      </c>
      <c r="B10" s="7" t="s">
        <v>544</v>
      </c>
      <c r="D10" s="8" t="s">
        <v>63</v>
      </c>
      <c r="E10" s="1" t="s">
        <v>70</v>
      </c>
    </row>
    <row r="11" spans="1:6" x14ac:dyDescent="0.2">
      <c r="A11" t="s">
        <v>16</v>
      </c>
      <c r="B11" s="7" t="s">
        <v>1001</v>
      </c>
      <c r="D11" s="8" t="s">
        <v>64</v>
      </c>
      <c r="E11" s="1" t="s">
        <v>72</v>
      </c>
    </row>
    <row r="12" spans="1:6" x14ac:dyDescent="0.2">
      <c r="A12" t="s">
        <v>34</v>
      </c>
      <c r="B12" s="1" t="s">
        <v>1002</v>
      </c>
      <c r="D12" s="8" t="s">
        <v>65</v>
      </c>
      <c r="E12" s="1" t="s">
        <v>73</v>
      </c>
      <c r="F12" s="4"/>
    </row>
    <row r="13" spans="1:6" x14ac:dyDescent="0.2">
      <c r="A13" t="s">
        <v>35</v>
      </c>
      <c r="B13" s="1" t="s">
        <v>540</v>
      </c>
      <c r="D13" s="8" t="s">
        <v>66</v>
      </c>
      <c r="E13" s="1" t="s">
        <v>74</v>
      </c>
    </row>
    <row r="14" spans="1:6" x14ac:dyDescent="0.2">
      <c r="A14" t="s">
        <v>36</v>
      </c>
      <c r="B14" s="1" t="s">
        <v>546</v>
      </c>
      <c r="D14" s="8" t="s">
        <v>67</v>
      </c>
      <c r="E14" s="1" t="s">
        <v>760</v>
      </c>
    </row>
    <row r="15" spans="1:6" x14ac:dyDescent="0.2">
      <c r="A15" t="s">
        <v>17</v>
      </c>
      <c r="B15" s="1" t="s">
        <v>547</v>
      </c>
      <c r="D15" s="8" t="s">
        <v>68</v>
      </c>
      <c r="E15" s="1" t="s">
        <v>4</v>
      </c>
    </row>
    <row r="16" spans="1:6" x14ac:dyDescent="0.2">
      <c r="A16" t="s">
        <v>18</v>
      </c>
      <c r="B16" s="1" t="s">
        <v>545</v>
      </c>
      <c r="D16" t="s">
        <v>51</v>
      </c>
      <c r="E16" s="1" t="s">
        <v>5</v>
      </c>
    </row>
    <row r="17" spans="1:5" x14ac:dyDescent="0.2">
      <c r="A17" t="s">
        <v>19</v>
      </c>
      <c r="B17" s="1" t="s">
        <v>92</v>
      </c>
      <c r="D17" t="s">
        <v>52</v>
      </c>
      <c r="E17" s="1" t="s">
        <v>6</v>
      </c>
    </row>
    <row r="18" spans="1:5" x14ac:dyDescent="0.2">
      <c r="A18" t="s">
        <v>20</v>
      </c>
      <c r="B18" s="1" t="s">
        <v>548</v>
      </c>
      <c r="D18" t="s">
        <v>53</v>
      </c>
      <c r="E18" s="1" t="s">
        <v>7</v>
      </c>
    </row>
    <row r="19" spans="1:5" x14ac:dyDescent="0.2">
      <c r="A19" s="8" t="s">
        <v>21</v>
      </c>
      <c r="B19" s="7" t="s">
        <v>1174</v>
      </c>
      <c r="D19" t="s">
        <v>54</v>
      </c>
      <c r="E19" s="1" t="s">
        <v>761</v>
      </c>
    </row>
    <row r="20" spans="1:5" x14ac:dyDescent="0.2">
      <c r="A20" s="8" t="s">
        <v>22</v>
      </c>
      <c r="B20" s="7" t="s">
        <v>552</v>
      </c>
      <c r="D20" t="s">
        <v>55</v>
      </c>
      <c r="E20" s="1" t="s">
        <v>81</v>
      </c>
    </row>
    <row r="21" spans="1:5" x14ac:dyDescent="0.2">
      <c r="A21" s="8" t="s">
        <v>23</v>
      </c>
      <c r="B21" s="7" t="s">
        <v>553</v>
      </c>
      <c r="D21" t="s">
        <v>45</v>
      </c>
      <c r="E21" s="1" t="s">
        <v>82</v>
      </c>
    </row>
    <row r="22" spans="1:5" x14ac:dyDescent="0.2">
      <c r="A22" s="8" t="s">
        <v>24</v>
      </c>
      <c r="B22" s="1" t="s">
        <v>554</v>
      </c>
      <c r="D22" t="s">
        <v>75</v>
      </c>
      <c r="E22" s="1" t="s">
        <v>83</v>
      </c>
    </row>
    <row r="23" spans="1:5" x14ac:dyDescent="0.2">
      <c r="A23" s="8" t="s">
        <v>25</v>
      </c>
      <c r="B23" s="1" t="s">
        <v>555</v>
      </c>
      <c r="D23" t="s">
        <v>76</v>
      </c>
      <c r="E23" s="1" t="s">
        <v>762</v>
      </c>
    </row>
    <row r="24" spans="1:5" x14ac:dyDescent="0.2">
      <c r="A24" s="8" t="s">
        <v>26</v>
      </c>
      <c r="B24" s="1" t="s">
        <v>556</v>
      </c>
      <c r="D24" t="s">
        <v>77</v>
      </c>
      <c r="E24" s="1" t="s">
        <v>84</v>
      </c>
    </row>
    <row r="25" spans="1:5" x14ac:dyDescent="0.2">
      <c r="A25" s="8" t="s">
        <v>27</v>
      </c>
      <c r="B25" s="1" t="s">
        <v>557</v>
      </c>
      <c r="D25" t="s">
        <v>78</v>
      </c>
      <c r="E25" s="1" t="s">
        <v>85</v>
      </c>
    </row>
    <row r="26" spans="1:5" x14ac:dyDescent="0.2">
      <c r="A26" s="8" t="s">
        <v>28</v>
      </c>
      <c r="B26" s="1" t="s">
        <v>558</v>
      </c>
      <c r="D26" t="s">
        <v>79</v>
      </c>
      <c r="E26" s="1" t="s">
        <v>86</v>
      </c>
    </row>
    <row r="27" spans="1:5" x14ac:dyDescent="0.2">
      <c r="A27" s="8" t="s">
        <v>29</v>
      </c>
      <c r="B27" s="7" t="s">
        <v>90</v>
      </c>
      <c r="C27" s="4"/>
      <c r="D27" t="s">
        <v>80</v>
      </c>
      <c r="E27" s="1" t="s">
        <v>87</v>
      </c>
    </row>
    <row r="28" spans="1:5" x14ac:dyDescent="0.2">
      <c r="A28" s="8" t="s">
        <v>30</v>
      </c>
      <c r="B28" s="7" t="s">
        <v>179</v>
      </c>
      <c r="D28" s="8" t="s">
        <v>550</v>
      </c>
      <c r="E28" s="1" t="s">
        <v>551</v>
      </c>
    </row>
    <row r="29" spans="1:5" x14ac:dyDescent="0.2">
      <c r="A29" s="8" t="s">
        <v>31</v>
      </c>
      <c r="B29" s="7" t="s">
        <v>205</v>
      </c>
    </row>
    <row r="30" spans="1:5" x14ac:dyDescent="0.2">
      <c r="A30" s="8" t="s">
        <v>32</v>
      </c>
      <c r="B30" s="7" t="s">
        <v>295</v>
      </c>
    </row>
    <row r="31" spans="1:5" x14ac:dyDescent="0.2">
      <c r="A31" s="8" t="s">
        <v>37</v>
      </c>
      <c r="B31" s="1" t="s">
        <v>296</v>
      </c>
    </row>
    <row r="32" spans="1:5" x14ac:dyDescent="0.2">
      <c r="A32" s="8" t="s">
        <v>38</v>
      </c>
      <c r="B32" s="1" t="s">
        <v>1175</v>
      </c>
    </row>
    <row r="33" spans="1:2" x14ac:dyDescent="0.2">
      <c r="A33" s="8" t="s">
        <v>39</v>
      </c>
      <c r="B33" s="1" t="s">
        <v>1176</v>
      </c>
    </row>
    <row r="34" spans="1:2" x14ac:dyDescent="0.2">
      <c r="A34" s="8" t="s">
        <v>40</v>
      </c>
      <c r="B34" s="1" t="s">
        <v>333</v>
      </c>
    </row>
    <row r="35" spans="1:2" x14ac:dyDescent="0.2">
      <c r="A35" s="8" t="s">
        <v>41</v>
      </c>
      <c r="B35" s="1" t="s">
        <v>1177</v>
      </c>
    </row>
    <row r="36" spans="1:2" x14ac:dyDescent="0.2">
      <c r="A36" s="8" t="s">
        <v>42</v>
      </c>
      <c r="B36" s="1" t="s">
        <v>559</v>
      </c>
    </row>
    <row r="37" spans="1:2" x14ac:dyDescent="0.2">
      <c r="A37" s="8" t="s">
        <v>43</v>
      </c>
      <c r="B37" s="1" t="s">
        <v>560</v>
      </c>
    </row>
    <row r="38" spans="1:2" x14ac:dyDescent="0.2">
      <c r="A38" s="8" t="s">
        <v>44</v>
      </c>
      <c r="B38" s="1" t="s">
        <v>561</v>
      </c>
    </row>
    <row r="39" spans="1:2" x14ac:dyDescent="0.2">
      <c r="A39" s="8" t="s">
        <v>46</v>
      </c>
      <c r="B39" s="1" t="s">
        <v>660</v>
      </c>
    </row>
    <row r="40" spans="1:2" x14ac:dyDescent="0.2">
      <c r="A40" s="8" t="s">
        <v>47</v>
      </c>
      <c r="B40" s="1" t="s">
        <v>684</v>
      </c>
    </row>
    <row r="41" spans="1:2" x14ac:dyDescent="0.2">
      <c r="A41" s="8" t="s">
        <v>48</v>
      </c>
      <c r="B41" s="1" t="s">
        <v>685</v>
      </c>
    </row>
    <row r="42" spans="1:2" x14ac:dyDescent="0.2">
      <c r="A42" s="8" t="s">
        <v>49</v>
      </c>
      <c r="B42" s="1" t="s">
        <v>686</v>
      </c>
    </row>
    <row r="43" spans="1:2" x14ac:dyDescent="0.2">
      <c r="A43" s="8" t="s">
        <v>50</v>
      </c>
      <c r="B43" s="7" t="s">
        <v>687</v>
      </c>
    </row>
    <row r="44" spans="1:2" ht="15" customHeight="1" x14ac:dyDescent="0.2">
      <c r="A44" s="8" t="s">
        <v>94</v>
      </c>
      <c r="B44" s="1" t="s">
        <v>688</v>
      </c>
    </row>
    <row r="45" spans="1:2" x14ac:dyDescent="0.2">
      <c r="A45" s="8" t="s">
        <v>661</v>
      </c>
      <c r="B45" s="1" t="s">
        <v>689</v>
      </c>
    </row>
    <row r="46" spans="1:2" x14ac:dyDescent="0.2">
      <c r="A46" s="8" t="s">
        <v>662</v>
      </c>
      <c r="B46" s="17" t="s">
        <v>690</v>
      </c>
    </row>
    <row r="47" spans="1:2" x14ac:dyDescent="0.2">
      <c r="A47" s="8" t="s">
        <v>663</v>
      </c>
      <c r="B47" s="1" t="s">
        <v>691</v>
      </c>
    </row>
    <row r="48" spans="1:2" x14ac:dyDescent="0.2">
      <c r="A48" s="8" t="s">
        <v>664</v>
      </c>
      <c r="B48" s="6" t="s">
        <v>692</v>
      </c>
    </row>
    <row r="49" spans="1:2" x14ac:dyDescent="0.2">
      <c r="A49" s="8" t="s">
        <v>665</v>
      </c>
      <c r="B49" s="1" t="s">
        <v>693</v>
      </c>
    </row>
    <row r="50" spans="1:2" x14ac:dyDescent="0.2">
      <c r="A50" s="8" t="s">
        <v>666</v>
      </c>
      <c r="B50" s="1" t="s">
        <v>694</v>
      </c>
    </row>
    <row r="51" spans="1:2" x14ac:dyDescent="0.2">
      <c r="A51" s="8" t="s">
        <v>667</v>
      </c>
      <c r="B51" s="1" t="s">
        <v>695</v>
      </c>
    </row>
    <row r="52" spans="1:2" x14ac:dyDescent="0.2">
      <c r="A52" s="8" t="s">
        <v>668</v>
      </c>
      <c r="B52" s="1" t="s">
        <v>696</v>
      </c>
    </row>
    <row r="53" spans="1:2" x14ac:dyDescent="0.2">
      <c r="A53" s="8" t="s">
        <v>669</v>
      </c>
      <c r="B53" s="1" t="s">
        <v>697</v>
      </c>
    </row>
    <row r="54" spans="1:2" x14ac:dyDescent="0.2">
      <c r="A54" s="8" t="s">
        <v>670</v>
      </c>
      <c r="B54" s="1" t="s">
        <v>696</v>
      </c>
    </row>
    <row r="55" spans="1:2" x14ac:dyDescent="0.2">
      <c r="A55" s="8" t="s">
        <v>671</v>
      </c>
      <c r="B55" s="1" t="s">
        <v>698</v>
      </c>
    </row>
    <row r="56" spans="1:2" x14ac:dyDescent="0.2">
      <c r="A56" s="8" t="s">
        <v>672</v>
      </c>
      <c r="B56" s="1" t="s">
        <v>699</v>
      </c>
    </row>
    <row r="57" spans="1:2" x14ac:dyDescent="0.2">
      <c r="A57" s="8" t="s">
        <v>673</v>
      </c>
      <c r="B57" s="1" t="s">
        <v>700</v>
      </c>
    </row>
    <row r="58" spans="1:2" x14ac:dyDescent="0.2">
      <c r="A58" s="8" t="s">
        <v>674</v>
      </c>
      <c r="B58" s="1" t="s">
        <v>1179</v>
      </c>
    </row>
    <row r="59" spans="1:2" x14ac:dyDescent="0.2">
      <c r="A59" s="8" t="s">
        <v>675</v>
      </c>
      <c r="B59" s="1" t="s">
        <v>1178</v>
      </c>
    </row>
    <row r="60" spans="1:2" x14ac:dyDescent="0.2">
      <c r="A60" s="8" t="s">
        <v>676</v>
      </c>
      <c r="B60" s="1" t="s">
        <v>701</v>
      </c>
    </row>
    <row r="61" spans="1:2" x14ac:dyDescent="0.2">
      <c r="A61" s="8" t="s">
        <v>677</v>
      </c>
      <c r="B61" s="1" t="s">
        <v>702</v>
      </c>
    </row>
    <row r="62" spans="1:2" x14ac:dyDescent="0.2">
      <c r="A62" s="8" t="s">
        <v>678</v>
      </c>
      <c r="B62" s="1" t="s">
        <v>703</v>
      </c>
    </row>
    <row r="63" spans="1:2" x14ac:dyDescent="0.2">
      <c r="A63" s="8" t="s">
        <v>679</v>
      </c>
      <c r="B63" s="1" t="s">
        <v>704</v>
      </c>
    </row>
    <row r="64" spans="1:2" x14ac:dyDescent="0.2">
      <c r="A64" s="8" t="s">
        <v>680</v>
      </c>
      <c r="B64" s="1" t="s">
        <v>705</v>
      </c>
    </row>
    <row r="65" spans="1:5" x14ac:dyDescent="0.2">
      <c r="A65" s="8" t="s">
        <v>681</v>
      </c>
      <c r="B65" s="1" t="s">
        <v>706</v>
      </c>
      <c r="E65" s="8"/>
    </row>
    <row r="66" spans="1:5" x14ac:dyDescent="0.2">
      <c r="A66" s="8" t="s">
        <v>682</v>
      </c>
      <c r="B66" s="1" t="s">
        <v>707</v>
      </c>
    </row>
    <row r="67" spans="1:5" s="8" customFormat="1" x14ac:dyDescent="0.2">
      <c r="A67" s="8" t="s">
        <v>1180</v>
      </c>
      <c r="B67" s="1" t="s">
        <v>708</v>
      </c>
      <c r="E67"/>
    </row>
    <row r="68" spans="1:5" x14ac:dyDescent="0.2">
      <c r="A68" s="8" t="s">
        <v>93</v>
      </c>
      <c r="B68" s="17" t="s">
        <v>549</v>
      </c>
    </row>
    <row r="69" spans="1:5" x14ac:dyDescent="0.2">
      <c r="A69" s="8" t="s">
        <v>98</v>
      </c>
      <c r="B69" s="1" t="s">
        <v>683</v>
      </c>
    </row>
    <row r="83" spans="2:2" x14ac:dyDescent="0.2">
      <c r="B83" s="1"/>
    </row>
  </sheetData>
  <mergeCells count="2">
    <mergeCell ref="D1:E1"/>
    <mergeCell ref="A1:B1"/>
  </mergeCells>
  <phoneticPr fontId="20" type="noConversion"/>
  <hyperlinks>
    <hyperlink ref="E12" location="'T-10'!A1" display="PISA – Program medzinárodného hodnotenia žiakov" xr:uid="{242D5844-40EA-4921-9121-DFDFD8EA8BC1}"/>
    <hyperlink ref="E8" location="'T-6'!A1" display="Digitálna a technologická infraštruktúra" xr:uid="{00164E37-330A-42C8-8EBA-C5E96F15E951}"/>
    <hyperlink ref="E9" location="'T-7'!A1" display="Podnikateľské prostredie" xr:uid="{4F87B437-5BDC-4491-8F99-0F48FCD058FB}"/>
    <hyperlink ref="E10" location="'T-8'!A1" display="Kvalita inštitúcií" xr:uid="{C629306B-C808-4D30-BC64-3425A8711CAA}"/>
    <hyperlink ref="E13" location="'T-11'!A1" display="Kvalita ľudského kapitálu" xr:uid="{7FC10F9B-EDA4-4E0D-9314-A432C6A9402F}"/>
    <hyperlink ref="E7" location="'T-5'!A1" display="Inovačná kapacita" xr:uid="{4FFDC28E-8239-4D8E-BF61-8BEA0D5001F2}"/>
    <hyperlink ref="E5" location="'T-3'!A1" display="Faktory ekonomického rastu" xr:uid="{499900A3-DD8D-462F-84CA-0BAD68F081B7}"/>
    <hyperlink ref="E6" location="'T-4'!A1" display="Otvorenosť ekonomiky" xr:uid="{AD4484F0-8625-424F-BD5F-32CF72D7CCBA}"/>
    <hyperlink ref="E4" location="'T-2'!A1" display="Vybrané ukazovatele zamestnanosti" xr:uid="{4ED9E9CE-A76A-4391-9466-7795352B732D}"/>
    <hyperlink ref="E3" location="'T-1'!A1" display="Indikátory ekonomickej konvergencie (% EÚ27, v nominálnej PKS)" xr:uid="{0801CA5B-8ED2-4EDB-B1C7-0F5548534731}"/>
    <hyperlink ref="B3" location="'G-1'!A1" display="Skóre výsledkových ukazovateľov oproti benchmarku" xr:uid="{A24AFA52-59F8-4256-927B-FCA67A0C4357}"/>
    <hyperlink ref="B14" location="'G-12'!A1" display="Dekompozícia indikátora udržateľnosti verejných financií S2 (2023)                                   " xr:uid="{4B51916B-6E6A-4A47-956F-7503174B129C}"/>
    <hyperlink ref="B6" location="'G-4'!A1" display="Priemerné odpracované hodiny na zamestnanca (ESA metodika, domáci koncept)                                                          " xr:uid="{5BEABC8F-34EC-4071-83E0-4A4160F2BBF5}"/>
    <hyperlink ref="B7" location="'G-5'!A1" display="Hodinová produktivita práce v s. c. (medziročný rast v %)" xr:uid="{770BFFB8-B93E-4F68-B902-829FA4763929}"/>
    <hyperlink ref="B5" location="'G-3'!A1" display="Postavensie Slovenska v rebríčku IMD " xr:uid="{B5BD422D-19F3-4624-82CB-7B5A3B3D0DD7}"/>
    <hyperlink ref="B8" location="'G-6'!A1" display="Miera zamestnanosti vo veku 15 – 64 rokov v krajinách EÚ27" xr:uid="{84493C70-1F30-4473-8583-EAC9284DEE9B}"/>
    <hyperlink ref="B9" location="'G-7'!A1" display="Predikcia vývoja potenciálneho produktu (2019 = 100)                                                           " xr:uid="{89A3A249-3AB9-41B1-8F95-71BBB16B6D70}"/>
    <hyperlink ref="B10" location="'G-8'!A1" display="Cyklický vývoj" xr:uid="{AC2C1AAA-E779-49A5-8F22-654A0BB3F797}"/>
    <hyperlink ref="B12" location="'G-10'!A1" display="Vývoj obchodu s tovarmi a službami (2019 Q4 =100)" xr:uid="{11EC705D-E428-46A9-8C64-A3F1802B8DBD}"/>
    <hyperlink ref="B16" location="'G-14'!A1" display="Stredná dĺžka života pri narodení (v rokoch)      " xr:uid="{09A9CF1F-5D59-4E9B-A896-AC282DE7D0A7}"/>
    <hyperlink ref="B17" location="'G-15'!A1" display="Kumulatívna nadmerná úmrtnosť na 100 tisíc obyv. (1. január 2020 – 22. máj 2022)" xr:uid="{81E5B3D3-AEA4-44A9-8937-25E8BF63013D}"/>
    <hyperlink ref="B13" location="'G-11'!A1" display="Závislosť od dovozov z Ukrajiny a Ruska podľa tried SITC Rev. 4 (2021)" xr:uid="{9AE81A00-EA7F-44AF-BDA5-348E7FCBE8D5}"/>
    <hyperlink ref="B4" location="'G-2'!A1" display="Vývoj slovenského HDP na obyvateľa v parite kúpnej sily (EÚ27 = 100)" xr:uid="{9C1AC247-B624-4DFB-9078-F022646E6D3F}"/>
    <hyperlink ref="B11" location="'G-9'!A1" display="Vývoj bežného účtu (% HDP)                                                           " xr:uid="{52682410-ECF1-4C05-B2F5-C5EF0916CD22}"/>
    <hyperlink ref="E19" location="'T-17'!A1" display="Fiškálna udržateľnosť" xr:uid="{D6BF50E5-D79E-465E-8E3D-497264157E7C}"/>
    <hyperlink ref="E27" location="'T-25'!A1" display="Vybrané indikátory kvality zdravotnej starostlivosti" xr:uid="{507D40AF-EECA-4BD9-B0AD-B6916BF44BE8}"/>
    <hyperlink ref="E26" location="'T-24'!A1" display="Zdroje zdravotného systému" xr:uid="{9343BEEC-0B02-4B1B-9A82-6E9E22487A30}"/>
    <hyperlink ref="E25" location="'T-23'!A1" display="Indikátory znečistenia" xr:uid="{3E0AF6F8-14B7-48B0-B5CE-1BFE294D68CD}"/>
    <hyperlink ref="E24" location="'T-22'!A1" display="Rozdiel v príjme pohlaví" xr:uid="{F7437441-2E5E-4E5B-81C0-D3C3FF035558}"/>
    <hyperlink ref="E23" location="'T-21'!A1" display="Príjmová nerovnosť" xr:uid="{39468CE7-7641-4CA1-AE56-D8F01D3859D8}"/>
    <hyperlink ref="E22" location="'T-20'!A1" display="Výdavky na sociálnu inklúziu" xr:uid="{61825304-8833-4DA0-9180-8AB5C8134FF8}"/>
    <hyperlink ref="E21" location="'T-19'!A1" display="Riziko chudoby podľa typu domácnosti" xr:uid="{DBE498E6-A973-4903-A02C-CF54587200BB}"/>
    <hyperlink ref="E20" location="'T-18'!A1" display="Riziko chudoby podľa ekonomickej aktivity a riziko materiálnej deprivácie" xr:uid="{9BC328DB-8BE5-4EA8-B3FC-EE0F69EC80AC}"/>
    <hyperlink ref="E16" location="'T-14'!A1" display="Kvalita ľudského kapitálu" xr:uid="{69886B3F-8369-4C18-B4C4-3F945261F979}"/>
    <hyperlink ref="E17" location="'T-15'!A1" display="Vnútorná rovnováha" xr:uid="{52C41ECB-F673-4BFF-816C-5A19C6F053D5}"/>
    <hyperlink ref="E18" location="'T-16'!A1" display="Vonkajšia rovnováha" xr:uid="{0D9D4083-1774-4F24-9A7B-128E94D07A13}"/>
    <hyperlink ref="B15" location="'G-13'!A1" display="Zmena indikátora S2 medzi rokmi 2022 a 2023" xr:uid="{BEB754FB-2DB0-456F-B801-1E3955CA6681}"/>
    <hyperlink ref="B19" location="'G-19'!A1" display="Zmena miery materiálnej deprivácie a rizika chudoby na Slovensku podľa typov domácností" xr:uid="{09831B4D-008F-478C-B1A9-B3BC99729861}"/>
    <hyperlink ref="B20" location="'G-18'!A1" display="Reportovaná nenaplnená potreba zdravotnej starostlivosti (%)" xr:uid="{FBBF4B19-8821-44E4-AF5B-B511783E8994}"/>
    <hyperlink ref="B21" location="'G-21'!A1" display="Dojčenská úmrtnosť (počet na 1000 živých narodených)" xr:uid="{CE6F83C2-5323-47B9-B686-04CE1BEE5DF2}"/>
    <hyperlink ref="B22" location="'G-20'!A1" display="Porovnanie zaočkovanosti na osýpky a záškrt, tetanus a čierny kašeľ (%)" xr:uid="{D4CE6953-F6F5-4E6D-AEE8-F57C1EBE3440}"/>
    <hyperlink ref="B23" location="'G-21'!A1" display="Vývoj odovzdaných emisných povoleniek vo vybraných krajinách (2015 = 100)" xr:uid="{B950A9B3-57FE-4428-AD03-4D530F62E1EB}"/>
    <hyperlink ref="B24" location="'G-22'!A1" display="Zloženie odovzdaných emisných povoleniek podľa znečisťujúcich firiem (eur/tona)" xr:uid="{F6D825CF-75C9-418A-BB9C-93D5DF818159}"/>
    <hyperlink ref="B25" location="'G-23'!A1" display="Fyzické riziko spojené so zmenou klímy: budovania odolnosti voči týmto rizikám a očakávané straty spôsobené týmito rizikami, t.j. veľký + malý dopad (%)" xr:uid="{3411B7E8-F473-4C7E-964D-46FEA25B56F9}"/>
    <hyperlink ref="B26" location="'G-24'!A1" display="Vnímanie dopadov prechodu na striktnejšie klimatické štandardy v priebehu nasledujúcich piatich rokov ako príležitosť vs. riziko (%)" xr:uid="{D382DB83-DD7C-4464-9572-AF9946201BD8}"/>
    <hyperlink ref="B27" location="'G-25'!A1" display="Vybrané ukazovatele slovenských regiónov" xr:uid="{E5D088D3-B668-43C5-895A-435BB8681BE3}"/>
    <hyperlink ref="B28" location="'G-26'!A1" display="Dekompozícia prognózy vývoja populácie na narodenia a úmrtia (tis. obyv.)" xr:uid="{82A2A430-A7B5-406B-9794-C0886202AF10}"/>
    <hyperlink ref="B29" location="'G-27'!A1" display="Očakávaná dĺžka dožitia a pôrodnosť na Slovensku a v krajinách EÚ 27" xr:uid="{2DA7172E-0FDD-47AB-AD29-D56EFFC5BC90}"/>
    <hyperlink ref="B30" location="'G-28'!A1" display="Vývoj populácie a miery ekonomickej závislosti na Slovensku" xr:uid="{2252B75D-CBAA-45AA-B0CD-25A33A680ED8}"/>
    <hyperlink ref="B31" location="'G-29'!A1" display="Zmena miery ekonomickej závislosti medzi rokmi 2022 a 2070" xr:uid="{0EB88EDD-187B-4086-A0C0-F103F203309C}"/>
    <hyperlink ref="B36" location="'G-34'!A1" display="Miera aktivity mužov podľa veku na Slovensku (%)" xr:uid="{4276AAE7-ADCB-4602-AC25-3D603161AEE8}"/>
    <hyperlink ref="B37" location="'G-35'!A1" display="Miera aktivity žien podľa veku na Slovensku (%)" xr:uid="{EBA03D98-A4A2-4948-91E9-F4558B8CE24F}"/>
    <hyperlink ref="B38" location="'G-36'!A1" display="Miera aktivity mužov podľa veku (%, 2023)" xr:uid="{144F129A-7958-4696-98D5-E4BB5BC2E051}"/>
    <hyperlink ref="E28" location="'Box 1 T-A'!A1" display="Socioekonomické a inštitucionálne faktory hodinových mzdových medzier žien a mužov" xr:uid="{CCA73D75-D8F6-417E-A629-976CC1CEF605}"/>
    <hyperlink ref="B39" location="'G-37'!A1" display="Miera aktivity žien podľa veku na (%, 2023)" xr:uid="{B6DA1D82-F026-4227-B24C-A545D6C33DF3}"/>
    <hyperlink ref="B69" location="'Sch-1'!A1" display="Kanály vplyvu starnutia obyvateľstva na produktivitu a ich predpokladaný smer" xr:uid="{F742DFDE-F97C-476C-BE01-3ACADF34FB95}"/>
    <hyperlink ref="B40" location="'G-38'!A1" display="Počiatočná úroveň produktivity a priemerný ročný rast produktivity práce ( 1995-2008)" xr:uid="{1AF35E1B-16B7-442D-9A65-DB19E440A445}"/>
    <hyperlink ref="B41" location="'G-39'!A1" display="Počiatočná úroveň produktivity a priemerný ročný rast produktivity práce (2010-2019)" xr:uid="{8472FA31-A047-4652-B497-EE88C9DF28C6}"/>
    <hyperlink ref="B42" location="'G-40'!A1" display="Zmena nákladov citlivých na starnutie medzi rokmi 2022 a 2070 (% HDP)" xr:uid="{3123D155-9F2E-441A-8952-32B34E499636}"/>
    <hyperlink ref="B43" location="'G-41'!A1" display="Krytie deficitného hospodárenia Sociálnej poisťovne (mil. eur a % HDP)" xr:uid="{FD239A47-37E6-476B-81B1-509720656204}"/>
    <hyperlink ref="B44" location="'G-42'!A1" display="Štrukturálna primárna bilancia v roku 2025" xr:uid="{07DEF0F2-8094-448E-8DCC-D491F835976C}"/>
    <hyperlink ref="B45" location="'G-43'!A1" display="Projekcia verejného dlh do roku 2070  pri základnom scenári nákladov starnutia populácie (AWG 2024) a strednodobej makroekoonmickej a fiškálnej prognóze prognóze EK (jar 2024)" xr:uid="{FF5276E6-B593-4086-941E-4B54315A5121}"/>
    <hyperlink ref="B46" location="'G-44'!A1" display="Štruktúra medziročnej zmeny verejného dlhu Slovenska do roku 2070  (p. b.)" xr:uid="{67891A50-66AD-41E3-8F09-4856E3115F9A}"/>
    <hyperlink ref="B47" location="'G-45 a G-46'!A1" display="Verejný dlh v konsolidačných scenároch     " xr:uid="{8CB7C491-EB5E-41A8-BC46-AD12E7700369}"/>
    <hyperlink ref="B48" location="'G-45 a G-46'!A1" display="Štrukturálna primárna bilancia vrátane vplyvu nákladov starnutia populácie" xr:uid="{7282539A-C326-43B0-B2C2-145E88C67C3E}"/>
    <hyperlink ref="B49" location="'G-47'!A1" display="Absolútna mobilita v Európe: kohorta 1980 (%)" xr:uid="{166D7DF1-58B9-43BB-A099-C741996D4FC7}"/>
    <hyperlink ref="B50" location="'G-48'!A1" display="Relatívna mobilita v Európe: kohorta 1980" xr:uid="{B4D8C7E9-9042-4CE7-9A65-AD76C5AF4C8B}"/>
    <hyperlink ref="B51" location="'G-49'!A1" display="Korelácia relatívnej a absolútnej mobility" xr:uid="{D845A60C-63FF-446D-A623-F77C7ED44975}"/>
    <hyperlink ref="B52" location="'G-50'!A1" display="Absolútna mobilita pre kohorty od 1950 po 1980 (%)" xr:uid="{8706E138-D10C-47A9-B8F1-9E948F57205A}"/>
    <hyperlink ref="B53" location="'G-51'!A1" display="Relatívna mobilita pre kohorty od 1950 po 1980" xr:uid="{745DA85E-EA51-48F9-BDDB-CB1BA32C49D0}"/>
    <hyperlink ref="B54" location="'G-52'!A1" display="Absolútna mobilita pre kohorty od 1950 po 1980 (%)" xr:uid="{4C840CE9-D972-40B4-8EA6-F8BB55E4A987}"/>
    <hyperlink ref="B55" location="'G-53'!A1" display="Relatívna mobilita pre kohorty od 1950 po 1980  " xr:uid="{A7F11805-CE8D-492A-AA09-EB8525860738}"/>
    <hyperlink ref="B56" location="'G-54'!A1" display="Absolútna mobilita podľa ISCED úrovne vzdelania rodičov na Slovensku (%)" xr:uid="{D584C095-E9D6-4AB8-9153-370EA12BEE92}"/>
    <hyperlink ref="B57" location="'G-55'!A1" display="Absolútna mobilita podľa ISCED úrovne vzdelania rodičov vo Francúzsku (%)" xr:uid="{47F46A84-4027-498B-90DB-202B1328338E}"/>
    <hyperlink ref="B58" location="'G-56'!A1" display="Pravdepodobnosť, že dieťa zo spodnej polovice distribúcie na Slovensku skončí v jednom z kvartálov distribúcie podľa kohorty narodenia (%)" xr:uid="{E5398094-6DF7-4822-A7A6-EF4600CC355D}"/>
    <hyperlink ref="B59" location="'G-57'!A1" display="Pravdepodobnosť, že dieťa zo spodnej polovice distribúcie v kohorte 1980 skončí v jednom z kvartilov distribúcie (%)" xr:uid="{86D8F790-5056-4826-ADAF-AC489E734532}"/>
    <hyperlink ref="B60" location="'G-58'!A1" display="Pravdepodobnosť, že dieťa zo najvyššieho kvartálu distribúcie podľa vzdelania v kohorte 1980, na Slovensku, zostane v najvyššom kvartáli (Q4) a že sa prepadne do spodnej polovice distribúcie (Q1+Q2), (%)" xr:uid="{3EB1D7B6-9923-41D9-8E0B-6EBAD6CA7B14}"/>
    <hyperlink ref="B61" location="'G-59'!A1" display="Absolútna medzigeneračná mobilita podľa kombinácií pohlavia páru rodič-dieťa na Slovensku (%)" xr:uid="{67114CFD-F984-44FA-9B74-EA42566821BF}"/>
    <hyperlink ref="B62" location="'G-60'!A1" display="Relatívna medzigeneračná mobilita podľa kombinácií pohlavia páru rodič-dieťa na Slovensku" xr:uid="{DEB91D77-78BB-44EB-9949-2242EA7981FC}"/>
    <hyperlink ref="B63" location="'G-61'!A1" display="Absolútna medzigeneračná mobilita podľa pohlavia dieťaťa v krajinách západnej Európy krajinách vs. bývalý východný blok (%)" xr:uid="{02A61CDA-D567-4827-95C6-7D26D1CD1F8E}"/>
    <hyperlink ref="B64" location="'G-62'!A1" display="Relatívna medzigeneračná mobilita podľa pohlavia dieťaťa v západných demokratických krajinách vs. bývalý východný blok" xr:uid="{85257306-714E-4396-A8C0-A1489FE34365}"/>
    <hyperlink ref="B65" location="'G-63'!A1" display="Úroveň vzdelania rodičov podľa kohorty narodenia ich detí (ISCED klasifikácia, %)" xr:uid="{68D9D339-CCE9-468F-94A7-D3550C707307}"/>
    <hyperlink ref="B66" location="'G-64'!A1" display="Úroveň vzdelania detí podľa kohorty ich narodenia (ISCED klasifikácia, %)" xr:uid="{B8676072-D43A-4C1D-B0BC-EA1008618E23}"/>
    <hyperlink ref="B67" location="'G-65'!A1" display="Kohortné profily mediánových reálnych miezd VŠ vzdelaných" xr:uid="{13E9E5F7-8D81-4CD9-9C10-6B2F2F05DE19}"/>
    <hyperlink ref="E11" location="'T-9'!A1" display="Charakteristiky trhu práce" xr:uid="{0F795BAA-29C0-4F22-B072-6D23D8E18624}"/>
    <hyperlink ref="E15" location="'T-13'!A1" display="Vonkajšia rovnováha" xr:uid="{AB351092-DAB1-4BA9-B0F9-EB6E64AFD511}"/>
    <hyperlink ref="E14" location="'T-12'!A1" display="Vnútorná rovnováha" xr:uid="{8E304FAA-1C4D-45EC-A31D-897BD8CC9073}"/>
    <hyperlink ref="B18" location="'G-18'!A1" display="Očakávaná dĺžka života pri narodení mužov a žien na Slovensku (v rokoch)" xr:uid="{BA1720DB-74DB-4B0B-97B8-FC9279BF89B1}"/>
    <hyperlink ref="B32" location="'G-30'!A1" display="Scenáre migrácie (dodatočné migračné saldo - počet osôb)" xr:uid="{702FF248-49A7-4817-9687-7C7387E2E04F}"/>
    <hyperlink ref="B33" location="'G-31'!A1" display="Scenáre migrácie (dodatočné migračné saldo - % populácie)" xr:uid="{D0CCFD00-78EB-4304-AE8C-653028954E73}"/>
    <hyperlink ref="B34" location="'G-32'!A1" display="Zmena počtu obyvateľov vo vekových skupinách (2011 - 2021)" xr:uid="{A0DA1B84-9062-4098-A4AA-2BB205F962EB}"/>
    <hyperlink ref="B35" location="'G-33'!A1" display="Rast populácie v okresoch SR (%, 2023 – 2013)" xr:uid="{C5498AD8-6C03-4780-937E-DC3FC2E154B7}"/>
    <hyperlink ref="B68" location="'Box 1 G-A'!A1" display="Podiel priemerných hodinových miezd žien a mužov (%)" xr:uid="{81E9528E-0D3C-4BDC-91AE-4C5959B5C781}"/>
  </hyperlink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CC83-C735-4C9B-A8D4-A2985080EA4D}">
  <dimension ref="A1:M28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9.453125" style="3" customWidth="1"/>
    <col min="3" max="3" width="15" style="3" customWidth="1"/>
    <col min="4" max="4" width="12.36328125" style="3" customWidth="1"/>
    <col min="5" max="13" width="4.36328125" style="3" customWidth="1"/>
    <col min="14" max="16384" width="8.7265625" style="3"/>
  </cols>
  <sheetData>
    <row r="1" spans="1:13" x14ac:dyDescent="0.3">
      <c r="A1" s="2" t="s">
        <v>3</v>
      </c>
    </row>
    <row r="2" spans="1:13" ht="15" thickBot="1" x14ac:dyDescent="0.35">
      <c r="B2" s="550" t="s">
        <v>444</v>
      </c>
      <c r="C2" s="504" t="s">
        <v>100</v>
      </c>
      <c r="D2" s="505"/>
      <c r="E2" s="505">
        <v>2010</v>
      </c>
      <c r="F2" s="505">
        <v>2016</v>
      </c>
      <c r="G2" s="505">
        <v>2017</v>
      </c>
      <c r="H2" s="505">
        <v>2018</v>
      </c>
      <c r="I2" s="505">
        <v>2019</v>
      </c>
      <c r="J2" s="505">
        <v>2020</v>
      </c>
      <c r="K2" s="505">
        <v>2021</v>
      </c>
      <c r="L2" s="505">
        <v>2022</v>
      </c>
      <c r="M2" s="506">
        <v>2023</v>
      </c>
    </row>
    <row r="3" spans="1:13" ht="15" customHeight="1" thickTop="1" x14ac:dyDescent="0.3">
      <c r="B3" s="723" t="s">
        <v>445</v>
      </c>
      <c r="C3" s="551" t="s">
        <v>1139</v>
      </c>
      <c r="D3" s="531" t="s">
        <v>102</v>
      </c>
      <c r="E3" s="508">
        <v>0.22031100000000001</v>
      </c>
      <c r="F3" s="508">
        <v>-0.55652570000000001</v>
      </c>
      <c r="G3" s="508">
        <v>0.31951930000000001</v>
      </c>
      <c r="H3" s="508">
        <v>1.946952</v>
      </c>
      <c r="I3" s="508">
        <v>1.9715206000000001</v>
      </c>
      <c r="J3" s="509">
        <v>-2.7425937999999999</v>
      </c>
      <c r="K3" s="509">
        <v>0.35991410000000001</v>
      </c>
      <c r="L3" s="509">
        <v>0.56571800000000005</v>
      </c>
      <c r="M3" s="533">
        <v>-0.58541679999999996</v>
      </c>
    </row>
    <row r="4" spans="1:13" x14ac:dyDescent="0.3">
      <c r="B4" s="724"/>
      <c r="C4" s="552" t="s">
        <v>749</v>
      </c>
      <c r="D4" s="390" t="s">
        <v>139</v>
      </c>
      <c r="E4" s="385">
        <v>-2.905908218518519</v>
      </c>
      <c r="F4" s="385">
        <v>-1.0871598111111109</v>
      </c>
      <c r="G4" s="385">
        <v>0.36533966296296289</v>
      </c>
      <c r="H4" s="385">
        <v>1.088391807407407</v>
      </c>
      <c r="I4" s="385">
        <v>1.383286737037037</v>
      </c>
      <c r="J4" s="386">
        <v>-5.1009415703703711</v>
      </c>
      <c r="K4" s="386">
        <v>-0.3830185703703704</v>
      </c>
      <c r="L4" s="386">
        <v>1.1962493814814821</v>
      </c>
      <c r="M4" s="387">
        <v>-0.38345772592592592</v>
      </c>
    </row>
    <row r="5" spans="1:13" ht="20.399999999999999" customHeight="1" x14ac:dyDescent="0.3">
      <c r="B5" s="724"/>
      <c r="C5" s="553" t="s">
        <v>1140</v>
      </c>
      <c r="D5" s="389" t="s">
        <v>102</v>
      </c>
      <c r="E5" s="513">
        <v>65.099999999999994</v>
      </c>
      <c r="F5" s="513">
        <v>87.9</v>
      </c>
      <c r="G5" s="513">
        <v>89.8</v>
      </c>
      <c r="H5" s="513">
        <v>90.5</v>
      </c>
      <c r="I5" s="513">
        <v>91.8</v>
      </c>
      <c r="J5" s="514">
        <v>94.8</v>
      </c>
      <c r="K5" s="514">
        <v>92.6</v>
      </c>
      <c r="L5" s="514">
        <v>93.6</v>
      </c>
      <c r="M5" s="515">
        <v>85.5</v>
      </c>
    </row>
    <row r="6" spans="1:13" x14ac:dyDescent="0.3">
      <c r="B6" s="724"/>
      <c r="C6" s="552" t="s">
        <v>481</v>
      </c>
      <c r="D6" s="390" t="s">
        <v>139</v>
      </c>
      <c r="E6" s="516">
        <v>152.6740740740741</v>
      </c>
      <c r="F6" s="516">
        <v>144.88518518518521</v>
      </c>
      <c r="G6" s="516">
        <v>138.8111111111111</v>
      </c>
      <c r="H6" s="516">
        <v>135.1037037037037</v>
      </c>
      <c r="I6" s="516">
        <v>132.80370370370369</v>
      </c>
      <c r="J6" s="517">
        <v>139.3962962962963</v>
      </c>
      <c r="K6" s="517">
        <v>133.93333333333331</v>
      </c>
      <c r="L6" s="517">
        <v>124.71851851851849</v>
      </c>
      <c r="M6" s="518">
        <v>110.3</v>
      </c>
    </row>
    <row r="7" spans="1:13" x14ac:dyDescent="0.3">
      <c r="B7" s="724"/>
      <c r="C7" s="553" t="s">
        <v>1141</v>
      </c>
      <c r="D7" s="389" t="s">
        <v>102</v>
      </c>
      <c r="E7" s="380">
        <v>10.4</v>
      </c>
      <c r="F7" s="380">
        <v>4.5999999999999996</v>
      </c>
      <c r="G7" s="380">
        <v>3.7</v>
      </c>
      <c r="H7" s="380">
        <v>3.2</v>
      </c>
      <c r="I7" s="380">
        <v>2.9</v>
      </c>
      <c r="J7" s="381">
        <v>2.5</v>
      </c>
      <c r="K7" s="381">
        <v>2</v>
      </c>
      <c r="L7" s="381">
        <v>1.7</v>
      </c>
      <c r="M7" s="382"/>
    </row>
    <row r="8" spans="1:13" x14ac:dyDescent="0.3">
      <c r="B8" s="725"/>
      <c r="C8" s="552" t="s">
        <v>437</v>
      </c>
      <c r="D8" s="390" t="s">
        <v>139</v>
      </c>
      <c r="E8" s="385">
        <v>15.42307692307692</v>
      </c>
      <c r="F8" s="385">
        <v>9.0666666666666664</v>
      </c>
      <c r="G8" s="385">
        <v>7.5370370370370372</v>
      </c>
      <c r="H8" s="385">
        <v>5.9444444444444446</v>
      </c>
      <c r="I8" s="385">
        <v>4.9037037037037043</v>
      </c>
      <c r="J8" s="386">
        <v>4.1370370370370368</v>
      </c>
      <c r="K8" s="386">
        <v>2.6962962962962962</v>
      </c>
      <c r="L8" s="386">
        <v>2.229629629629629</v>
      </c>
      <c r="M8" s="387"/>
    </row>
    <row r="9" spans="1:13" ht="27" customHeight="1" x14ac:dyDescent="0.3">
      <c r="B9" s="726" t="s">
        <v>450</v>
      </c>
      <c r="C9" s="553" t="s">
        <v>1142</v>
      </c>
      <c r="D9" s="389" t="s">
        <v>102</v>
      </c>
      <c r="E9" s="380">
        <v>23.5</v>
      </c>
      <c r="F9" s="380">
        <v>19.2</v>
      </c>
      <c r="G9" s="380">
        <v>19.2</v>
      </c>
      <c r="H9" s="380">
        <v>20.399999999999999</v>
      </c>
      <c r="I9" s="380">
        <v>15.7</v>
      </c>
      <c r="J9" s="381">
        <v>13.3</v>
      </c>
      <c r="K9" s="381">
        <v>11.6</v>
      </c>
      <c r="L9" s="381">
        <v>15.5</v>
      </c>
      <c r="M9" s="382">
        <v>15.2</v>
      </c>
    </row>
    <row r="10" spans="1:13" ht="22.8" x14ac:dyDescent="0.3">
      <c r="B10" s="727"/>
      <c r="C10" s="552" t="s">
        <v>750</v>
      </c>
      <c r="D10" s="390" t="s">
        <v>139</v>
      </c>
      <c r="E10" s="385">
        <v>18.05185185185185</v>
      </c>
      <c r="F10" s="385">
        <v>7.344444444444445</v>
      </c>
      <c r="G10" s="385">
        <v>9.1999999999999975</v>
      </c>
      <c r="H10" s="385">
        <v>10.566666666666659</v>
      </c>
      <c r="I10" s="385">
        <v>10.270370370370371</v>
      </c>
      <c r="J10" s="386">
        <v>11.822222222222219</v>
      </c>
      <c r="K10" s="386">
        <v>16.17407407407407</v>
      </c>
      <c r="L10" s="386">
        <v>17.18888888888889</v>
      </c>
      <c r="M10" s="387">
        <v>11.86</v>
      </c>
    </row>
    <row r="11" spans="1:13" ht="22.8" x14ac:dyDescent="0.3">
      <c r="B11" s="727"/>
      <c r="C11" s="553" t="s">
        <v>1143</v>
      </c>
      <c r="D11" s="389" t="s">
        <v>102</v>
      </c>
      <c r="E11" s="380">
        <v>-6.46682085038249</v>
      </c>
      <c r="F11" s="380">
        <v>14.603854389721629</v>
      </c>
      <c r="G11" s="380">
        <v>17.9113924050633</v>
      </c>
      <c r="H11" s="380">
        <v>17.309999999999999</v>
      </c>
      <c r="I11" s="380">
        <v>16.414424514200292</v>
      </c>
      <c r="J11" s="381">
        <v>19.556271247092489</v>
      </c>
      <c r="K11" s="381">
        <v>17.381297417099979</v>
      </c>
      <c r="L11" s="381">
        <v>11.989406949683019</v>
      </c>
      <c r="M11" s="382">
        <v>-5.2229871296019086</v>
      </c>
    </row>
    <row r="12" spans="1:13" x14ac:dyDescent="0.3">
      <c r="B12" s="727"/>
      <c r="C12" s="552" t="s">
        <v>437</v>
      </c>
      <c r="D12" s="390" t="s">
        <v>139</v>
      </c>
      <c r="E12" s="385">
        <v>-11.32694636753253</v>
      </c>
      <c r="F12" s="385">
        <v>9.7445518051049778</v>
      </c>
      <c r="G12" s="385">
        <v>12.048181413677639</v>
      </c>
      <c r="H12" s="385">
        <v>13.04851851851852</v>
      </c>
      <c r="I12" s="385">
        <v>12.84591747268294</v>
      </c>
      <c r="J12" s="386">
        <v>13.689054800133279</v>
      </c>
      <c r="K12" s="386">
        <v>16.090225741067371</v>
      </c>
      <c r="L12" s="386">
        <v>11.98615444570995</v>
      </c>
      <c r="M12" s="387">
        <v>2.3198065004262109</v>
      </c>
    </row>
    <row r="13" spans="1:13" ht="25.2" customHeight="1" x14ac:dyDescent="0.3">
      <c r="B13" s="727"/>
      <c r="C13" s="553" t="s">
        <v>1144</v>
      </c>
      <c r="D13" s="389" t="s">
        <v>102</v>
      </c>
      <c r="E13" s="380">
        <v>10.4</v>
      </c>
      <c r="F13" s="380">
        <v>9.1999999999999993</v>
      </c>
      <c r="G13" s="380">
        <v>9.3000000000000007</v>
      </c>
      <c r="H13" s="380">
        <v>9.5</v>
      </c>
      <c r="I13" s="380">
        <v>9.6</v>
      </c>
      <c r="J13" s="381">
        <v>9.6999999999999993</v>
      </c>
      <c r="K13" s="381">
        <v>10.4</v>
      </c>
      <c r="L13" s="381">
        <v>10.7</v>
      </c>
      <c r="M13" s="382"/>
    </row>
    <row r="14" spans="1:13" ht="27.6" customHeight="1" x14ac:dyDescent="0.3">
      <c r="B14" s="727"/>
      <c r="C14" s="552" t="s">
        <v>751</v>
      </c>
      <c r="D14" s="390" t="s">
        <v>139</v>
      </c>
      <c r="E14" s="385">
        <v>15.42307692307692</v>
      </c>
      <c r="F14" s="385">
        <v>12.207407407407411</v>
      </c>
      <c r="G14" s="385">
        <v>11.57037037037037</v>
      </c>
      <c r="H14" s="385">
        <v>11.68518518518519</v>
      </c>
      <c r="I14" s="385">
        <v>11.885185185185181</v>
      </c>
      <c r="J14" s="386">
        <v>12.518518518518521</v>
      </c>
      <c r="K14" s="386">
        <v>12.95555555555555</v>
      </c>
      <c r="L14" s="386">
        <v>13.207407407407411</v>
      </c>
      <c r="M14" s="387"/>
    </row>
    <row r="15" spans="1:13" ht="34.200000000000003" x14ac:dyDescent="0.3">
      <c r="B15" s="727"/>
      <c r="C15" s="553" t="s">
        <v>1145</v>
      </c>
      <c r="D15" s="389" t="s">
        <v>102</v>
      </c>
      <c r="E15" s="380">
        <v>18.59515866419558</v>
      </c>
      <c r="F15" s="380">
        <v>12.69367623633522</v>
      </c>
      <c r="G15" s="380">
        <v>10.149720661576019</v>
      </c>
      <c r="H15" s="380">
        <v>9.5000802951282388</v>
      </c>
      <c r="I15" s="380">
        <v>8.8873828660790259</v>
      </c>
      <c r="J15" s="381">
        <v>10.192530660910609</v>
      </c>
      <c r="K15" s="381">
        <v>10.507892264703431</v>
      </c>
      <c r="L15" s="381">
        <v>10.27540145991121</v>
      </c>
      <c r="M15" s="382">
        <v>9.8166010514458222</v>
      </c>
    </row>
    <row r="16" spans="1:13" ht="22.8" x14ac:dyDescent="0.3">
      <c r="B16" s="727"/>
      <c r="C16" s="552" t="s">
        <v>752</v>
      </c>
      <c r="D16" s="390" t="s">
        <v>139</v>
      </c>
      <c r="E16" s="385">
        <v>15.6243136877609</v>
      </c>
      <c r="F16" s="385">
        <v>14.745041037926249</v>
      </c>
      <c r="G16" s="385">
        <v>13.340502540597861</v>
      </c>
      <c r="H16" s="385">
        <v>12.96378555339423</v>
      </c>
      <c r="I16" s="385">
        <v>12.14008564323526</v>
      </c>
      <c r="J16" s="386">
        <v>14.409466436561569</v>
      </c>
      <c r="K16" s="386">
        <v>12.97337869360512</v>
      </c>
      <c r="L16" s="386">
        <v>11.480237276972829</v>
      </c>
      <c r="M16" s="387">
        <v>10.80286804660847</v>
      </c>
    </row>
    <row r="17" spans="2:13" ht="22.8" x14ac:dyDescent="0.3">
      <c r="B17" s="727"/>
      <c r="C17" s="553" t="s">
        <v>1146</v>
      </c>
      <c r="D17" s="389" t="s">
        <v>102</v>
      </c>
      <c r="E17" s="380">
        <v>8.6464044327365688</v>
      </c>
      <c r="F17" s="380">
        <v>3.6939321006918222</v>
      </c>
      <c r="G17" s="380">
        <v>5.8672992465580176</v>
      </c>
      <c r="H17" s="380">
        <v>6.4459214227669666</v>
      </c>
      <c r="I17" s="380">
        <v>4.9730019549253228</v>
      </c>
      <c r="J17" s="381">
        <v>4.2796767839525351</v>
      </c>
      <c r="K17" s="381">
        <v>5.7932176963554856</v>
      </c>
      <c r="L17" s="381">
        <v>7.0338051488050803</v>
      </c>
      <c r="M17" s="382">
        <v>9.4307699272193766</v>
      </c>
    </row>
    <row r="18" spans="2:13" ht="15" thickBot="1" x14ac:dyDescent="0.35">
      <c r="B18" s="728"/>
      <c r="C18" s="554" t="s">
        <v>753</v>
      </c>
      <c r="D18" s="555" t="s">
        <v>139</v>
      </c>
      <c r="E18" s="556">
        <v>-2.394840696038818</v>
      </c>
      <c r="F18" s="556">
        <v>6.3084573542373574</v>
      </c>
      <c r="G18" s="556">
        <v>6.6271978214181706</v>
      </c>
      <c r="H18" s="556">
        <v>8.12203404585666</v>
      </c>
      <c r="I18" s="556">
        <v>7.2799557626136737</v>
      </c>
      <c r="J18" s="557">
        <v>3.2854744255469921</v>
      </c>
      <c r="K18" s="557">
        <v>6.9367127621062714</v>
      </c>
      <c r="L18" s="557">
        <v>9.5176353746942972</v>
      </c>
      <c r="M18" s="558">
        <v>13.104165580993691</v>
      </c>
    </row>
    <row r="19" spans="2:13" ht="15.6" thickTop="1" thickBot="1" x14ac:dyDescent="0.35">
      <c r="B19" s="559" t="s">
        <v>444</v>
      </c>
      <c r="C19" s="504" t="s">
        <v>144</v>
      </c>
      <c r="D19" s="539"/>
      <c r="E19" s="505">
        <f>E2</f>
        <v>2010</v>
      </c>
      <c r="F19" s="505">
        <f t="shared" ref="F19:L19" si="0">F2</f>
        <v>2016</v>
      </c>
      <c r="G19" s="505">
        <f t="shared" si="0"/>
        <v>2017</v>
      </c>
      <c r="H19" s="505">
        <f t="shared" si="0"/>
        <v>2018</v>
      </c>
      <c r="I19" s="505">
        <f t="shared" si="0"/>
        <v>2019</v>
      </c>
      <c r="J19" s="505">
        <f t="shared" si="0"/>
        <v>2020</v>
      </c>
      <c r="K19" s="505">
        <f t="shared" si="0"/>
        <v>2021</v>
      </c>
      <c r="L19" s="560">
        <f t="shared" si="0"/>
        <v>2022</v>
      </c>
      <c r="M19" s="506">
        <f>M2</f>
        <v>2023</v>
      </c>
    </row>
    <row r="20" spans="2:13" ht="15" customHeight="1" thickTop="1" x14ac:dyDescent="0.3">
      <c r="B20" s="723" t="s">
        <v>445</v>
      </c>
      <c r="C20" s="692" t="str">
        <f>C3</f>
        <v>Produkčná medzera</v>
      </c>
      <c r="D20" s="731"/>
      <c r="E20" s="561">
        <v>0.92735986926601732</v>
      </c>
      <c r="F20" s="561">
        <v>0.39821261713855444</v>
      </c>
      <c r="G20" s="561">
        <v>0.47671191894245918</v>
      </c>
      <c r="H20" s="561">
        <v>5.5295375231228516E-2</v>
      </c>
      <c r="I20" s="561">
        <v>0.23866355239452611</v>
      </c>
      <c r="J20" s="561">
        <v>0.81325620351410866</v>
      </c>
      <c r="K20" s="561">
        <v>0.7914334318848204</v>
      </c>
      <c r="L20" s="561">
        <v>0.48592290528776289</v>
      </c>
      <c r="M20" s="562">
        <v>0.70684158155182197</v>
      </c>
    </row>
    <row r="21" spans="2:13" ht="22.8" x14ac:dyDescent="0.3">
      <c r="B21" s="729"/>
      <c r="C21" s="563" t="str">
        <f>C5</f>
        <v>Dlh súkromného sektora</v>
      </c>
      <c r="D21" s="564"/>
      <c r="E21" s="419">
        <v>1.353133132055967</v>
      </c>
      <c r="F21" s="419">
        <v>0.74928726302209536</v>
      </c>
      <c r="G21" s="419">
        <v>0.69173754415253386</v>
      </c>
      <c r="H21" s="419">
        <v>0.65682655673643386</v>
      </c>
      <c r="I21" s="419">
        <v>0.61207128331322125</v>
      </c>
      <c r="J21" s="419">
        <v>0.64482138989587223</v>
      </c>
      <c r="K21" s="419">
        <v>0.6015140170503005</v>
      </c>
      <c r="L21" s="419">
        <v>0.48549093836800838</v>
      </c>
      <c r="M21" s="421">
        <v>0.50249650671409252</v>
      </c>
    </row>
    <row r="22" spans="2:13" x14ac:dyDescent="0.3">
      <c r="B22" s="730"/>
      <c r="C22" s="563" t="str">
        <f>C7</f>
        <v>Zlyhané úvery</v>
      </c>
      <c r="D22" s="564"/>
      <c r="E22" s="419">
        <v>0.97186987765214083</v>
      </c>
      <c r="F22" s="419">
        <v>0.4305910407519159</v>
      </c>
      <c r="G22" s="419">
        <v>0.39935292717544602</v>
      </c>
      <c r="H22" s="419">
        <v>0.33708714719609928</v>
      </c>
      <c r="I22" s="419">
        <v>0.28719291463202679</v>
      </c>
      <c r="J22" s="419">
        <v>0.3304972647029582</v>
      </c>
      <c r="K22" s="419">
        <v>0.39239127876602531</v>
      </c>
      <c r="L22" s="419">
        <v>0.40512591071282278</v>
      </c>
      <c r="M22" s="421"/>
    </row>
    <row r="23" spans="2:13" ht="14.4" customHeight="1" x14ac:dyDescent="0.3">
      <c r="B23" s="726" t="s">
        <v>450</v>
      </c>
      <c r="C23" s="694" t="str">
        <f>C9</f>
        <v>Nový dlh súkromnému sektoru</v>
      </c>
      <c r="D23" s="695"/>
      <c r="E23" s="419">
        <v>-0.31341535340691662</v>
      </c>
      <c r="F23" s="419">
        <v>-0.79339601730045173</v>
      </c>
      <c r="G23" s="419">
        <v>-0.81285729120042205</v>
      </c>
      <c r="H23" s="419">
        <v>-0.8346207558519847</v>
      </c>
      <c r="I23" s="419">
        <v>-0.54401683455911232</v>
      </c>
      <c r="J23" s="419">
        <v>-0.1089809690640713</v>
      </c>
      <c r="K23" s="419">
        <v>0.2124750911623845</v>
      </c>
      <c r="L23" s="419">
        <v>9.6661340562805217E-2</v>
      </c>
      <c r="M23" s="421">
        <v>-0.42679509582314579</v>
      </c>
    </row>
    <row r="24" spans="2:13" ht="14.4" customHeight="1" x14ac:dyDescent="0.3">
      <c r="B24" s="729"/>
      <c r="C24" s="694" t="str">
        <f>C11</f>
        <v>3-ročný reálny rast cien nehnuteľností</v>
      </c>
      <c r="D24" s="708"/>
      <c r="E24" s="419">
        <v>-0.31847801576247692</v>
      </c>
      <c r="F24" s="419">
        <v>-0.42162243298277807</v>
      </c>
      <c r="G24" s="419">
        <v>-0.59683525053887743</v>
      </c>
      <c r="H24" s="419">
        <v>-0.48570509222299729</v>
      </c>
      <c r="I24" s="419">
        <v>-0.41447478296619322</v>
      </c>
      <c r="J24" s="419">
        <v>-0.72920847434441172</v>
      </c>
      <c r="K24" s="419">
        <v>-0.1372166084595661</v>
      </c>
      <c r="L24" s="419">
        <v>-3.3781850963990529E-4</v>
      </c>
      <c r="M24" s="421">
        <v>0.87405000629411844</v>
      </c>
    </row>
    <row r="25" spans="2:13" x14ac:dyDescent="0.3">
      <c r="B25" s="729"/>
      <c r="C25" s="694" t="str">
        <f>C13</f>
        <v>Finančná páka bankového sektora</v>
      </c>
      <c r="D25" s="695"/>
      <c r="E25" s="419">
        <v>0.97186987765214083</v>
      </c>
      <c r="F25" s="419">
        <v>0.83733331162619229</v>
      </c>
      <c r="G25" s="419">
        <v>0.67903712127225269</v>
      </c>
      <c r="H25" s="419">
        <v>0.66960407936644073</v>
      </c>
      <c r="I25" s="419">
        <v>0.73263427851837215</v>
      </c>
      <c r="J25" s="419">
        <v>0.9119029226576385</v>
      </c>
      <c r="K25" s="419">
        <v>0.87294808938077206</v>
      </c>
      <c r="L25" s="419">
        <v>0.88629252056141039</v>
      </c>
      <c r="M25" s="421"/>
    </row>
    <row r="26" spans="2:13" ht="22.2" customHeight="1" x14ac:dyDescent="0.3">
      <c r="B26" s="729"/>
      <c r="C26" s="694" t="str">
        <f>C15</f>
        <v>Vystavenie bankového sektora voči domácemu vládnemu dlhu</v>
      </c>
      <c r="D26" s="695"/>
      <c r="E26" s="419">
        <v>-0.37025450854884501</v>
      </c>
      <c r="F26" s="419">
        <v>0.25125701534740658</v>
      </c>
      <c r="G26" s="419">
        <v>0.42414655134694451</v>
      </c>
      <c r="H26" s="419">
        <v>0.43223241387500833</v>
      </c>
      <c r="I26" s="419">
        <v>0.43519003500819908</v>
      </c>
      <c r="J26" s="419">
        <v>0.48886629438846818</v>
      </c>
      <c r="K26" s="419">
        <v>0.32096795034222247</v>
      </c>
      <c r="L26" s="419">
        <v>0.16901478557835681</v>
      </c>
      <c r="M26" s="421">
        <v>0.15153706537983469</v>
      </c>
    </row>
    <row r="27" spans="2:13" ht="15" customHeight="1" thickBot="1" x14ac:dyDescent="0.35">
      <c r="B27" s="732"/>
      <c r="C27" s="706" t="str">
        <f>C17</f>
        <v>Ziskovosť bankového sektora (ROE)</v>
      </c>
      <c r="D27" s="707"/>
      <c r="E27" s="541">
        <v>0.31973409509221568</v>
      </c>
      <c r="F27" s="541">
        <v>-0.37643069125439738</v>
      </c>
      <c r="G27" s="541">
        <v>-0.1321867605523307</v>
      </c>
      <c r="H27" s="541">
        <v>-0.38397191635289579</v>
      </c>
      <c r="I27" s="541">
        <v>-0.57134904281393728</v>
      </c>
      <c r="J27" s="541">
        <v>0.199474249302312</v>
      </c>
      <c r="K27" s="541">
        <v>-0.1814511179316487</v>
      </c>
      <c r="L27" s="541">
        <v>-0.53870172057079724</v>
      </c>
      <c r="M27" s="542">
        <v>-0.89551669774410392</v>
      </c>
    </row>
    <row r="28" spans="2:13" ht="24.6" customHeight="1" thickTop="1" x14ac:dyDescent="0.3">
      <c r="B28" s="721" t="s">
        <v>1147</v>
      </c>
      <c r="C28" s="722"/>
      <c r="D28" s="722"/>
      <c r="E28" s="722"/>
      <c r="F28" s="722"/>
      <c r="G28" s="722"/>
      <c r="H28" s="722"/>
      <c r="I28" s="722"/>
      <c r="J28" s="722"/>
      <c r="K28" s="722"/>
      <c r="L28" s="722"/>
    </row>
  </sheetData>
  <mergeCells count="11">
    <mergeCell ref="B28:L28"/>
    <mergeCell ref="B3:B8"/>
    <mergeCell ref="B9:B18"/>
    <mergeCell ref="B20:B22"/>
    <mergeCell ref="C20:D20"/>
    <mergeCell ref="B23:B27"/>
    <mergeCell ref="C23:D23"/>
    <mergeCell ref="C24:D24"/>
    <mergeCell ref="C25:D25"/>
    <mergeCell ref="C26:D26"/>
    <mergeCell ref="C27:D27"/>
  </mergeCells>
  <conditionalFormatting sqref="E20:J20 L20">
    <cfRule type="colorScale" priority="1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4:J26 L24:L26">
    <cfRule type="colorScale" priority="1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7:J27 L27">
    <cfRule type="colorScale" priority="10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0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:K26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7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0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4:M26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1:M23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1AB19A4-9AC6-417D-8DA2-BCD08781601D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9F44-4797-4237-BB63-FEA3431B10A0}">
  <dimension ref="A1:M25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9.08984375" style="3" customWidth="1"/>
    <col min="3" max="3" width="13.6328125" style="3" customWidth="1"/>
    <col min="4" max="4" width="11.453125" style="3" customWidth="1"/>
    <col min="5" max="13" width="4.36328125" style="3" customWidth="1"/>
    <col min="14" max="16384" width="8.7265625" style="3"/>
  </cols>
  <sheetData>
    <row r="1" spans="1:13" x14ac:dyDescent="0.3">
      <c r="A1" s="2" t="s">
        <v>3</v>
      </c>
    </row>
    <row r="2" spans="1:13" ht="15" thickBot="1" x14ac:dyDescent="0.35">
      <c r="B2" s="550" t="s">
        <v>444</v>
      </c>
      <c r="C2" s="504" t="s">
        <v>100</v>
      </c>
      <c r="D2" s="505"/>
      <c r="E2" s="505">
        <v>2010</v>
      </c>
      <c r="F2" s="505">
        <v>2016</v>
      </c>
      <c r="G2" s="505">
        <v>2017</v>
      </c>
      <c r="H2" s="505">
        <v>2018</v>
      </c>
      <c r="I2" s="505">
        <v>2019</v>
      </c>
      <c r="J2" s="505">
        <v>2020</v>
      </c>
      <c r="K2" s="505">
        <v>2021</v>
      </c>
      <c r="L2" s="505">
        <v>2022</v>
      </c>
      <c r="M2" s="506">
        <v>2023</v>
      </c>
    </row>
    <row r="3" spans="1:13" ht="23.4" customHeight="1" thickTop="1" x14ac:dyDescent="0.3">
      <c r="B3" s="723" t="s">
        <v>445</v>
      </c>
      <c r="C3" s="551" t="s">
        <v>1148</v>
      </c>
      <c r="D3" s="531" t="s">
        <v>102</v>
      </c>
      <c r="E3" s="508">
        <v>2.6632852413393651</v>
      </c>
      <c r="F3" s="508">
        <v>-5.1575894749613864</v>
      </c>
      <c r="G3" s="508">
        <v>-5.2047372531047422</v>
      </c>
      <c r="H3" s="508">
        <v>-0.92886532740998884</v>
      </c>
      <c r="I3" s="508">
        <v>-0.2513592589521626</v>
      </c>
      <c r="J3" s="509">
        <v>1.024549428844505</v>
      </c>
      <c r="K3" s="509">
        <v>-2.1199246914485061</v>
      </c>
      <c r="L3" s="509">
        <v>-1.419091591377615</v>
      </c>
      <c r="M3" s="533">
        <v>-0.78063078556581722</v>
      </c>
    </row>
    <row r="4" spans="1:13" x14ac:dyDescent="0.3">
      <c r="B4" s="724"/>
      <c r="C4" s="552" t="s">
        <v>754</v>
      </c>
      <c r="D4" s="390" t="s">
        <v>139</v>
      </c>
      <c r="E4" s="385">
        <v>-1.18529342940525</v>
      </c>
      <c r="F4" s="385">
        <v>-2.7055472699146308</v>
      </c>
      <c r="G4" s="385">
        <v>-2.4232328642089049</v>
      </c>
      <c r="H4" s="385">
        <v>2.413352981106041</v>
      </c>
      <c r="I4" s="385">
        <v>0.81641207698233931</v>
      </c>
      <c r="J4" s="386">
        <v>0.78307759852268055</v>
      </c>
      <c r="K4" s="386">
        <v>9.812516014058198E-2</v>
      </c>
      <c r="L4" s="386">
        <v>2.1709744298180782</v>
      </c>
      <c r="M4" s="387">
        <v>3.3595756191360699</v>
      </c>
    </row>
    <row r="5" spans="1:13" ht="33.6" customHeight="1" x14ac:dyDescent="0.3">
      <c r="B5" s="724"/>
      <c r="C5" s="553" t="s">
        <v>1149</v>
      </c>
      <c r="D5" s="389" t="s">
        <v>102</v>
      </c>
      <c r="E5" s="380">
        <v>8</v>
      </c>
      <c r="F5" s="380">
        <v>4</v>
      </c>
      <c r="G5" s="380">
        <v>7.8</v>
      </c>
      <c r="H5" s="380">
        <v>11.3</v>
      </c>
      <c r="I5" s="380">
        <v>14.2</v>
      </c>
      <c r="J5" s="381">
        <v>15.4</v>
      </c>
      <c r="K5" s="381">
        <v>12.6</v>
      </c>
      <c r="L5" s="381">
        <v>12.7</v>
      </c>
      <c r="M5" s="382">
        <v>16.5</v>
      </c>
    </row>
    <row r="6" spans="1:13" ht="25.2" customHeight="1" x14ac:dyDescent="0.3">
      <c r="B6" s="725"/>
      <c r="C6" s="552" t="s">
        <v>755</v>
      </c>
      <c r="D6" s="390" t="s">
        <v>139</v>
      </c>
      <c r="E6" s="385">
        <v>9.4481481481481477</v>
      </c>
      <c r="F6" s="385">
        <v>2.6333333333333329</v>
      </c>
      <c r="G6" s="385">
        <v>4.0962962962962974</v>
      </c>
      <c r="H6" s="385">
        <v>7.4629629629629628</v>
      </c>
      <c r="I6" s="385">
        <v>8.5444444444444443</v>
      </c>
      <c r="J6" s="386">
        <v>12.018518518518521</v>
      </c>
      <c r="K6" s="386">
        <v>8.674074074074074</v>
      </c>
      <c r="L6" s="386">
        <v>11.37037037037037</v>
      </c>
      <c r="M6" s="387">
        <v>15.09615384615385</v>
      </c>
    </row>
    <row r="7" spans="1:13" ht="22.2" customHeight="1" x14ac:dyDescent="0.3">
      <c r="B7" s="726" t="s">
        <v>450</v>
      </c>
      <c r="C7" s="553" t="s">
        <v>1150</v>
      </c>
      <c r="D7" s="389" t="s">
        <v>102</v>
      </c>
      <c r="E7" s="380">
        <v>3.8331</v>
      </c>
      <c r="F7" s="380">
        <v>7.03</v>
      </c>
      <c r="G7" s="380">
        <v>4.7624000000000004</v>
      </c>
      <c r="H7" s="380">
        <v>1.8605</v>
      </c>
      <c r="I7" s="380">
        <v>1.0167999999999999</v>
      </c>
      <c r="J7" s="381">
        <v>7.0948000000000002</v>
      </c>
      <c r="K7" s="381">
        <v>-2.2275</v>
      </c>
      <c r="L7" s="381">
        <v>-7.1277999999999997</v>
      </c>
      <c r="M7" s="382">
        <v>-1.9416</v>
      </c>
    </row>
    <row r="8" spans="1:13" ht="22.8" x14ac:dyDescent="0.3">
      <c r="B8" s="727"/>
      <c r="C8" s="552" t="s">
        <v>756</v>
      </c>
      <c r="D8" s="390" t="s">
        <v>139</v>
      </c>
      <c r="E8" s="385">
        <v>0.30674814814814821</v>
      </c>
      <c r="F8" s="385">
        <v>5.093455555555555</v>
      </c>
      <c r="G8" s="385">
        <v>11.9077</v>
      </c>
      <c r="H8" s="385">
        <v>10.1128962962963</v>
      </c>
      <c r="I8" s="385">
        <v>9.9064296296296295</v>
      </c>
      <c r="J8" s="386">
        <v>12.23493703703704</v>
      </c>
      <c r="K8" s="386">
        <v>7.1389111111111108</v>
      </c>
      <c r="L8" s="386">
        <v>4.0427925925925923</v>
      </c>
      <c r="M8" s="387">
        <v>7.1709111111111117</v>
      </c>
    </row>
    <row r="9" spans="1:13" x14ac:dyDescent="0.3">
      <c r="B9" s="727"/>
      <c r="C9" s="553" t="s">
        <v>1151</v>
      </c>
      <c r="D9" s="389" t="s">
        <v>102</v>
      </c>
      <c r="E9" s="380">
        <v>-6</v>
      </c>
      <c r="F9" s="380">
        <v>-2.2999999999999998</v>
      </c>
      <c r="G9" s="380">
        <v>-1.6</v>
      </c>
      <c r="H9" s="380">
        <v>-1.7</v>
      </c>
      <c r="I9" s="380">
        <v>-2</v>
      </c>
      <c r="J9" s="381">
        <v>-2.1</v>
      </c>
      <c r="K9" s="381">
        <v>-2.6</v>
      </c>
      <c r="L9" s="381">
        <v>-5.9</v>
      </c>
      <c r="M9" s="382">
        <v>-5.0999999999999996</v>
      </c>
    </row>
    <row r="10" spans="1:13" ht="22.8" x14ac:dyDescent="0.3">
      <c r="B10" s="727"/>
      <c r="C10" s="552" t="s">
        <v>756</v>
      </c>
      <c r="D10" s="390" t="s">
        <v>139</v>
      </c>
      <c r="E10" s="385">
        <v>1.3592592592592589</v>
      </c>
      <c r="F10" s="385">
        <v>3.255555555555556</v>
      </c>
      <c r="G10" s="385">
        <v>3.5666666666666669</v>
      </c>
      <c r="H10" s="385">
        <v>2.6481481481481479</v>
      </c>
      <c r="I10" s="385">
        <v>2.337037037037037</v>
      </c>
      <c r="J10" s="386">
        <v>1.9851851851851849</v>
      </c>
      <c r="K10" s="386">
        <v>-0.13333333333333319</v>
      </c>
      <c r="L10" s="386">
        <v>-2.348148148148149</v>
      </c>
      <c r="M10" s="387">
        <v>0.21111111111111111</v>
      </c>
    </row>
    <row r="11" spans="1:13" x14ac:dyDescent="0.3">
      <c r="B11" s="727"/>
      <c r="C11" s="553" t="s">
        <v>1152</v>
      </c>
      <c r="D11" s="389" t="s">
        <v>102</v>
      </c>
      <c r="E11" s="380">
        <v>-4.8</v>
      </c>
      <c r="F11" s="380">
        <v>-1.2</v>
      </c>
      <c r="G11" s="380">
        <v>-2.2000000000000002</v>
      </c>
      <c r="H11" s="380">
        <v>-2.2999999999999998</v>
      </c>
      <c r="I11" s="380">
        <v>-2.5</v>
      </c>
      <c r="J11" s="381">
        <v>-1.7</v>
      </c>
      <c r="K11" s="381">
        <v>-2.2000000000000002</v>
      </c>
      <c r="L11" s="381">
        <v>-3.6</v>
      </c>
      <c r="M11" s="382">
        <v>-4.3</v>
      </c>
    </row>
    <row r="12" spans="1:13" ht="26.4" customHeight="1" x14ac:dyDescent="0.3">
      <c r="B12" s="727"/>
      <c r="C12" s="552" t="s">
        <v>757</v>
      </c>
      <c r="D12" s="390" t="s">
        <v>139</v>
      </c>
      <c r="E12" s="385">
        <v>-2.4407407407407402</v>
      </c>
      <c r="F12" s="385">
        <v>1.662962962962963</v>
      </c>
      <c r="G12" s="385">
        <v>1.718518518518519</v>
      </c>
      <c r="H12" s="385">
        <v>1.666666666666667</v>
      </c>
      <c r="I12" s="385">
        <v>1.6037037037037041</v>
      </c>
      <c r="J12" s="386">
        <v>1.3296296296296291</v>
      </c>
      <c r="K12" s="386">
        <v>1.248148148148148</v>
      </c>
      <c r="L12" s="386">
        <v>0.43703703703703711</v>
      </c>
      <c r="M12" s="387">
        <v>0.44074074074074082</v>
      </c>
    </row>
    <row r="13" spans="1:13" ht="24" customHeight="1" x14ac:dyDescent="0.3">
      <c r="B13" s="727"/>
      <c r="C13" s="553" t="s">
        <v>1153</v>
      </c>
      <c r="D13" s="389" t="s">
        <v>102</v>
      </c>
      <c r="E13" s="513">
        <v>-10.8</v>
      </c>
      <c r="F13" s="513">
        <v>-14.7</v>
      </c>
      <c r="G13" s="513">
        <v>-15.1</v>
      </c>
      <c r="H13" s="513">
        <v>-16.600000000000001</v>
      </c>
      <c r="I13" s="513">
        <v>-14.1</v>
      </c>
      <c r="J13" s="514">
        <v>-14.8</v>
      </c>
      <c r="K13" s="514">
        <v>-14.4</v>
      </c>
      <c r="L13" s="381">
        <v>-18.2</v>
      </c>
      <c r="M13" s="382">
        <v>-14.7</v>
      </c>
    </row>
    <row r="14" spans="1:13" x14ac:dyDescent="0.3">
      <c r="B14" s="727"/>
      <c r="C14" s="552" t="s">
        <v>481</v>
      </c>
      <c r="D14" s="390" t="s">
        <v>139</v>
      </c>
      <c r="E14" s="516">
        <v>-90.303703703703732</v>
      </c>
      <c r="F14" s="516">
        <v>-151.41851851851851</v>
      </c>
      <c r="G14" s="516">
        <v>-155.262962962963</v>
      </c>
      <c r="H14" s="516">
        <v>-145.39259259259259</v>
      </c>
      <c r="I14" s="516">
        <v>-161.7074074074074</v>
      </c>
      <c r="J14" s="517">
        <v>-162.81851851851849</v>
      </c>
      <c r="K14" s="517">
        <v>-173.68148148148151</v>
      </c>
      <c r="L14" s="386">
        <v>-137.8962962962963</v>
      </c>
      <c r="M14" s="387">
        <v>-148.3576923076923</v>
      </c>
    </row>
    <row r="15" spans="1:13" x14ac:dyDescent="0.3">
      <c r="B15" s="727"/>
      <c r="C15" s="553" t="s">
        <v>1154</v>
      </c>
      <c r="D15" s="389" t="s">
        <v>102</v>
      </c>
      <c r="E15" s="513">
        <v>20.3</v>
      </c>
      <c r="F15" s="513">
        <v>28.6</v>
      </c>
      <c r="G15" s="513">
        <v>31.9</v>
      </c>
      <c r="H15" s="513">
        <v>33.5</v>
      </c>
      <c r="I15" s="513">
        <v>31.8</v>
      </c>
      <c r="J15" s="514">
        <v>31</v>
      </c>
      <c r="K15" s="514">
        <v>30.5</v>
      </c>
      <c r="L15" s="381">
        <v>32.4</v>
      </c>
      <c r="M15" s="382">
        <v>33.799999999999997</v>
      </c>
    </row>
    <row r="16" spans="1:13" ht="15" thickBot="1" x14ac:dyDescent="0.35">
      <c r="B16" s="728"/>
      <c r="C16" s="554" t="s">
        <v>481</v>
      </c>
      <c r="D16" s="555" t="s">
        <v>139</v>
      </c>
      <c r="E16" s="565">
        <v>-94.94814814814815</v>
      </c>
      <c r="F16" s="565">
        <v>-38.125925925925927</v>
      </c>
      <c r="G16" s="565">
        <v>-44.951851851851842</v>
      </c>
      <c r="H16" s="565">
        <v>-49.911111111111119</v>
      </c>
      <c r="I16" s="565">
        <v>-103.8407407407407</v>
      </c>
      <c r="J16" s="566">
        <v>-111.9111111111111</v>
      </c>
      <c r="K16" s="566">
        <v>-132.4518518518519</v>
      </c>
      <c r="L16" s="557">
        <v>-111.6</v>
      </c>
      <c r="M16" s="558">
        <v>-131.12592592592591</v>
      </c>
    </row>
    <row r="17" spans="2:13" ht="15.6" thickTop="1" thickBot="1" x14ac:dyDescent="0.35">
      <c r="B17" s="567" t="s">
        <v>444</v>
      </c>
      <c r="C17" s="504" t="s">
        <v>144</v>
      </c>
      <c r="D17" s="539"/>
      <c r="E17" s="505">
        <f>E2</f>
        <v>2010</v>
      </c>
      <c r="F17" s="505">
        <f t="shared" ref="F17:M17" si="0">F2</f>
        <v>2016</v>
      </c>
      <c r="G17" s="505">
        <f t="shared" si="0"/>
        <v>2017</v>
      </c>
      <c r="H17" s="505">
        <f t="shared" si="0"/>
        <v>2018</v>
      </c>
      <c r="I17" s="505">
        <f t="shared" si="0"/>
        <v>2019</v>
      </c>
      <c r="J17" s="505">
        <f t="shared" si="0"/>
        <v>2020</v>
      </c>
      <c r="K17" s="505">
        <f t="shared" si="0"/>
        <v>2021</v>
      </c>
      <c r="L17" s="560">
        <f t="shared" si="0"/>
        <v>2022</v>
      </c>
      <c r="M17" s="506">
        <f t="shared" si="0"/>
        <v>2023</v>
      </c>
    </row>
    <row r="18" spans="2:13" ht="15" customHeight="1" thickTop="1" x14ac:dyDescent="0.3">
      <c r="B18" s="723" t="s">
        <v>445</v>
      </c>
      <c r="C18" s="692" t="str">
        <f>C3</f>
        <v>Reálny efektívny kurz (PPI deflovaný)</v>
      </c>
      <c r="D18" s="731"/>
      <c r="E18" s="561">
        <v>-1.3015120215055509</v>
      </c>
      <c r="F18" s="561">
        <v>0.48322317101499779</v>
      </c>
      <c r="G18" s="561">
        <v>0.83867982415418774</v>
      </c>
      <c r="H18" s="561">
        <v>1.1684130621537721</v>
      </c>
      <c r="I18" s="561">
        <v>0.32045268051603443</v>
      </c>
      <c r="J18" s="561">
        <v>-8.2566909895300009E-2</v>
      </c>
      <c r="K18" s="561">
        <v>0.7061987463311552</v>
      </c>
      <c r="L18" s="561">
        <v>0.59711889206012858</v>
      </c>
      <c r="M18" s="562">
        <v>0.71666603093237669</v>
      </c>
    </row>
    <row r="19" spans="2:13" x14ac:dyDescent="0.3">
      <c r="B19" s="730"/>
      <c r="C19" s="694" t="str">
        <f>C5</f>
        <v>Nominálne jednotkové náklady práce</v>
      </c>
      <c r="D19" s="695"/>
      <c r="E19" s="419">
        <v>0.20134636204442091</v>
      </c>
      <c r="F19" s="419">
        <v>-0.19767836365498839</v>
      </c>
      <c r="G19" s="419">
        <v>-0.5134727593665932</v>
      </c>
      <c r="H19" s="419">
        <v>-0.51697707429711015</v>
      </c>
      <c r="I19" s="419">
        <v>-0.8389437280633939</v>
      </c>
      <c r="J19" s="419">
        <v>-0.54948924618290262</v>
      </c>
      <c r="K19" s="419">
        <v>-0.68466521919110856</v>
      </c>
      <c r="L19" s="419">
        <v>-0.1707301742942732</v>
      </c>
      <c r="M19" s="421">
        <v>-0.13405662999832901</v>
      </c>
    </row>
    <row r="20" spans="2:13" ht="14.4" customHeight="1" x14ac:dyDescent="0.3">
      <c r="B20" s="726" t="s">
        <v>450</v>
      </c>
      <c r="C20" s="694" t="str">
        <f>C7</f>
        <v>Trhové podiely vývozu</v>
      </c>
      <c r="D20" s="695"/>
      <c r="E20" s="419">
        <v>0.19540849462240131</v>
      </c>
      <c r="F20" s="419">
        <v>0.13488467634547019</v>
      </c>
      <c r="G20" s="419">
        <v>-0.44912330946554668</v>
      </c>
      <c r="H20" s="419">
        <v>-0.51040798505107654</v>
      </c>
      <c r="I20" s="419">
        <v>-0.56569349991567286</v>
      </c>
      <c r="J20" s="419">
        <v>-0.33533565548579197</v>
      </c>
      <c r="K20" s="419">
        <v>-0.68353678006478924</v>
      </c>
      <c r="L20" s="419">
        <v>-0.9302043902585706</v>
      </c>
      <c r="M20" s="421">
        <v>-0.89363733628429864</v>
      </c>
    </row>
    <row r="21" spans="2:13" x14ac:dyDescent="0.3">
      <c r="B21" s="729"/>
      <c r="C21" s="694" t="str">
        <f>C9</f>
        <v xml:space="preserve">Výmenné relácie </v>
      </c>
      <c r="D21" s="708"/>
      <c r="E21" s="419">
        <v>-1.188294693817721</v>
      </c>
      <c r="F21" s="419">
        <v>-2.1568067159254851</v>
      </c>
      <c r="G21" s="419">
        <v>-2.0844442178264742</v>
      </c>
      <c r="H21" s="419">
        <v>-1.912972339340562</v>
      </c>
      <c r="I21" s="419">
        <v>-1.7712525106697949</v>
      </c>
      <c r="J21" s="419">
        <v>-1.2474567579818989</v>
      </c>
      <c r="K21" s="419">
        <v>-0.85139277914825751</v>
      </c>
      <c r="L21" s="419">
        <v>-0.80095657112388785</v>
      </c>
      <c r="M21" s="421">
        <v>-1.7064230698602769</v>
      </c>
    </row>
    <row r="22" spans="2:13" x14ac:dyDescent="0.3">
      <c r="B22" s="729"/>
      <c r="C22" s="422" t="str">
        <f>C11</f>
        <v>Bilancia bežného účtu</v>
      </c>
      <c r="D22" s="568"/>
      <c r="E22" s="419">
        <v>-0.42996736689636572</v>
      </c>
      <c r="F22" s="419">
        <v>-0.99213433953750951</v>
      </c>
      <c r="G22" s="419">
        <v>-1.3109978406537459</v>
      </c>
      <c r="H22" s="419">
        <v>-1.1989330516118111</v>
      </c>
      <c r="I22" s="419">
        <v>-1.0757046786418589</v>
      </c>
      <c r="J22" s="419">
        <v>-0.73681605552940943</v>
      </c>
      <c r="K22" s="419">
        <v>-0.79839225359794386</v>
      </c>
      <c r="L22" s="419">
        <v>-0.84365676918767418</v>
      </c>
      <c r="M22" s="421">
        <v>-0.87282678925514889</v>
      </c>
    </row>
    <row r="23" spans="2:13" ht="22.8" x14ac:dyDescent="0.3">
      <c r="B23" s="729"/>
      <c r="C23" s="422" t="str">
        <f>C13</f>
        <v>Čistá investičná pozícia</v>
      </c>
      <c r="D23" s="568"/>
      <c r="E23" s="419">
        <v>0.23388086535026981</v>
      </c>
      <c r="F23" s="419">
        <v>0.19973794773309461</v>
      </c>
      <c r="G23" s="419">
        <v>0.19498989278419029</v>
      </c>
      <c r="H23" s="419">
        <v>0.1888216259775638</v>
      </c>
      <c r="I23" s="419">
        <v>0.1929709924499643</v>
      </c>
      <c r="J23" s="419">
        <v>0.18900213708249311</v>
      </c>
      <c r="K23" s="419">
        <v>0.1793436773417621</v>
      </c>
      <c r="L23" s="419">
        <v>0.16496699715938881</v>
      </c>
      <c r="M23" s="421">
        <v>0.17598275023600571</v>
      </c>
    </row>
    <row r="24" spans="2:13" ht="15" thickBot="1" x14ac:dyDescent="0.35">
      <c r="B24" s="732"/>
      <c r="C24" s="706" t="str">
        <f>C15</f>
        <v>Čistý zahraničný dlh</v>
      </c>
      <c r="D24" s="707"/>
      <c r="E24" s="541">
        <v>-0.206689458110346</v>
      </c>
      <c r="F24" s="541">
        <v>-0.1913938926046968</v>
      </c>
      <c r="G24" s="541">
        <v>-0.2096394244779694</v>
      </c>
      <c r="H24" s="541">
        <v>-0.22167434047786719</v>
      </c>
      <c r="I24" s="541">
        <v>-0.26519591605065362</v>
      </c>
      <c r="J24" s="541">
        <v>-0.2655525917757291</v>
      </c>
      <c r="K24" s="541">
        <v>-0.29209587563059702</v>
      </c>
      <c r="L24" s="541">
        <v>-0.31601003491159341</v>
      </c>
      <c r="M24" s="542">
        <v>-0.31772170829722979</v>
      </c>
    </row>
    <row r="25" spans="2:13" ht="15" thickTop="1" x14ac:dyDescent="0.3">
      <c r="B25" s="733" t="s">
        <v>1155</v>
      </c>
      <c r="C25" s="734"/>
      <c r="D25" s="734"/>
      <c r="E25" s="734"/>
      <c r="F25" s="734"/>
      <c r="G25" s="734"/>
      <c r="H25" s="734"/>
      <c r="I25" s="734"/>
      <c r="J25" s="734"/>
      <c r="K25" s="734"/>
      <c r="L25" s="734"/>
    </row>
  </sheetData>
  <mergeCells count="10">
    <mergeCell ref="B25:L25"/>
    <mergeCell ref="B3:B6"/>
    <mergeCell ref="B7:B16"/>
    <mergeCell ref="B18:B19"/>
    <mergeCell ref="C18:D18"/>
    <mergeCell ref="C19:D19"/>
    <mergeCell ref="B20:B24"/>
    <mergeCell ref="C20:D20"/>
    <mergeCell ref="C21:D21"/>
    <mergeCell ref="C24:D24"/>
  </mergeCells>
  <conditionalFormatting sqref="E24:J24 L24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20 L18:L20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J23 L21:L2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:K20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4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8:M20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21:M23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D3011DBA-CD6D-4A1E-9A2A-E33BB0726277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12EB-1376-43E8-A788-B6061DA46A8E}">
  <dimension ref="A1:M19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9" style="3" customWidth="1"/>
    <col min="3" max="3" width="16.26953125" style="3" customWidth="1"/>
    <col min="4" max="4" width="11.90625" style="3" customWidth="1"/>
    <col min="5" max="13" width="4.36328125" style="3" customWidth="1"/>
    <col min="14" max="16384" width="8.7265625" style="3"/>
  </cols>
  <sheetData>
    <row r="1" spans="1:13" x14ac:dyDescent="0.3">
      <c r="A1" s="2" t="s">
        <v>3</v>
      </c>
    </row>
    <row r="2" spans="1:13" ht="15" thickBot="1" x14ac:dyDescent="0.35">
      <c r="B2" s="550" t="s">
        <v>444</v>
      </c>
      <c r="C2" s="504" t="s">
        <v>100</v>
      </c>
      <c r="D2" s="505"/>
      <c r="E2" s="505">
        <v>2010</v>
      </c>
      <c r="F2" s="505">
        <v>2016</v>
      </c>
      <c r="G2" s="505">
        <v>2017</v>
      </c>
      <c r="H2" s="505">
        <v>2018</v>
      </c>
      <c r="I2" s="505">
        <v>2019</v>
      </c>
      <c r="J2" s="505">
        <v>2020</v>
      </c>
      <c r="K2" s="505">
        <v>2021</v>
      </c>
      <c r="L2" s="505">
        <v>2022</v>
      </c>
      <c r="M2" s="506">
        <v>2023</v>
      </c>
    </row>
    <row r="3" spans="1:13" ht="23.4" customHeight="1" thickTop="1" x14ac:dyDescent="0.3">
      <c r="B3" s="724" t="s">
        <v>463</v>
      </c>
      <c r="C3" s="553" t="s">
        <v>1156</v>
      </c>
      <c r="D3" s="389" t="s">
        <v>102</v>
      </c>
      <c r="E3" s="380">
        <v>10.4</v>
      </c>
      <c r="F3" s="380">
        <v>2.3539645671844478</v>
      </c>
      <c r="G3" s="380">
        <v>2.3985729999999998</v>
      </c>
      <c r="H3" s="380">
        <v>2.4929899999999998</v>
      </c>
      <c r="I3" s="380">
        <v>3.8346309999999999</v>
      </c>
      <c r="J3" s="381">
        <v>7.7</v>
      </c>
      <c r="K3" s="381">
        <v>10.6</v>
      </c>
      <c r="L3" s="509">
        <v>11.3</v>
      </c>
      <c r="M3" s="382">
        <v>9.9</v>
      </c>
    </row>
    <row r="4" spans="1:13" x14ac:dyDescent="0.3">
      <c r="B4" s="725"/>
      <c r="C4" s="552" t="s">
        <v>758</v>
      </c>
      <c r="D4" s="390" t="s">
        <v>139</v>
      </c>
      <c r="E4" s="385">
        <v>6.8</v>
      </c>
      <c r="F4" s="385">
        <v>2.0985564727049608</v>
      </c>
      <c r="G4" s="385">
        <v>1.9295746153846149</v>
      </c>
      <c r="H4" s="385">
        <v>2.3363887307692299</v>
      </c>
      <c r="I4" s="385">
        <v>2.4321859230769229</v>
      </c>
      <c r="J4" s="386">
        <v>2.4461538461538459</v>
      </c>
      <c r="K4" s="386">
        <v>3.825925925925926</v>
      </c>
      <c r="L4" s="386">
        <v>3.2666666666666671</v>
      </c>
      <c r="M4" s="387">
        <v>3.262962962962964</v>
      </c>
    </row>
    <row r="5" spans="1:13" ht="14.4" customHeight="1" x14ac:dyDescent="0.3">
      <c r="B5" s="735" t="s">
        <v>450</v>
      </c>
      <c r="C5" s="553" t="s">
        <v>1157</v>
      </c>
      <c r="D5" s="389" t="s">
        <v>102</v>
      </c>
      <c r="E5" s="380">
        <v>40.6</v>
      </c>
      <c r="F5" s="380">
        <v>52.3</v>
      </c>
      <c r="G5" s="380">
        <v>51.5</v>
      </c>
      <c r="H5" s="380">
        <v>49.4</v>
      </c>
      <c r="I5" s="380">
        <v>48</v>
      </c>
      <c r="J5" s="381">
        <v>58.8</v>
      </c>
      <c r="K5" s="381">
        <v>61.1</v>
      </c>
      <c r="L5" s="381">
        <v>57.7</v>
      </c>
      <c r="M5" s="382">
        <v>56</v>
      </c>
    </row>
    <row r="6" spans="1:13" x14ac:dyDescent="0.3">
      <c r="B6" s="736"/>
      <c r="C6" s="552" t="s">
        <v>481</v>
      </c>
      <c r="D6" s="390" t="s">
        <v>139</v>
      </c>
      <c r="E6" s="385">
        <v>60.651851851851838</v>
      </c>
      <c r="F6" s="385">
        <v>70.30740740740741</v>
      </c>
      <c r="G6" s="385">
        <v>67.503703703703707</v>
      </c>
      <c r="H6" s="385">
        <v>65.592592592592581</v>
      </c>
      <c r="I6" s="385">
        <v>63.388888888888893</v>
      </c>
      <c r="J6" s="386">
        <v>75.366666666666674</v>
      </c>
      <c r="K6" s="386">
        <v>72.155555555555551</v>
      </c>
      <c r="L6" s="386">
        <v>67.585185185185196</v>
      </c>
      <c r="M6" s="387">
        <v>65.622222222222234</v>
      </c>
    </row>
    <row r="7" spans="1:13" ht="34.200000000000003" x14ac:dyDescent="0.3">
      <c r="B7" s="736"/>
      <c r="C7" s="553" t="s">
        <v>1158</v>
      </c>
      <c r="D7" s="389" t="s">
        <v>102</v>
      </c>
      <c r="E7" s="380">
        <v>4.68</v>
      </c>
      <c r="F7" s="380">
        <v>4.4370000000000003</v>
      </c>
      <c r="G7" s="380">
        <v>2.0840000000000001</v>
      </c>
      <c r="H7" s="380">
        <v>3.4079999999999999</v>
      </c>
      <c r="I7" s="380">
        <v>3.7650000000000001</v>
      </c>
      <c r="J7" s="381">
        <v>3.605</v>
      </c>
      <c r="K7" s="381">
        <v>3.8170000000000002</v>
      </c>
      <c r="L7" s="381">
        <v>4.827</v>
      </c>
      <c r="M7" s="382">
        <v>4.3230000000000004</v>
      </c>
    </row>
    <row r="8" spans="1:13" x14ac:dyDescent="0.3">
      <c r="B8" s="736"/>
      <c r="C8" s="552" t="s">
        <v>759</v>
      </c>
      <c r="D8" s="390" t="s">
        <v>139</v>
      </c>
      <c r="E8" s="385">
        <v>11.549583333333331</v>
      </c>
      <c r="F8" s="385">
        <v>11.24686363636364</v>
      </c>
      <c r="G8" s="385">
        <v>9.9941818181818167</v>
      </c>
      <c r="H8" s="385">
        <v>10.270681818181821</v>
      </c>
      <c r="I8" s="385">
        <v>9.5419999999999998</v>
      </c>
      <c r="J8" s="386">
        <v>11.578409090909091</v>
      </c>
      <c r="K8" s="386">
        <v>10.492636363636359</v>
      </c>
      <c r="L8" s="386">
        <v>10.10990909090909</v>
      </c>
      <c r="M8" s="387">
        <v>9.7456818181818203</v>
      </c>
    </row>
    <row r="9" spans="1:13" ht="22.8" x14ac:dyDescent="0.3">
      <c r="B9" s="736"/>
      <c r="C9" s="553" t="s">
        <v>1159</v>
      </c>
      <c r="D9" s="389" t="s">
        <v>102</v>
      </c>
      <c r="E9" s="380">
        <v>17.202999999999999</v>
      </c>
      <c r="F9" s="380">
        <v>12.547000000000001</v>
      </c>
      <c r="G9" s="380">
        <v>9.827</v>
      </c>
      <c r="H9" s="380">
        <v>12.224</v>
      </c>
      <c r="I9" s="380">
        <v>11.768000000000001</v>
      </c>
      <c r="J9" s="381">
        <v>17.297000000000001</v>
      </c>
      <c r="K9" s="381">
        <v>19.129000000000001</v>
      </c>
      <c r="L9" s="381">
        <v>17.959</v>
      </c>
      <c r="M9" s="382">
        <v>15.69</v>
      </c>
    </row>
    <row r="10" spans="1:13" x14ac:dyDescent="0.3">
      <c r="B10" s="736"/>
      <c r="C10" s="552" t="s">
        <v>759</v>
      </c>
      <c r="D10" s="390" t="s">
        <v>139</v>
      </c>
      <c r="E10" s="385">
        <v>22.967833333333331</v>
      </c>
      <c r="F10" s="385">
        <v>23.46972727272728</v>
      </c>
      <c r="G10" s="385">
        <v>22.413</v>
      </c>
      <c r="H10" s="385">
        <v>21.286363636363639</v>
      </c>
      <c r="I10" s="385">
        <v>20.93863636363637</v>
      </c>
      <c r="J10" s="386">
        <v>24.42936363636364</v>
      </c>
      <c r="K10" s="386">
        <v>23.126363636363639</v>
      </c>
      <c r="L10" s="386">
        <v>21.903590909090909</v>
      </c>
      <c r="M10" s="387">
        <v>21.859227272727271</v>
      </c>
    </row>
    <row r="11" spans="1:13" ht="22.8" x14ac:dyDescent="0.3">
      <c r="B11" s="736"/>
      <c r="C11" s="553" t="s">
        <v>1160</v>
      </c>
      <c r="D11" s="389" t="s">
        <v>102</v>
      </c>
      <c r="E11" s="380">
        <v>3.87</v>
      </c>
      <c r="F11" s="380">
        <v>0.54</v>
      </c>
      <c r="G11" s="380">
        <v>0.92</v>
      </c>
      <c r="H11" s="380">
        <v>0.89</v>
      </c>
      <c r="I11" s="380">
        <v>0.25</v>
      </c>
      <c r="J11" s="381">
        <v>-0.04</v>
      </c>
      <c r="K11" s="381">
        <v>-0.08</v>
      </c>
      <c r="L11" s="381">
        <v>2.0699999999999998</v>
      </c>
      <c r="M11" s="382">
        <v>3.65</v>
      </c>
    </row>
    <row r="12" spans="1:13" ht="15" thickBot="1" x14ac:dyDescent="0.35">
      <c r="B12" s="737"/>
      <c r="C12" s="554" t="s">
        <v>437</v>
      </c>
      <c r="D12" s="555" t="s">
        <v>139</v>
      </c>
      <c r="E12" s="556">
        <v>4.8084615384615388</v>
      </c>
      <c r="F12" s="556">
        <v>1.607692307692308</v>
      </c>
      <c r="G12" s="556">
        <v>1.587692307692308</v>
      </c>
      <c r="H12" s="556">
        <v>1.506153846153846</v>
      </c>
      <c r="I12" s="556">
        <v>0.83500000000000008</v>
      </c>
      <c r="J12" s="557">
        <v>0.44777777777777777</v>
      </c>
      <c r="K12" s="557">
        <v>0.50444444444444436</v>
      </c>
      <c r="L12" s="557">
        <v>2.6296296296296302</v>
      </c>
      <c r="M12" s="558">
        <v>3.7296296296296299</v>
      </c>
    </row>
    <row r="13" spans="1:13" ht="15.6" thickTop="1" thickBot="1" x14ac:dyDescent="0.35">
      <c r="B13" s="567" t="s">
        <v>444</v>
      </c>
      <c r="C13" s="504" t="s">
        <v>144</v>
      </c>
      <c r="D13" s="539"/>
      <c r="E13" s="505">
        <f t="shared" ref="E13:M13" si="0">E2</f>
        <v>2010</v>
      </c>
      <c r="F13" s="505">
        <f t="shared" si="0"/>
        <v>2016</v>
      </c>
      <c r="G13" s="505">
        <f t="shared" si="0"/>
        <v>2017</v>
      </c>
      <c r="H13" s="505">
        <f t="shared" si="0"/>
        <v>2018</v>
      </c>
      <c r="I13" s="505">
        <f t="shared" si="0"/>
        <v>2019</v>
      </c>
      <c r="J13" s="505">
        <f t="shared" si="0"/>
        <v>2020</v>
      </c>
      <c r="K13" s="505">
        <f t="shared" si="0"/>
        <v>2021</v>
      </c>
      <c r="L13" s="560">
        <f t="shared" si="0"/>
        <v>2022</v>
      </c>
      <c r="M13" s="506">
        <f t="shared" si="0"/>
        <v>2023</v>
      </c>
    </row>
    <row r="14" spans="1:13" ht="30" customHeight="1" thickTop="1" x14ac:dyDescent="0.3">
      <c r="B14" s="569" t="s">
        <v>463</v>
      </c>
      <c r="C14" s="692" t="str">
        <f>C3</f>
        <v>Udržateľnosť verejných financií (S2)</v>
      </c>
      <c r="D14" s="738"/>
      <c r="E14" s="419">
        <v>-0.86517683902447995</v>
      </c>
      <c r="F14" s="419">
        <v>-0.1457436235839791</v>
      </c>
      <c r="G14" s="419">
        <v>-0.25628762842574171</v>
      </c>
      <c r="H14" s="419">
        <v>-6.9853218687946084E-2</v>
      </c>
      <c r="I14" s="419">
        <v>-0.54716734771413245</v>
      </c>
      <c r="J14" s="419">
        <v>-1.8306879164179011</v>
      </c>
      <c r="K14" s="419">
        <v>-1.8777019909104089</v>
      </c>
      <c r="L14" s="561">
        <v>-2.1906445026566188</v>
      </c>
      <c r="M14" s="421">
        <v>-2.0627816764982159</v>
      </c>
    </row>
    <row r="15" spans="1:13" ht="14.4" customHeight="1" x14ac:dyDescent="0.3">
      <c r="B15" s="735" t="s">
        <v>450</v>
      </c>
      <c r="C15" s="563" t="str">
        <f>C5</f>
        <v>Verejný dlh</v>
      </c>
      <c r="D15" s="564"/>
      <c r="E15" s="419">
        <v>0.61430400381985628</v>
      </c>
      <c r="F15" s="419">
        <v>0.46373645970476252</v>
      </c>
      <c r="G15" s="419">
        <v>0.41609385583593428</v>
      </c>
      <c r="H15" s="419">
        <v>0.40687090081821409</v>
      </c>
      <c r="I15" s="419">
        <v>0.39666723122484249</v>
      </c>
      <c r="J15" s="419">
        <v>0.37526017020839308</v>
      </c>
      <c r="K15" s="419">
        <v>0.26870609397242817</v>
      </c>
      <c r="L15" s="419">
        <v>0.26179510023580849</v>
      </c>
      <c r="M15" s="421">
        <v>0.27092944566226179</v>
      </c>
    </row>
    <row r="16" spans="1:13" ht="22.2" customHeight="1" x14ac:dyDescent="0.3">
      <c r="B16" s="739"/>
      <c r="C16" s="694" t="str">
        <f>C7</f>
        <v>Verejný dlh so splatnosťou kratšou ako jeden rok</v>
      </c>
      <c r="D16" s="708"/>
      <c r="E16" s="419">
        <v>0.77948736205774793</v>
      </c>
      <c r="F16" s="419">
        <v>0.80095195441157274</v>
      </c>
      <c r="G16" s="419">
        <v>0.9672651583896873</v>
      </c>
      <c r="H16" s="419">
        <v>0.84650714066895882</v>
      </c>
      <c r="I16" s="419">
        <v>0.76779012311527228</v>
      </c>
      <c r="J16" s="419">
        <v>0.88275088189365558</v>
      </c>
      <c r="K16" s="419">
        <v>0.83927202607400708</v>
      </c>
      <c r="L16" s="419">
        <v>0.70103279626320281</v>
      </c>
      <c r="M16" s="421">
        <v>0.76196448436725916</v>
      </c>
    </row>
    <row r="17" spans="2:13" ht="22.8" x14ac:dyDescent="0.3">
      <c r="B17" s="739"/>
      <c r="C17" s="422" t="str">
        <f>C9</f>
        <v>Verejný dlh so splatnosťou 1 - 5 rokov</v>
      </c>
      <c r="D17" s="568"/>
      <c r="E17" s="419">
        <v>0.47008756447189382</v>
      </c>
      <c r="F17" s="419">
        <v>1.068757527866762</v>
      </c>
      <c r="G17" s="419">
        <v>1.236863611683733</v>
      </c>
      <c r="H17" s="419">
        <v>0.8653989492272337</v>
      </c>
      <c r="I17" s="419">
        <v>0.84943672964876238</v>
      </c>
      <c r="J17" s="419">
        <v>0.60759629104890633</v>
      </c>
      <c r="K17" s="419">
        <v>0.35558858473959182</v>
      </c>
      <c r="L17" s="419">
        <v>0.37718239591835262</v>
      </c>
      <c r="M17" s="421">
        <v>0.60668811995480809</v>
      </c>
    </row>
    <row r="18" spans="2:13" ht="15" customHeight="1" thickBot="1" x14ac:dyDescent="0.35">
      <c r="B18" s="740"/>
      <c r="C18" s="706" t="str">
        <f>C11</f>
        <v xml:space="preserve">Výnosy 10-ročných vládnych dlhopisov </v>
      </c>
      <c r="D18" s="707"/>
      <c r="E18" s="541">
        <v>0.47000518035971223</v>
      </c>
      <c r="F18" s="541">
        <v>0.58247438707603927</v>
      </c>
      <c r="G18" s="541">
        <v>0.47903913243690172</v>
      </c>
      <c r="H18" s="541">
        <v>0.51677655964835345</v>
      </c>
      <c r="I18" s="541">
        <v>0.51614481527226974</v>
      </c>
      <c r="J18" s="541">
        <v>0.50581384737994406</v>
      </c>
      <c r="K18" s="541">
        <v>0.58680923577360045</v>
      </c>
      <c r="L18" s="541">
        <v>0.31548801132659698</v>
      </c>
      <c r="M18" s="542">
        <v>6.5890064608154358E-2</v>
      </c>
    </row>
    <row r="19" spans="2:13" ht="15" thickTop="1" x14ac:dyDescent="0.3"/>
  </sheetData>
  <mergeCells count="6">
    <mergeCell ref="B3:B4"/>
    <mergeCell ref="B5:B12"/>
    <mergeCell ref="C14:D14"/>
    <mergeCell ref="B15:B18"/>
    <mergeCell ref="C16:D16"/>
    <mergeCell ref="C18:D18"/>
  </mergeCells>
  <conditionalFormatting sqref="E14:J15 L14:L15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6:J17 L16:L17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J18 L18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:K15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6:K17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8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4:M15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6:M17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M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2CBC749-4A4B-42DF-A46C-5D947E299613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4EF-8B43-4574-9C63-A98D80F1897D}">
  <dimension ref="A1:K18"/>
  <sheetViews>
    <sheetView showGridLines="0" zoomScale="115" zoomScaleNormal="115" workbookViewId="0"/>
  </sheetViews>
  <sheetFormatPr defaultColWidth="8.7265625" defaultRowHeight="14.4" x14ac:dyDescent="0.3"/>
  <cols>
    <col min="1" max="1" width="13.08984375" style="3" bestFit="1" customWidth="1"/>
    <col min="2" max="2" width="19.90625" style="3" customWidth="1"/>
    <col min="3" max="3" width="12.36328125" style="3" customWidth="1"/>
    <col min="4" max="10" width="4.7265625" style="3" customWidth="1"/>
    <col min="11" max="11" width="8.7265625" style="3"/>
    <col min="12" max="12" width="24.08984375" style="3" customWidth="1"/>
    <col min="13" max="13" width="15.36328125" style="3" bestFit="1" customWidth="1"/>
    <col min="14" max="14" width="4.36328125" style="3" bestFit="1" customWidth="1"/>
    <col min="15" max="20" width="4.08984375" style="3" bestFit="1" customWidth="1"/>
    <col min="21" max="16384" width="8.7265625" style="3"/>
  </cols>
  <sheetData>
    <row r="1" spans="1:11" ht="15" thickBot="1" x14ac:dyDescent="0.35">
      <c r="A1" s="2" t="s">
        <v>3</v>
      </c>
    </row>
    <row r="2" spans="1:11" ht="15" thickBot="1" x14ac:dyDescent="0.35">
      <c r="B2" s="30" t="s">
        <v>100</v>
      </c>
      <c r="C2" s="31"/>
      <c r="D2" s="31">
        <v>2016</v>
      </c>
      <c r="E2" s="31">
        <v>2017</v>
      </c>
      <c r="F2" s="31">
        <v>2018</v>
      </c>
      <c r="G2" s="31">
        <v>2019</v>
      </c>
      <c r="H2" s="31">
        <v>2020</v>
      </c>
      <c r="I2" s="31">
        <v>2021</v>
      </c>
      <c r="J2" s="31">
        <v>2022</v>
      </c>
      <c r="K2" s="31">
        <v>2023</v>
      </c>
    </row>
    <row r="3" spans="1:11" ht="15" thickTop="1" x14ac:dyDescent="0.3">
      <c r="B3" s="56" t="s">
        <v>138</v>
      </c>
      <c r="C3" s="33" t="s">
        <v>102</v>
      </c>
      <c r="D3" s="34">
        <v>17.100000000000001</v>
      </c>
      <c r="E3" s="34">
        <v>15.8</v>
      </c>
      <c r="F3" s="34">
        <v>15.2</v>
      </c>
      <c r="G3" s="34">
        <v>14.8</v>
      </c>
      <c r="H3" s="34">
        <v>13.8</v>
      </c>
      <c r="I3" s="34">
        <v>15.6</v>
      </c>
      <c r="J3" s="35">
        <v>16.5</v>
      </c>
      <c r="K3" s="36">
        <v>17.600000000000001</v>
      </c>
    </row>
    <row r="4" spans="1:11" x14ac:dyDescent="0.3">
      <c r="B4" s="57" t="s">
        <v>103</v>
      </c>
      <c r="C4" s="38" t="s">
        <v>139</v>
      </c>
      <c r="D4" s="39">
        <v>23.414814814814818</v>
      </c>
      <c r="E4" s="39">
        <v>22.574074074074073</v>
      </c>
      <c r="F4" s="39">
        <v>21.4962962962963</v>
      </c>
      <c r="G4" s="39">
        <v>20.859259259259257</v>
      </c>
      <c r="H4" s="39">
        <v>20.588888888888885</v>
      </c>
      <c r="I4" s="39">
        <v>20.666666666666668</v>
      </c>
      <c r="J4" s="40">
        <v>20.659259259259262</v>
      </c>
      <c r="K4" s="41">
        <v>20.577777777777783</v>
      </c>
    </row>
    <row r="5" spans="1:11" x14ac:dyDescent="0.3">
      <c r="B5" s="58" t="s">
        <v>140</v>
      </c>
      <c r="C5" s="43" t="s">
        <v>102</v>
      </c>
      <c r="D5" s="44">
        <v>8.9</v>
      </c>
      <c r="E5" s="44">
        <v>8.1</v>
      </c>
      <c r="F5" s="44">
        <v>7.5</v>
      </c>
      <c r="G5" s="44">
        <v>5.7</v>
      </c>
      <c r="H5" s="44">
        <v>6.3</v>
      </c>
      <c r="I5" s="44">
        <v>8.5</v>
      </c>
      <c r="J5" s="45">
        <v>9</v>
      </c>
      <c r="K5" s="46">
        <v>10.9</v>
      </c>
    </row>
    <row r="6" spans="1:11" x14ac:dyDescent="0.3">
      <c r="B6" s="57" t="s">
        <v>103</v>
      </c>
      <c r="C6" s="38" t="s">
        <v>139</v>
      </c>
      <c r="D6" s="39">
        <v>11.970370370370372</v>
      </c>
      <c r="E6" s="39">
        <v>11.485185185185184</v>
      </c>
      <c r="F6" s="39">
        <v>10.522222222222219</v>
      </c>
      <c r="G6" s="39">
        <v>10.222222222222225</v>
      </c>
      <c r="H6" s="39">
        <v>10.062962962962963</v>
      </c>
      <c r="I6" s="39">
        <v>9.981481481481481</v>
      </c>
      <c r="J6" s="40">
        <v>10.137037037037036</v>
      </c>
      <c r="K6" s="41">
        <v>10.49259259259259</v>
      </c>
    </row>
    <row r="7" spans="1:11" x14ac:dyDescent="0.3">
      <c r="B7" s="58" t="s">
        <v>141</v>
      </c>
      <c r="C7" s="43" t="s">
        <v>102</v>
      </c>
      <c r="D7" s="44">
        <v>24.2</v>
      </c>
      <c r="E7" s="44">
        <v>23.1</v>
      </c>
      <c r="F7" s="44">
        <v>21.5</v>
      </c>
      <c r="G7" s="44">
        <v>24</v>
      </c>
      <c r="H7" s="44">
        <v>22.2</v>
      </c>
      <c r="I7" s="44">
        <v>22.5</v>
      </c>
      <c r="J7" s="45">
        <v>22.8</v>
      </c>
      <c r="K7" s="46">
        <v>23.1</v>
      </c>
    </row>
    <row r="8" spans="1:11" x14ac:dyDescent="0.3">
      <c r="B8" s="57" t="s">
        <v>103</v>
      </c>
      <c r="C8" s="38" t="s">
        <v>139</v>
      </c>
      <c r="D8" s="39">
        <v>34.68518518518519</v>
      </c>
      <c r="E8" s="39">
        <v>34.233333333333327</v>
      </c>
      <c r="F8" s="39">
        <v>33.777777777777779</v>
      </c>
      <c r="G8" s="39">
        <v>33.25925925925926</v>
      </c>
      <c r="H8" s="39">
        <v>33.207407407407402</v>
      </c>
      <c r="I8" s="39">
        <v>32.885185185185186</v>
      </c>
      <c r="J8" s="40">
        <v>33.562962962962963</v>
      </c>
      <c r="K8" s="41">
        <v>32.988888888888887</v>
      </c>
    </row>
    <row r="9" spans="1:11" x14ac:dyDescent="0.3">
      <c r="B9" s="58" t="s">
        <v>142</v>
      </c>
      <c r="C9" s="43" t="s">
        <v>102</v>
      </c>
      <c r="D9" s="44">
        <v>11.8</v>
      </c>
      <c r="E9" s="44">
        <v>12.4</v>
      </c>
      <c r="F9" s="44">
        <v>10.5</v>
      </c>
      <c r="G9" s="44">
        <v>12.2</v>
      </c>
      <c r="H9" s="44">
        <v>12.3</v>
      </c>
      <c r="I9" s="44">
        <v>13.4</v>
      </c>
      <c r="J9" s="45">
        <v>13.1</v>
      </c>
      <c r="K9" s="46">
        <v>14.2</v>
      </c>
    </row>
    <row r="10" spans="1:11" x14ac:dyDescent="0.3">
      <c r="B10" s="57" t="s">
        <v>103</v>
      </c>
      <c r="C10" s="38" t="s">
        <v>139</v>
      </c>
      <c r="D10" s="39">
        <v>21.081481481481482</v>
      </c>
      <c r="E10" s="39">
        <v>21.607407407407411</v>
      </c>
      <c r="F10" s="39">
        <v>22.31481481481482</v>
      </c>
      <c r="G10" s="39">
        <v>22.362962962962964</v>
      </c>
      <c r="H10" s="39">
        <v>22.629629629629626</v>
      </c>
      <c r="I10" s="39">
        <v>22.270370370370372</v>
      </c>
      <c r="J10" s="40">
        <v>23.74814814814815</v>
      </c>
      <c r="K10" s="41">
        <v>22.885185185185193</v>
      </c>
    </row>
    <row r="11" spans="1:11" x14ac:dyDescent="0.3">
      <c r="B11" s="58" t="s">
        <v>143</v>
      </c>
      <c r="C11" s="43" t="s">
        <v>102</v>
      </c>
      <c r="D11" s="44">
        <v>15.5</v>
      </c>
      <c r="E11" s="44">
        <v>13.5</v>
      </c>
      <c r="F11" s="44">
        <v>12.3</v>
      </c>
      <c r="G11" s="44">
        <v>11.4</v>
      </c>
      <c r="H11" s="44">
        <v>9.6999999999999993</v>
      </c>
      <c r="I11" s="44">
        <v>9.1999999999999993</v>
      </c>
      <c r="J11" s="45">
        <v>10.5</v>
      </c>
      <c r="K11" s="46">
        <v>14</v>
      </c>
    </row>
    <row r="12" spans="1:11" x14ac:dyDescent="0.3">
      <c r="B12" s="57" t="str">
        <f>B10</f>
        <v>percent, Eurostat</v>
      </c>
      <c r="C12" s="38" t="s">
        <v>139</v>
      </c>
      <c r="D12" s="39">
        <v>17.222222222222221</v>
      </c>
      <c r="E12" s="39">
        <v>15.788888888888888</v>
      </c>
      <c r="F12" s="39">
        <v>14.155555555555559</v>
      </c>
      <c r="G12" s="39">
        <v>12.799999999999999</v>
      </c>
      <c r="H12" s="39">
        <v>12.366666666666664</v>
      </c>
      <c r="I12" s="39">
        <v>11.244444444444445</v>
      </c>
      <c r="J12" s="40">
        <v>11.718518518518513</v>
      </c>
      <c r="K12" s="41">
        <v>12.029629629629627</v>
      </c>
    </row>
    <row r="13" spans="1:11" ht="15" thickBot="1" x14ac:dyDescent="0.35">
      <c r="B13" s="59" t="s">
        <v>144</v>
      </c>
      <c r="C13" s="60"/>
      <c r="D13" s="61">
        <f t="shared" ref="D13:K13" si="0">D2</f>
        <v>2016</v>
      </c>
      <c r="E13" s="61">
        <f t="shared" si="0"/>
        <v>2017</v>
      </c>
      <c r="F13" s="61">
        <f t="shared" si="0"/>
        <v>2018</v>
      </c>
      <c r="G13" s="61">
        <f t="shared" si="0"/>
        <v>2019</v>
      </c>
      <c r="H13" s="61">
        <f t="shared" si="0"/>
        <v>2020</v>
      </c>
      <c r="I13" s="61">
        <f t="shared" si="0"/>
        <v>2021</v>
      </c>
      <c r="J13" s="61">
        <f t="shared" si="0"/>
        <v>2022</v>
      </c>
      <c r="K13" s="62">
        <f t="shared" si="0"/>
        <v>2023</v>
      </c>
    </row>
    <row r="14" spans="1:11" ht="15" thickTop="1" x14ac:dyDescent="0.3">
      <c r="B14" s="741" t="str">
        <f>B3</f>
        <v>Riziko chudoby - populácia</v>
      </c>
      <c r="C14" s="742"/>
      <c r="D14" s="63">
        <v>0.82169739021121468</v>
      </c>
      <c r="E14" s="63">
        <v>0.9603909339659038</v>
      </c>
      <c r="F14" s="63">
        <v>1.0248387175221265</v>
      </c>
      <c r="G14" s="63">
        <v>1.0580141556193643</v>
      </c>
      <c r="H14" s="63">
        <v>1.2000692637788553</v>
      </c>
      <c r="I14" s="63">
        <v>0.91982145279996708</v>
      </c>
      <c r="J14" s="63">
        <v>0.78444095771130851</v>
      </c>
      <c r="K14" s="64">
        <v>0.63710334919089251</v>
      </c>
    </row>
    <row r="15" spans="1:11" x14ac:dyDescent="0.3">
      <c r="B15" s="65" t="str">
        <f>B5</f>
        <v>Riziko chudoby - zamestnaní</v>
      </c>
      <c r="C15" s="66"/>
      <c r="D15" s="67">
        <v>0.44700871897192573</v>
      </c>
      <c r="E15" s="67">
        <v>0.55416018603126449</v>
      </c>
      <c r="F15" s="67">
        <v>0.60681722660686332</v>
      </c>
      <c r="G15" s="67">
        <v>0.95799186535350866</v>
      </c>
      <c r="H15" s="67">
        <v>0.86695598134276342</v>
      </c>
      <c r="I15" s="67">
        <v>0.32247741109346972</v>
      </c>
      <c r="J15" s="67">
        <v>0.26080061601664528</v>
      </c>
      <c r="K15" s="68">
        <v>-9.94953932770999E-2</v>
      </c>
    </row>
    <row r="16" spans="1:11" x14ac:dyDescent="0.3">
      <c r="B16" s="65" t="str">
        <f>B7</f>
        <v>Riziko chudoby - bez zamestnania</v>
      </c>
      <c r="C16" s="66"/>
      <c r="D16" s="67">
        <v>1.1832194986989963</v>
      </c>
      <c r="E16" s="67">
        <v>1.2252599303511176</v>
      </c>
      <c r="F16" s="67">
        <v>1.3285995259379511</v>
      </c>
      <c r="G16" s="67">
        <v>1.0844673192785597</v>
      </c>
      <c r="H16" s="67">
        <v>1.3098921868523632</v>
      </c>
      <c r="I16" s="67">
        <v>1.2800170565536682</v>
      </c>
      <c r="J16" s="67">
        <v>1.2144561228376067</v>
      </c>
      <c r="K16" s="68">
        <v>1.2973882873529763</v>
      </c>
    </row>
    <row r="17" spans="2:11" x14ac:dyDescent="0.3">
      <c r="B17" s="65" t="str">
        <f>B9</f>
        <v>Riziko chudoby - dôchodcovia</v>
      </c>
      <c r="C17" s="66"/>
      <c r="D17" s="67">
        <v>0.75310385410523195</v>
      </c>
      <c r="E17" s="67">
        <v>0.72495307741508663</v>
      </c>
      <c r="F17" s="67">
        <v>0.87814777053054582</v>
      </c>
      <c r="G17" s="67">
        <v>0.76925075344807969</v>
      </c>
      <c r="H17" s="67">
        <v>0.8274039933378502</v>
      </c>
      <c r="I17" s="67">
        <v>0.73435929356301333</v>
      </c>
      <c r="J17" s="67">
        <v>0.83706195639406278</v>
      </c>
      <c r="K17" s="68">
        <v>0.77287550402121519</v>
      </c>
    </row>
    <row r="18" spans="2:11" ht="15" thickBot="1" x14ac:dyDescent="0.35">
      <c r="B18" s="254" t="str">
        <f>B11</f>
        <v>Materiálna deprivácia</v>
      </c>
      <c r="C18" s="255"/>
      <c r="D18" s="67">
        <v>0.13622590150979097</v>
      </c>
      <c r="E18" s="67">
        <v>0.19566653334896189</v>
      </c>
      <c r="F18" s="67">
        <v>0.18505633954047618</v>
      </c>
      <c r="G18" s="67">
        <v>0.15526461483450624</v>
      </c>
      <c r="H18" s="67">
        <v>0.29762914309293903</v>
      </c>
      <c r="I18" s="67">
        <v>0.24975096009127953</v>
      </c>
      <c r="J18" s="67">
        <v>0.14737495515541682</v>
      </c>
      <c r="K18" s="68">
        <v>-0.26940515528051945</v>
      </c>
    </row>
  </sheetData>
  <mergeCells count="1">
    <mergeCell ref="B14:C14"/>
  </mergeCells>
  <conditionalFormatting sqref="D14:K14 D18:K18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K17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K18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F7D1B30D-CA1C-4BD2-8266-BAF652C62205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77DE-5BC4-485D-9EE2-AEA9320C7D9E}">
  <dimension ref="A1:K21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16.26953125" style="3" customWidth="1"/>
    <col min="3" max="3" width="12.36328125" style="3" customWidth="1"/>
    <col min="4" max="10" width="4.7265625" style="3" customWidth="1"/>
    <col min="11" max="11" width="5" style="3" customWidth="1"/>
    <col min="12" max="12" width="22.08984375" style="3" bestFit="1" customWidth="1"/>
    <col min="13" max="13" width="15.36328125" style="3" bestFit="1" customWidth="1"/>
    <col min="14" max="14" width="4.36328125" style="3" bestFit="1" customWidth="1"/>
    <col min="15" max="20" width="4.08984375" style="3" bestFit="1" customWidth="1"/>
    <col min="21" max="16384" width="8.7265625" style="3"/>
  </cols>
  <sheetData>
    <row r="1" spans="1:11" ht="15" thickBot="1" x14ac:dyDescent="0.35">
      <c r="A1" s="2" t="s">
        <v>3</v>
      </c>
    </row>
    <row r="2" spans="1:11" ht="15" thickBot="1" x14ac:dyDescent="0.35">
      <c r="B2" s="30" t="s">
        <v>100</v>
      </c>
      <c r="C2" s="31"/>
      <c r="D2" s="31">
        <v>2016</v>
      </c>
      <c r="E2" s="31">
        <v>2017</v>
      </c>
      <c r="F2" s="31">
        <v>2018</v>
      </c>
      <c r="G2" s="31">
        <v>2019</v>
      </c>
      <c r="H2" s="31">
        <v>2020</v>
      </c>
      <c r="I2" s="31">
        <v>2021</v>
      </c>
      <c r="J2" s="31">
        <v>2022</v>
      </c>
      <c r="K2" s="31">
        <v>2023</v>
      </c>
    </row>
    <row r="3" spans="1:11" ht="34.799999999999997" thickTop="1" x14ac:dyDescent="0.3">
      <c r="B3" s="32" t="s">
        <v>145</v>
      </c>
      <c r="C3" s="33" t="s">
        <v>102</v>
      </c>
      <c r="D3" s="34">
        <v>27.2</v>
      </c>
      <c r="E3" s="34">
        <v>29.8</v>
      </c>
      <c r="F3" s="34">
        <v>26.5</v>
      </c>
      <c r="G3" s="34">
        <v>28.6</v>
      </c>
      <c r="H3" s="34">
        <v>23.4</v>
      </c>
      <c r="I3" s="34">
        <v>27.2</v>
      </c>
      <c r="J3" s="35">
        <v>27.7</v>
      </c>
      <c r="K3" s="36">
        <v>27</v>
      </c>
    </row>
    <row r="4" spans="1:11" x14ac:dyDescent="0.3">
      <c r="B4" s="57" t="s">
        <v>103</v>
      </c>
      <c r="C4" s="38" t="s">
        <v>139</v>
      </c>
      <c r="D4" s="39">
        <v>37.037037037037038</v>
      </c>
      <c r="E4" s="39">
        <v>36.962962962962962</v>
      </c>
      <c r="F4" s="39">
        <v>35.107407407407415</v>
      </c>
      <c r="G4" s="39">
        <v>34.029629629629625</v>
      </c>
      <c r="H4" s="39">
        <v>33.000000000000007</v>
      </c>
      <c r="I4" s="39">
        <v>33.196296296296296</v>
      </c>
      <c r="J4" s="40">
        <v>32.30740740740741</v>
      </c>
      <c r="K4" s="41">
        <v>31.877777777777776</v>
      </c>
    </row>
    <row r="5" spans="1:11" ht="34.200000000000003" x14ac:dyDescent="0.3">
      <c r="B5" s="42" t="s">
        <v>146</v>
      </c>
      <c r="C5" s="43" t="s">
        <v>102</v>
      </c>
      <c r="D5" s="44">
        <v>14.6</v>
      </c>
      <c r="E5" s="44">
        <v>15.9</v>
      </c>
      <c r="F5" s="44">
        <v>15.8</v>
      </c>
      <c r="G5" s="44">
        <v>24.2</v>
      </c>
      <c r="H5" s="44">
        <v>31.3</v>
      </c>
      <c r="I5" s="44">
        <v>32.5</v>
      </c>
      <c r="J5" s="45">
        <v>30</v>
      </c>
      <c r="K5" s="46">
        <v>36.799999999999997</v>
      </c>
    </row>
    <row r="6" spans="1:11" x14ac:dyDescent="0.3">
      <c r="B6" s="57" t="str">
        <f>B4</f>
        <v>percent, Eurostat</v>
      </c>
      <c r="C6" s="38" t="s">
        <v>139</v>
      </c>
      <c r="D6" s="39">
        <v>32.911111111111111</v>
      </c>
      <c r="E6" s="39">
        <v>34.062962962962956</v>
      </c>
      <c r="F6" s="39">
        <v>35.925925925925924</v>
      </c>
      <c r="G6" s="39">
        <v>36.6</v>
      </c>
      <c r="H6" s="39">
        <v>37.685185185185183</v>
      </c>
      <c r="I6" s="39">
        <v>36.770370370370365</v>
      </c>
      <c r="J6" s="40">
        <v>38.092592592592595</v>
      </c>
      <c r="K6" s="41">
        <v>38.295000000000002</v>
      </c>
    </row>
    <row r="7" spans="1:11" ht="34.200000000000003" x14ac:dyDescent="0.3">
      <c r="B7" s="42" t="s">
        <v>147</v>
      </c>
      <c r="C7" s="43" t="s">
        <v>102</v>
      </c>
      <c r="D7" s="44">
        <v>40.1</v>
      </c>
      <c r="E7" s="44">
        <v>46.3</v>
      </c>
      <c r="F7" s="44">
        <v>42.3</v>
      </c>
      <c r="G7" s="44">
        <v>38</v>
      </c>
      <c r="H7" s="44">
        <v>37.4</v>
      </c>
      <c r="I7" s="44">
        <v>35.200000000000003</v>
      </c>
      <c r="J7" s="45">
        <v>46.5</v>
      </c>
      <c r="K7" s="46">
        <v>46.4</v>
      </c>
    </row>
    <row r="8" spans="1:11" x14ac:dyDescent="0.3">
      <c r="B8" s="57" t="str">
        <f>B6</f>
        <v>percent, Eurostat</v>
      </c>
      <c r="C8" s="38" t="s">
        <v>139</v>
      </c>
      <c r="D8" s="39">
        <v>46.859259259259261</v>
      </c>
      <c r="E8" s="39">
        <v>45.448148148148135</v>
      </c>
      <c r="F8" s="39">
        <v>44.218518518518522</v>
      </c>
      <c r="G8" s="39">
        <v>41.914814814814811</v>
      </c>
      <c r="H8" s="39">
        <v>40.674074074074085</v>
      </c>
      <c r="I8" s="39">
        <v>42.44444444444445</v>
      </c>
      <c r="J8" s="40">
        <v>41.077777777777776</v>
      </c>
      <c r="K8" s="41">
        <v>40.814814814814824</v>
      </c>
    </row>
    <row r="9" spans="1:11" ht="22.8" x14ac:dyDescent="0.3">
      <c r="B9" s="42" t="s">
        <v>148</v>
      </c>
      <c r="C9" s="43" t="s">
        <v>102</v>
      </c>
      <c r="D9" s="44">
        <v>12.4</v>
      </c>
      <c r="E9" s="44">
        <v>11.3</v>
      </c>
      <c r="F9" s="44">
        <v>13.7</v>
      </c>
      <c r="G9" s="44">
        <v>12</v>
      </c>
      <c r="H9" s="44">
        <v>12.3</v>
      </c>
      <c r="I9" s="44">
        <v>14</v>
      </c>
      <c r="J9" s="45">
        <v>18.399999999999999</v>
      </c>
      <c r="K9" s="46">
        <v>15.2</v>
      </c>
    </row>
    <row r="10" spans="1:11" x14ac:dyDescent="0.3">
      <c r="B10" s="57" t="str">
        <f>B8</f>
        <v>percent, Eurostat</v>
      </c>
      <c r="C10" s="38" t="s">
        <v>139</v>
      </c>
      <c r="D10" s="39">
        <v>17.155555555555555</v>
      </c>
      <c r="E10" s="39">
        <v>16.585185185185185</v>
      </c>
      <c r="F10" s="39">
        <v>15.229629629629633</v>
      </c>
      <c r="G10" s="39">
        <v>14.714814814814815</v>
      </c>
      <c r="H10" s="39">
        <v>13.762962962962961</v>
      </c>
      <c r="I10" s="39">
        <v>13.577777777777779</v>
      </c>
      <c r="J10" s="40">
        <v>14.448148148148148</v>
      </c>
      <c r="K10" s="41">
        <v>14.192592592592595</v>
      </c>
    </row>
    <row r="11" spans="1:11" ht="22.8" x14ac:dyDescent="0.3">
      <c r="B11" s="42" t="s">
        <v>149</v>
      </c>
      <c r="C11" s="43" t="s">
        <v>102</v>
      </c>
      <c r="D11" s="44">
        <v>17.100000000000001</v>
      </c>
      <c r="E11" s="44">
        <v>15.5</v>
      </c>
      <c r="F11" s="44">
        <v>16.2</v>
      </c>
      <c r="G11" s="44">
        <v>11.3</v>
      </c>
      <c r="H11" s="44">
        <v>11.3</v>
      </c>
      <c r="I11" s="44">
        <v>11.5</v>
      </c>
      <c r="J11" s="45">
        <v>11.6</v>
      </c>
      <c r="K11" s="46">
        <v>17.2</v>
      </c>
    </row>
    <row r="12" spans="1:11" x14ac:dyDescent="0.3">
      <c r="B12" s="57" t="str">
        <f>B10</f>
        <v>percent, Eurostat</v>
      </c>
      <c r="C12" s="38" t="s">
        <v>139</v>
      </c>
      <c r="D12" s="39">
        <v>17.829629629629633</v>
      </c>
      <c r="E12" s="39">
        <v>16.614814814814817</v>
      </c>
      <c r="F12" s="39">
        <v>15.062962962962965</v>
      </c>
      <c r="G12" s="39">
        <v>14.307407407407409</v>
      </c>
      <c r="H12" s="39">
        <v>14.507407407407406</v>
      </c>
      <c r="I12" s="39">
        <v>14.207407407407409</v>
      </c>
      <c r="J12" s="40">
        <v>14.162962962962963</v>
      </c>
      <c r="K12" s="41">
        <v>14.396296296296297</v>
      </c>
    </row>
    <row r="13" spans="1:11" ht="22.8" x14ac:dyDescent="0.3">
      <c r="B13" s="42" t="s">
        <v>150</v>
      </c>
      <c r="C13" s="43" t="s">
        <v>102</v>
      </c>
      <c r="D13" s="44">
        <v>37.700000000000003</v>
      </c>
      <c r="E13" s="44">
        <v>37.1</v>
      </c>
      <c r="F13" s="44">
        <v>36.9</v>
      </c>
      <c r="G13" s="44">
        <v>38</v>
      </c>
      <c r="H13" s="44">
        <v>38</v>
      </c>
      <c r="I13" s="44">
        <v>37.799999999999997</v>
      </c>
      <c r="J13" s="45">
        <v>43.8</v>
      </c>
      <c r="K13" s="46">
        <v>37.1</v>
      </c>
    </row>
    <row r="14" spans="1:11" x14ac:dyDescent="0.3">
      <c r="B14" s="57" t="str">
        <f>B12</f>
        <v>percent, Eurostat</v>
      </c>
      <c r="C14" s="38" t="s">
        <v>139</v>
      </c>
      <c r="D14" s="39">
        <v>34.244444444444447</v>
      </c>
      <c r="E14" s="39">
        <v>32.085185185185189</v>
      </c>
      <c r="F14" s="39">
        <v>29.333333333333325</v>
      </c>
      <c r="G14" s="39">
        <v>29.018518518518519</v>
      </c>
      <c r="H14" s="39">
        <v>29.777777777777779</v>
      </c>
      <c r="I14" s="39">
        <v>29.507407407407406</v>
      </c>
      <c r="J14" s="40">
        <v>27.855555555555547</v>
      </c>
      <c r="K14" s="41">
        <v>29.674074074074081</v>
      </c>
    </row>
    <row r="15" spans="1:11" ht="15" thickBot="1" x14ac:dyDescent="0.35">
      <c r="B15" s="59" t="s">
        <v>144</v>
      </c>
      <c r="C15" s="60"/>
      <c r="D15" s="61">
        <f>D2</f>
        <v>2016</v>
      </c>
      <c r="E15" s="61">
        <f>E2</f>
        <v>2017</v>
      </c>
      <c r="F15" s="61">
        <f>F2</f>
        <v>2018</v>
      </c>
      <c r="G15" s="61">
        <f t="shared" ref="G15:K15" si="0">G2</f>
        <v>2019</v>
      </c>
      <c r="H15" s="61">
        <f t="shared" si="0"/>
        <v>2020</v>
      </c>
      <c r="I15" s="61">
        <f t="shared" si="0"/>
        <v>2021</v>
      </c>
      <c r="J15" s="61">
        <f t="shared" si="0"/>
        <v>2022</v>
      </c>
      <c r="K15" s="62">
        <f t="shared" si="0"/>
        <v>2023</v>
      </c>
    </row>
    <row r="16" spans="1:11" ht="15" thickTop="1" x14ac:dyDescent="0.3">
      <c r="B16" s="741" t="str">
        <f>B3</f>
        <v>Riziko chudoby - 1 dospelý mladší ako 65 rokov</v>
      </c>
      <c r="C16" s="742"/>
      <c r="D16" s="63">
        <v>1.5071176756349143</v>
      </c>
      <c r="E16" s="63">
        <v>1.156518971285776</v>
      </c>
      <c r="F16" s="63">
        <v>1.3192070927753381</v>
      </c>
      <c r="G16" s="63">
        <v>0.94623856464817124</v>
      </c>
      <c r="H16" s="63">
        <v>1.667669947260453</v>
      </c>
      <c r="I16" s="63">
        <v>0.96288140809061107</v>
      </c>
      <c r="J16" s="63">
        <v>0.76683752706746144</v>
      </c>
      <c r="K16" s="64">
        <v>0.81167766805409136</v>
      </c>
    </row>
    <row r="17" spans="2:11" x14ac:dyDescent="0.3">
      <c r="B17" s="65" t="str">
        <f>B5</f>
        <v>Riziko chudoby - 1 dospelý starší ako 65 rokov</v>
      </c>
      <c r="C17" s="66"/>
      <c r="D17" s="67">
        <v>0.95773781411397085</v>
      </c>
      <c r="E17" s="67">
        <v>0.9531991043525625</v>
      </c>
      <c r="F17" s="67">
        <v>1.0377756967209415</v>
      </c>
      <c r="G17" s="67">
        <v>0.6410516888183807</v>
      </c>
      <c r="H17" s="67">
        <v>0.35444012927720148</v>
      </c>
      <c r="I17" s="67">
        <v>0.25054027191444844</v>
      </c>
      <c r="J17" s="67">
        <v>0.46498799625461512</v>
      </c>
      <c r="K17" s="68">
        <v>6.1549533748205508E-2</v>
      </c>
    </row>
    <row r="18" spans="2:11" x14ac:dyDescent="0.3">
      <c r="B18" s="65" t="str">
        <f>B7</f>
        <v>Riziko chudoby - 1 dospelý so závislým dieťaťom</v>
      </c>
      <c r="C18" s="66"/>
      <c r="D18" s="67">
        <v>0.66406277396007174</v>
      </c>
      <c r="E18" s="67">
        <v>-0.11925850429755622</v>
      </c>
      <c r="F18" s="67">
        <v>0.29585226866160053</v>
      </c>
      <c r="G18" s="67">
        <v>0.56122432518539733</v>
      </c>
      <c r="H18" s="67">
        <v>0.45869184697582471</v>
      </c>
      <c r="I18" s="67">
        <v>0.85869126659449491</v>
      </c>
      <c r="J18" s="67">
        <v>-0.63059152853585776</v>
      </c>
      <c r="K18" s="68">
        <v>-0.74851559491495756</v>
      </c>
    </row>
    <row r="19" spans="2:11" x14ac:dyDescent="0.3">
      <c r="B19" s="65" t="str">
        <f>B9</f>
        <v>Riziko chudoby - 2 dospelí s 1 závislým dieťaťom</v>
      </c>
      <c r="C19" s="66"/>
      <c r="D19" s="67">
        <v>0.70821857995752358</v>
      </c>
      <c r="E19" s="67">
        <v>0.90420832345001212</v>
      </c>
      <c r="F19" s="67">
        <v>0.29703025907034269</v>
      </c>
      <c r="G19" s="67">
        <v>0.57605060738288982</v>
      </c>
      <c r="H19" s="67">
        <v>0.3737588034436457</v>
      </c>
      <c r="I19" s="67">
        <v>-8.232936103749236E-2</v>
      </c>
      <c r="J19" s="67">
        <v>-0.86199589353046191</v>
      </c>
      <c r="K19" s="68">
        <v>-0.22264563499409198</v>
      </c>
    </row>
    <row r="20" spans="2:11" x14ac:dyDescent="0.3">
      <c r="B20" s="743" t="str">
        <f>B11</f>
        <v>Riziko chudoby - 2 dospelí s 2 závislými deťmi</v>
      </c>
      <c r="C20" s="744"/>
      <c r="D20" s="67">
        <v>7.9007702998504389E-2</v>
      </c>
      <c r="E20" s="67">
        <v>0.13546673230802556</v>
      </c>
      <c r="F20" s="67">
        <v>-0.15430623311331296</v>
      </c>
      <c r="G20" s="67">
        <v>0.45757498922711792</v>
      </c>
      <c r="H20" s="67">
        <v>0.5039479490634261</v>
      </c>
      <c r="I20" s="67">
        <v>0.43999322338838909</v>
      </c>
      <c r="J20" s="67">
        <v>0.3543795539974024</v>
      </c>
      <c r="K20" s="68">
        <v>-0.4336247673870765</v>
      </c>
    </row>
    <row r="21" spans="2:11" ht="15" thickBot="1" x14ac:dyDescent="0.35">
      <c r="B21" s="69" t="str">
        <f>B13</f>
        <v>Riziko chudoby - 2 dospelí s 3 a viac závislými deťmi</v>
      </c>
      <c r="C21" s="70"/>
      <c r="D21" s="71">
        <v>-0.19682229195020831</v>
      </c>
      <c r="E21" s="71">
        <v>-0.3069203832734313</v>
      </c>
      <c r="F21" s="71">
        <v>-0.60388426319901223</v>
      </c>
      <c r="G21" s="71">
        <v>-0.65726017624729238</v>
      </c>
      <c r="H21" s="71">
        <v>-0.59267308987292833</v>
      </c>
      <c r="I21" s="71">
        <v>-0.64630412843932561</v>
      </c>
      <c r="J21" s="71">
        <v>-1.167878837092827</v>
      </c>
      <c r="K21" s="72">
        <v>-0.54162278922908025</v>
      </c>
    </row>
  </sheetData>
  <mergeCells count="2">
    <mergeCell ref="B16:C16"/>
    <mergeCell ref="B20:C20"/>
  </mergeCells>
  <conditionalFormatting sqref="D16:K16 D20:K21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K19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K21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8D97B44A-77BF-48A9-9382-B484DDF631CE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D4B0-C663-48FC-A5E9-D16B8ED90295}">
  <dimension ref="A1:J18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3.7265625" style="3" customWidth="1"/>
    <col min="3" max="3" width="12.36328125" style="3" customWidth="1"/>
    <col min="4" max="12" width="4.7265625" style="3" customWidth="1"/>
    <col min="13" max="16384" width="8.7265625" style="3"/>
  </cols>
  <sheetData>
    <row r="1" spans="1:10" ht="15" thickBot="1" x14ac:dyDescent="0.35">
      <c r="A1" s="2" t="s">
        <v>3</v>
      </c>
    </row>
    <row r="2" spans="1:10" ht="15" thickBot="1" x14ac:dyDescent="0.35">
      <c r="B2" s="30" t="s">
        <v>100</v>
      </c>
      <c r="C2" s="31"/>
      <c r="D2" s="31">
        <v>2010</v>
      </c>
      <c r="E2" s="31">
        <v>2016</v>
      </c>
      <c r="F2" s="31">
        <v>2017</v>
      </c>
      <c r="G2" s="31">
        <v>2018</v>
      </c>
      <c r="H2" s="31">
        <v>2019</v>
      </c>
      <c r="I2" s="31">
        <v>2020</v>
      </c>
      <c r="J2" s="31">
        <v>2021</v>
      </c>
    </row>
    <row r="3" spans="1:10" ht="15" thickTop="1" x14ac:dyDescent="0.3">
      <c r="B3" s="56" t="s">
        <v>151</v>
      </c>
      <c r="C3" s="33" t="s">
        <v>102</v>
      </c>
      <c r="D3" s="34">
        <v>17.899999999999999</v>
      </c>
      <c r="E3" s="34">
        <v>18.3</v>
      </c>
      <c r="F3" s="34">
        <v>18.2</v>
      </c>
      <c r="G3" s="34">
        <v>17.899999999999999</v>
      </c>
      <c r="H3" s="34">
        <v>17.8</v>
      </c>
      <c r="I3" s="35">
        <v>19.600000000000001</v>
      </c>
      <c r="J3" s="36">
        <v>19.399999999999999</v>
      </c>
    </row>
    <row r="4" spans="1:10" x14ac:dyDescent="0.3">
      <c r="B4" s="57" t="s">
        <v>152</v>
      </c>
      <c r="C4" s="38" t="s">
        <v>139</v>
      </c>
      <c r="D4" s="39">
        <v>23.959259259259252</v>
      </c>
      <c r="E4" s="39">
        <v>23.099999999999998</v>
      </c>
      <c r="F4" s="39">
        <v>22.622222222222224</v>
      </c>
      <c r="G4" s="39">
        <v>22.451851851851846</v>
      </c>
      <c r="H4" s="39">
        <v>22.555555555555557</v>
      </c>
      <c r="I4" s="40">
        <v>25.811111111111117</v>
      </c>
      <c r="J4" s="41">
        <v>24.485185185185181</v>
      </c>
    </row>
    <row r="5" spans="1:10" x14ac:dyDescent="0.3">
      <c r="B5" s="58" t="s">
        <v>153</v>
      </c>
      <c r="C5" s="43" t="s">
        <v>102</v>
      </c>
      <c r="D5" s="44">
        <v>6.5</v>
      </c>
      <c r="E5" s="44">
        <v>7.2</v>
      </c>
      <c r="F5" s="44">
        <v>7.2</v>
      </c>
      <c r="G5" s="44">
        <v>7.1</v>
      </c>
      <c r="H5" s="44">
        <v>7.1</v>
      </c>
      <c r="I5" s="45">
        <v>7.8</v>
      </c>
      <c r="J5" s="46">
        <v>7.7</v>
      </c>
    </row>
    <row r="6" spans="1:10" x14ac:dyDescent="0.3">
      <c r="B6" s="57" t="str">
        <f>B4</f>
        <v>percent HDP, Eurostat</v>
      </c>
      <c r="C6" s="38" t="s">
        <v>139</v>
      </c>
      <c r="D6" s="39">
        <v>9.1666666666666679</v>
      </c>
      <c r="E6" s="39">
        <v>9.4740740740740748</v>
      </c>
      <c r="F6" s="39">
        <v>9.3074074074074069</v>
      </c>
      <c r="G6" s="39">
        <v>9.2555555555555546</v>
      </c>
      <c r="H6" s="39">
        <v>9.285185185185183</v>
      </c>
      <c r="I6" s="40">
        <v>10.15925925925926</v>
      </c>
      <c r="J6" s="41">
        <v>9.6666666666666661</v>
      </c>
    </row>
    <row r="7" spans="1:10" x14ac:dyDescent="0.3">
      <c r="B7" s="58" t="s">
        <v>154</v>
      </c>
      <c r="C7" s="43" t="s">
        <v>102</v>
      </c>
      <c r="D7" s="44">
        <v>1.5</v>
      </c>
      <c r="E7" s="44">
        <v>1.6</v>
      </c>
      <c r="F7" s="44">
        <v>1.6</v>
      </c>
      <c r="G7" s="44">
        <v>1.5</v>
      </c>
      <c r="H7" s="44">
        <v>1.5</v>
      </c>
      <c r="I7" s="45">
        <v>1.6</v>
      </c>
      <c r="J7" s="46">
        <v>1.4</v>
      </c>
    </row>
    <row r="8" spans="1:10" x14ac:dyDescent="0.3">
      <c r="B8" s="57" t="str">
        <f>B6</f>
        <v>percent HDP, Eurostat</v>
      </c>
      <c r="C8" s="38" t="s">
        <v>139</v>
      </c>
      <c r="D8" s="39">
        <v>1.9962962962962962</v>
      </c>
      <c r="E8" s="39">
        <v>1.792592592592593</v>
      </c>
      <c r="F8" s="39">
        <v>1.7481481481481482</v>
      </c>
      <c r="G8" s="39">
        <v>1.7148148148148148</v>
      </c>
      <c r="H8" s="39">
        <v>1.714814814814815</v>
      </c>
      <c r="I8" s="40">
        <v>1.8185185185185189</v>
      </c>
      <c r="J8" s="41">
        <v>1.7259259259259261</v>
      </c>
    </row>
    <row r="9" spans="1:10" x14ac:dyDescent="0.3">
      <c r="B9" s="58" t="s">
        <v>155</v>
      </c>
      <c r="C9" s="43" t="s">
        <v>102</v>
      </c>
      <c r="D9" s="44">
        <v>1.7</v>
      </c>
      <c r="E9" s="44">
        <v>1.6</v>
      </c>
      <c r="F9" s="44">
        <v>1.6</v>
      </c>
      <c r="G9" s="44">
        <v>1.5</v>
      </c>
      <c r="H9" s="44">
        <v>1.6</v>
      </c>
      <c r="I9" s="45">
        <v>1.9</v>
      </c>
      <c r="J9" s="46">
        <v>1.9</v>
      </c>
    </row>
    <row r="10" spans="1:10" x14ac:dyDescent="0.3">
      <c r="B10" s="57" t="str">
        <f>B6</f>
        <v>percent HDP, Eurostat</v>
      </c>
      <c r="C10" s="38" t="s">
        <v>139</v>
      </c>
      <c r="D10" s="39">
        <v>2.1333333333333337</v>
      </c>
      <c r="E10" s="39">
        <v>1.933333333333334</v>
      </c>
      <c r="F10" s="39">
        <v>1.9259259259259263</v>
      </c>
      <c r="G10" s="39">
        <v>1.9555555555555555</v>
      </c>
      <c r="H10" s="39">
        <v>1.9555555555555557</v>
      </c>
      <c r="I10" s="40">
        <v>2.1740740740740736</v>
      </c>
      <c r="J10" s="41">
        <v>2.0407407407407403</v>
      </c>
    </row>
    <row r="11" spans="1:10" x14ac:dyDescent="0.3">
      <c r="B11" s="58" t="s">
        <v>156</v>
      </c>
      <c r="C11" s="43" t="s">
        <v>102</v>
      </c>
      <c r="D11" s="44">
        <v>1</v>
      </c>
      <c r="E11" s="44">
        <v>0.5</v>
      </c>
      <c r="F11" s="44">
        <v>0.5</v>
      </c>
      <c r="G11" s="44">
        <v>0.5</v>
      </c>
      <c r="H11" s="44">
        <v>0.5</v>
      </c>
      <c r="I11" s="45">
        <v>0.8</v>
      </c>
      <c r="J11" s="46">
        <v>0.8</v>
      </c>
    </row>
    <row r="12" spans="1:10" x14ac:dyDescent="0.3">
      <c r="B12" s="57" t="str">
        <f>B10</f>
        <v>percent HDP, Eurostat</v>
      </c>
      <c r="C12" s="38" t="s">
        <v>139</v>
      </c>
      <c r="D12" s="39">
        <v>1.3740740740740742</v>
      </c>
      <c r="E12" s="39">
        <v>1.0148148148148148</v>
      </c>
      <c r="F12" s="39">
        <v>0.91481481481481497</v>
      </c>
      <c r="G12" s="39">
        <v>0.86296296296296304</v>
      </c>
      <c r="H12" s="39">
        <v>0.81851851851851853</v>
      </c>
      <c r="I12" s="40">
        <v>1.7740740740740744</v>
      </c>
      <c r="J12" s="41">
        <v>1.3814814814814813</v>
      </c>
    </row>
    <row r="13" spans="1:10" ht="15" thickBot="1" x14ac:dyDescent="0.35">
      <c r="B13" s="59" t="s">
        <v>144</v>
      </c>
      <c r="C13" s="60"/>
      <c r="D13" s="61">
        <f>D2</f>
        <v>2010</v>
      </c>
      <c r="E13" s="61">
        <f>E2</f>
        <v>2016</v>
      </c>
      <c r="F13" s="61">
        <f t="shared" ref="F13:J13" si="0">F2</f>
        <v>2017</v>
      </c>
      <c r="G13" s="61">
        <f t="shared" si="0"/>
        <v>2018</v>
      </c>
      <c r="H13" s="61">
        <f t="shared" si="0"/>
        <v>2019</v>
      </c>
      <c r="I13" s="61">
        <f t="shared" si="0"/>
        <v>2020</v>
      </c>
      <c r="J13" s="62">
        <f t="shared" si="0"/>
        <v>2021</v>
      </c>
    </row>
    <row r="14" spans="1:10" ht="15" thickTop="1" x14ac:dyDescent="0.3">
      <c r="B14" s="741" t="str">
        <f>B3</f>
        <v>Výdavky na sociálnu ochranu</v>
      </c>
      <c r="C14" s="742"/>
      <c r="D14" s="63">
        <v>-1.1327239034230585</v>
      </c>
      <c r="E14" s="63">
        <v>-0.77311134348506594</v>
      </c>
      <c r="F14" s="63">
        <v>-0.71313797962473924</v>
      </c>
      <c r="G14" s="63">
        <v>-0.74034843604503686</v>
      </c>
      <c r="H14" s="63">
        <v>-0.77897684960728408</v>
      </c>
      <c r="I14" s="63">
        <v>-0.94872843214992064</v>
      </c>
      <c r="J14" s="73">
        <v>-0.83562843698700684</v>
      </c>
    </row>
    <row r="15" spans="1:10" x14ac:dyDescent="0.3">
      <c r="B15" s="65" t="str">
        <f>B5</f>
        <v>Výdavky na starobu</v>
      </c>
      <c r="C15" s="66"/>
      <c r="D15" s="67">
        <v>-1.2804949577108984</v>
      </c>
      <c r="E15" s="67">
        <v>-0.85314016587165287</v>
      </c>
      <c r="F15" s="67">
        <v>-0.7941754933851235</v>
      </c>
      <c r="G15" s="67">
        <v>-0.80952124327794883</v>
      </c>
      <c r="H15" s="67">
        <v>-0.81338455712563007</v>
      </c>
      <c r="I15" s="67">
        <v>-0.80456336830599573</v>
      </c>
      <c r="J15" s="74">
        <v>-0.7216120961475444</v>
      </c>
    </row>
    <row r="16" spans="1:10" x14ac:dyDescent="0.3">
      <c r="B16" s="65" t="str">
        <f>B7</f>
        <v>Výdavky na ŤZP</v>
      </c>
      <c r="C16" s="66"/>
      <c r="D16" s="67">
        <v>-0.51074630799008724</v>
      </c>
      <c r="E16" s="67">
        <v>-0.21081971015621456</v>
      </c>
      <c r="F16" s="67">
        <v>-0.16303960029692013</v>
      </c>
      <c r="G16" s="67">
        <v>-0.24125092503253223</v>
      </c>
      <c r="H16" s="67">
        <v>-0.24032008308108316</v>
      </c>
      <c r="I16" s="67">
        <v>-0.23406575044367575</v>
      </c>
      <c r="J16" s="74">
        <v>-0.3674847005856533</v>
      </c>
    </row>
    <row r="17" spans="2:10" x14ac:dyDescent="0.3">
      <c r="B17" s="65" t="str">
        <f>B9</f>
        <v>Výdavky na rodinnú politiku</v>
      </c>
      <c r="C17" s="66"/>
      <c r="D17" s="67">
        <v>-0.51233296371683268</v>
      </c>
      <c r="E17" s="67">
        <v>-0.43255543303517274</v>
      </c>
      <c r="F17" s="67">
        <v>-0.44913250393548138</v>
      </c>
      <c r="G17" s="67">
        <v>-0.61327112537639683</v>
      </c>
      <c r="H17" s="67">
        <v>-0.46279335310588848</v>
      </c>
      <c r="I17" s="67">
        <v>-0.32238129801887205</v>
      </c>
      <c r="J17" s="74">
        <v>-0.18464752018756947</v>
      </c>
    </row>
    <row r="18" spans="2:10" ht="15" thickBot="1" x14ac:dyDescent="0.35">
      <c r="B18" s="745" t="str">
        <f>B11</f>
        <v>Výdavky na nezamestnanosť</v>
      </c>
      <c r="C18" s="746"/>
      <c r="D18" s="71">
        <v>-0.41710753639136888</v>
      </c>
      <c r="E18" s="71">
        <v>-0.76895127786930706</v>
      </c>
      <c r="F18" s="71">
        <v>-0.72918506838690966</v>
      </c>
      <c r="G18" s="71">
        <v>-0.68298838281115259</v>
      </c>
      <c r="H18" s="71">
        <v>-0.62371012075310239</v>
      </c>
      <c r="I18" s="71">
        <v>-0.94865755627165238</v>
      </c>
      <c r="J18" s="75">
        <v>-0.75948556602997719</v>
      </c>
    </row>
  </sheetData>
  <mergeCells count="2">
    <mergeCell ref="B14:C14"/>
    <mergeCell ref="B18:C18"/>
  </mergeCells>
  <conditionalFormatting sqref="D14:J14">
    <cfRule type="colorScale" priority="4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18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J17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J18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E9F3F02C-423D-4538-9E3A-E0D1160B2959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4B7-2E57-4876-8D61-5EC31CBF3D45}">
  <dimension ref="A1:L15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2.90625" style="3" bestFit="1" customWidth="1"/>
    <col min="3" max="3" width="12.6328125" style="3" customWidth="1"/>
    <col min="4" max="12" width="5" style="3" customWidth="1"/>
    <col min="13" max="16384" width="8.7265625" style="3"/>
  </cols>
  <sheetData>
    <row r="1" spans="1:12" ht="15" thickBot="1" x14ac:dyDescent="0.35">
      <c r="A1" s="2" t="s">
        <v>3</v>
      </c>
    </row>
    <row r="2" spans="1:12" ht="15" thickBot="1" x14ac:dyDescent="0.35">
      <c r="B2" s="30" t="s">
        <v>100</v>
      </c>
      <c r="C2" s="31"/>
      <c r="D2" s="31">
        <v>2010</v>
      </c>
      <c r="E2" s="31">
        <v>2016</v>
      </c>
      <c r="F2" s="31">
        <v>2017</v>
      </c>
      <c r="G2" s="31">
        <v>2018</v>
      </c>
      <c r="H2" s="31">
        <v>2019</v>
      </c>
      <c r="I2" s="31">
        <v>2020</v>
      </c>
      <c r="J2" s="31">
        <v>2021</v>
      </c>
      <c r="K2" s="31">
        <v>2022</v>
      </c>
      <c r="L2" s="31">
        <v>2023</v>
      </c>
    </row>
    <row r="3" spans="1:12" ht="15" thickTop="1" x14ac:dyDescent="0.3">
      <c r="B3" s="56" t="s">
        <v>157</v>
      </c>
      <c r="C3" s="33" t="s">
        <v>102</v>
      </c>
      <c r="D3" s="34">
        <v>25.9</v>
      </c>
      <c r="E3" s="34">
        <v>24.3</v>
      </c>
      <c r="F3" s="34">
        <v>23.2</v>
      </c>
      <c r="G3" s="34">
        <v>20.9</v>
      </c>
      <c r="H3" s="34">
        <v>22.8</v>
      </c>
      <c r="I3" s="34">
        <v>20.9</v>
      </c>
      <c r="J3" s="34">
        <v>21.8</v>
      </c>
      <c r="K3" s="35">
        <v>21.2</v>
      </c>
      <c r="L3" s="36">
        <v>21.6</v>
      </c>
    </row>
    <row r="4" spans="1:12" x14ac:dyDescent="0.3">
      <c r="B4" s="57" t="s">
        <v>158</v>
      </c>
      <c r="C4" s="38" t="s">
        <v>139</v>
      </c>
      <c r="D4" s="39">
        <v>29.581481481481482</v>
      </c>
      <c r="E4" s="39">
        <v>30.140740740740739</v>
      </c>
      <c r="F4" s="39">
        <v>29.925925925925938</v>
      </c>
      <c r="G4" s="39">
        <v>29.68518518518518</v>
      </c>
      <c r="H4" s="39">
        <v>29.659259259259255</v>
      </c>
      <c r="I4" s="39">
        <v>29.355555555555561</v>
      </c>
      <c r="J4" s="39">
        <v>29.414814814814807</v>
      </c>
      <c r="K4" s="40">
        <v>29.2</v>
      </c>
      <c r="L4" s="41">
        <v>29.481481481481481</v>
      </c>
    </row>
    <row r="5" spans="1:12" x14ac:dyDescent="0.3">
      <c r="B5" s="58" t="s">
        <v>159</v>
      </c>
      <c r="C5" s="43" t="s">
        <v>102</v>
      </c>
      <c r="D5" s="44">
        <v>3.8</v>
      </c>
      <c r="E5" s="44">
        <v>3.63</v>
      </c>
      <c r="F5" s="44">
        <v>3.49</v>
      </c>
      <c r="G5" s="44">
        <v>3.03</v>
      </c>
      <c r="H5" s="44">
        <v>3.34</v>
      </c>
      <c r="I5" s="44">
        <v>3.03</v>
      </c>
      <c r="J5" s="44">
        <v>3.2</v>
      </c>
      <c r="K5" s="45">
        <v>3.12</v>
      </c>
      <c r="L5" s="46">
        <v>3.63</v>
      </c>
    </row>
    <row r="6" spans="1:12" x14ac:dyDescent="0.3">
      <c r="B6" s="57" t="str">
        <f>B4</f>
        <v>koeficient, Eurostat</v>
      </c>
      <c r="C6" s="38" t="s">
        <v>139</v>
      </c>
      <c r="D6" s="39">
        <v>4.7729629629629633</v>
      </c>
      <c r="E6" s="39">
        <v>4.9848148148148148</v>
      </c>
      <c r="F6" s="39">
        <v>4.9255555555555546</v>
      </c>
      <c r="G6" s="39">
        <v>4.8533333333333326</v>
      </c>
      <c r="H6" s="39">
        <v>4.814814814814814</v>
      </c>
      <c r="I6" s="39">
        <v>4.7144444444444433</v>
      </c>
      <c r="J6" s="39">
        <v>4.7599999999999989</v>
      </c>
      <c r="K6" s="40">
        <v>4.6518518518518519</v>
      </c>
      <c r="L6" s="41">
        <v>4.7166666666666668</v>
      </c>
    </row>
    <row r="7" spans="1:12" x14ac:dyDescent="0.3">
      <c r="B7" s="58" t="s">
        <v>160</v>
      </c>
      <c r="C7" s="43" t="s">
        <v>102</v>
      </c>
      <c r="D7" s="44">
        <v>1.95</v>
      </c>
      <c r="E7" s="44">
        <v>1.79</v>
      </c>
      <c r="F7" s="44">
        <v>1.71</v>
      </c>
      <c r="G7" s="44">
        <v>1.62</v>
      </c>
      <c r="H7" s="44">
        <v>1.69</v>
      </c>
      <c r="I7" s="44">
        <v>1.61</v>
      </c>
      <c r="J7" s="44">
        <v>1.64</v>
      </c>
      <c r="K7" s="45">
        <v>1.6</v>
      </c>
      <c r="L7" s="46">
        <v>1.55</v>
      </c>
    </row>
    <row r="8" spans="1:12" x14ac:dyDescent="0.3">
      <c r="B8" s="57" t="str">
        <f>B6</f>
        <v>koeficient, Eurostat</v>
      </c>
      <c r="C8" s="38" t="s">
        <v>139</v>
      </c>
      <c r="D8" s="39">
        <v>2.1622222222222223</v>
      </c>
      <c r="E8" s="39">
        <v>2.1711111111111112</v>
      </c>
      <c r="F8" s="39">
        <v>2.1633333333333336</v>
      </c>
      <c r="G8" s="39">
        <v>2.1507407407407406</v>
      </c>
      <c r="H8" s="39">
        <v>2.1592592592592594</v>
      </c>
      <c r="I8" s="39">
        <v>2.1422222222222218</v>
      </c>
      <c r="J8" s="39">
        <v>2.1403703703703703</v>
      </c>
      <c r="K8" s="40">
        <v>2.1266666666666665</v>
      </c>
      <c r="L8" s="41">
        <v>2.1414814814814815</v>
      </c>
    </row>
    <row r="9" spans="1:12" x14ac:dyDescent="0.3">
      <c r="B9" s="58" t="s">
        <v>161</v>
      </c>
      <c r="C9" s="43" t="s">
        <v>102</v>
      </c>
      <c r="D9" s="44">
        <v>1.95</v>
      </c>
      <c r="E9" s="44">
        <v>2.0299999999999998</v>
      </c>
      <c r="F9" s="44">
        <v>2.04</v>
      </c>
      <c r="G9" s="44">
        <v>1.87</v>
      </c>
      <c r="H9" s="44">
        <v>1.96</v>
      </c>
      <c r="I9" s="44">
        <v>1.88</v>
      </c>
      <c r="J9" s="44">
        <v>1.95</v>
      </c>
      <c r="K9" s="45">
        <v>1.92</v>
      </c>
      <c r="L9" s="46">
        <v>2.14</v>
      </c>
    </row>
    <row r="10" spans="1:12" x14ac:dyDescent="0.3">
      <c r="B10" s="57" t="str">
        <f>B8</f>
        <v>koeficient, Eurostat</v>
      </c>
      <c r="C10" s="38" t="s">
        <v>139</v>
      </c>
      <c r="D10" s="39">
        <v>2.1800000000000002</v>
      </c>
      <c r="E10" s="39">
        <v>2.2640740740740739</v>
      </c>
      <c r="F10" s="39">
        <v>2.2455555555555553</v>
      </c>
      <c r="G10" s="39">
        <v>2.2233333333333332</v>
      </c>
      <c r="H10" s="39">
        <v>2.2007407407407409</v>
      </c>
      <c r="I10" s="39">
        <v>2.1711111111111121</v>
      </c>
      <c r="J10" s="39">
        <v>2.1944444444444446</v>
      </c>
      <c r="K10" s="40">
        <v>2.162962962962963</v>
      </c>
      <c r="L10" s="41">
        <v>2.1818518518518517</v>
      </c>
    </row>
    <row r="11" spans="1:12" ht="15" thickBot="1" x14ac:dyDescent="0.35">
      <c r="B11" s="59" t="s">
        <v>144</v>
      </c>
      <c r="C11" s="60"/>
      <c r="D11" s="60">
        <v>2010</v>
      </c>
      <c r="E11" s="61">
        <f>E2</f>
        <v>2016</v>
      </c>
      <c r="F11" s="61">
        <v>2017</v>
      </c>
      <c r="G11" s="61">
        <f t="shared" ref="G11:L11" si="0">G2</f>
        <v>2018</v>
      </c>
      <c r="H11" s="61">
        <f t="shared" si="0"/>
        <v>2019</v>
      </c>
      <c r="I11" s="61">
        <f t="shared" si="0"/>
        <v>2020</v>
      </c>
      <c r="J11" s="61">
        <f t="shared" si="0"/>
        <v>2021</v>
      </c>
      <c r="K11" s="61">
        <f t="shared" si="0"/>
        <v>2022</v>
      </c>
      <c r="L11" s="62">
        <f t="shared" si="0"/>
        <v>2023</v>
      </c>
    </row>
    <row r="12" spans="1:12" ht="15" thickTop="1" x14ac:dyDescent="0.3">
      <c r="B12" s="176" t="str">
        <f>B3</f>
        <v>GINI koeficient</v>
      </c>
      <c r="C12" s="177"/>
      <c r="D12" s="83">
        <v>0.9984784651564681</v>
      </c>
      <c r="E12" s="83">
        <v>1.5219801188541631</v>
      </c>
      <c r="F12" s="83">
        <v>1.6549757216738683</v>
      </c>
      <c r="G12" s="83">
        <v>2.0655875483934545</v>
      </c>
      <c r="H12" s="83">
        <v>1.6894893101491317</v>
      </c>
      <c r="I12" s="83">
        <v>2.1333452404261286</v>
      </c>
      <c r="J12" s="83">
        <v>1.7923909375259843</v>
      </c>
      <c r="K12" s="83">
        <v>2.0654851983752582</v>
      </c>
      <c r="L12" s="76">
        <v>2.1290515197993796</v>
      </c>
    </row>
    <row r="13" spans="1:12" x14ac:dyDescent="0.3">
      <c r="B13" s="65" t="str">
        <f>B5</f>
        <v>Podiel príjmu 80/20 percentilu</v>
      </c>
      <c r="C13" s="66"/>
      <c r="D13" s="78">
        <v>0.90677778969723533</v>
      </c>
      <c r="E13" s="78">
        <v>1.0834242460260903</v>
      </c>
      <c r="F13" s="78">
        <v>1.1438966696672765</v>
      </c>
      <c r="G13" s="78">
        <v>1.4573972659379979</v>
      </c>
      <c r="H13" s="78">
        <v>1.2237664587382833</v>
      </c>
      <c r="I13" s="78">
        <v>1.4811273992185292</v>
      </c>
      <c r="J13" s="78">
        <v>1.2895204533695206</v>
      </c>
      <c r="K13" s="78">
        <v>1.4677087740677246</v>
      </c>
      <c r="L13" s="77">
        <v>1.1685419271948985</v>
      </c>
    </row>
    <row r="14" spans="1:12" x14ac:dyDescent="0.3">
      <c r="B14" s="65" t="str">
        <f>B7</f>
        <v>Podiel príjmu 80/50 percentilu</v>
      </c>
      <c r="C14" s="66"/>
      <c r="D14" s="78">
        <v>0.91187452269459046</v>
      </c>
      <c r="E14" s="78">
        <v>1.6562423530245576</v>
      </c>
      <c r="F14" s="78">
        <v>1.7449802454575964</v>
      </c>
      <c r="G14" s="78">
        <v>2.0029405030422254</v>
      </c>
      <c r="H14" s="78">
        <v>1.7129720618596711</v>
      </c>
      <c r="I14" s="78">
        <v>2.094956804010669</v>
      </c>
      <c r="J14" s="78">
        <v>1.7884869553552896</v>
      </c>
      <c r="K14" s="78">
        <v>2.0370309152035091</v>
      </c>
      <c r="L14" s="77">
        <v>2.3568490560708559</v>
      </c>
    </row>
    <row r="15" spans="1:12" ht="15" thickBot="1" x14ac:dyDescent="0.35">
      <c r="B15" s="79" t="str">
        <f>B9</f>
        <v>Podiel príjmu 50/20 percentilu</v>
      </c>
      <c r="C15" s="80"/>
      <c r="D15" s="81">
        <v>0.78722108752345676</v>
      </c>
      <c r="E15" s="81">
        <v>0.62175342533167088</v>
      </c>
      <c r="F15" s="81">
        <v>0.59160176215283478</v>
      </c>
      <c r="G15" s="81">
        <v>1.037387992225925</v>
      </c>
      <c r="H15" s="81">
        <v>0.7453230863809186</v>
      </c>
      <c r="I15" s="81">
        <v>0.94390338587478428</v>
      </c>
      <c r="J15" s="81">
        <v>0.71175996967260502</v>
      </c>
      <c r="K15" s="81">
        <v>0.87267013316990083</v>
      </c>
      <c r="L15" s="82">
        <v>0.15385816801765342</v>
      </c>
    </row>
  </sheetData>
  <conditionalFormatting sqref="D12:L12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3:L15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2:L15">
    <cfRule type="colorScale" priority="4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5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2:D15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531E819D-F332-455A-8A3B-8C446C8EEDC1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84F6-EF7F-434C-8DB7-785B8D53D33C}">
  <dimension ref="A1:K24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0.453125" style="3" customWidth="1"/>
    <col min="3" max="3" width="13.453125" style="3" customWidth="1"/>
    <col min="4" max="11" width="5.6328125" style="3" customWidth="1"/>
    <col min="12" max="16384" width="8.7265625" style="3"/>
  </cols>
  <sheetData>
    <row r="1" spans="1:11" ht="15" thickBot="1" x14ac:dyDescent="0.35">
      <c r="A1" s="2" t="s">
        <v>3</v>
      </c>
    </row>
    <row r="2" spans="1:11" ht="15" thickBot="1" x14ac:dyDescent="0.35">
      <c r="B2" s="30" t="s">
        <v>100</v>
      </c>
      <c r="C2" s="31"/>
      <c r="D2" s="31">
        <v>2010</v>
      </c>
      <c r="E2" s="31">
        <v>2016</v>
      </c>
      <c r="F2" s="31">
        <v>2017</v>
      </c>
      <c r="G2" s="31">
        <v>2018</v>
      </c>
      <c r="H2" s="31">
        <v>2019</v>
      </c>
      <c r="I2" s="31">
        <v>2020</v>
      </c>
      <c r="J2" s="31">
        <v>2021</v>
      </c>
      <c r="K2" s="31">
        <v>2022</v>
      </c>
    </row>
    <row r="3" spans="1:11" ht="15" thickTop="1" x14ac:dyDescent="0.3">
      <c r="B3" s="32" t="s">
        <v>7</v>
      </c>
      <c r="C3" s="33" t="s">
        <v>102</v>
      </c>
      <c r="D3" s="34">
        <v>19.600000000000001</v>
      </c>
      <c r="E3" s="34">
        <v>19</v>
      </c>
      <c r="F3" s="34">
        <v>19.899999999999999</v>
      </c>
      <c r="G3" s="34">
        <v>19.7</v>
      </c>
      <c r="H3" s="34">
        <v>18.100000000000001</v>
      </c>
      <c r="I3" s="34">
        <v>15.5</v>
      </c>
      <c r="J3" s="35">
        <v>16.399999999999999</v>
      </c>
      <c r="K3" s="36">
        <v>17.399999999999999</v>
      </c>
    </row>
    <row r="4" spans="1:11" x14ac:dyDescent="0.3">
      <c r="B4" s="37" t="s">
        <v>103</v>
      </c>
      <c r="C4" s="38" t="s">
        <v>139</v>
      </c>
      <c r="D4" s="39">
        <v>14.590476190476192</v>
      </c>
      <c r="E4" s="39">
        <v>14.425000000000001</v>
      </c>
      <c r="F4" s="39">
        <v>13.747619047619047</v>
      </c>
      <c r="G4" s="39">
        <v>12.516666666666664</v>
      </c>
      <c r="H4" s="39">
        <v>12.390909090909092</v>
      </c>
      <c r="I4" s="39">
        <v>11.504545454545458</v>
      </c>
      <c r="J4" s="40">
        <v>11.222727272727271</v>
      </c>
      <c r="K4" s="41">
        <v>11.890476190476191</v>
      </c>
    </row>
    <row r="5" spans="1:11" ht="24" customHeight="1" x14ac:dyDescent="0.3">
      <c r="B5" s="42" t="s">
        <v>162</v>
      </c>
      <c r="C5" s="43" t="s">
        <v>102</v>
      </c>
      <c r="D5" s="44">
        <v>16.2</v>
      </c>
      <c r="E5" s="44">
        <v>13.4</v>
      </c>
      <c r="F5" s="44">
        <v>15.7</v>
      </c>
      <c r="G5" s="44">
        <v>15.9</v>
      </c>
      <c r="H5" s="44">
        <v>14.1</v>
      </c>
      <c r="I5" s="44">
        <v>11.5</v>
      </c>
      <c r="J5" s="45">
        <v>12.6</v>
      </c>
      <c r="K5" s="46">
        <v>14.1</v>
      </c>
    </row>
    <row r="6" spans="1:11" ht="21" customHeight="1" x14ac:dyDescent="0.3">
      <c r="B6" s="37" t="str">
        <f>B4</f>
        <v>percent, Eurostat</v>
      </c>
      <c r="C6" s="38" t="str">
        <f>C4</f>
        <v>priemer krajín EÚ</v>
      </c>
      <c r="D6" s="39">
        <v>7.1615384615384601</v>
      </c>
      <c r="E6" s="39">
        <v>8.5136363636363637</v>
      </c>
      <c r="F6" s="39">
        <v>8.8954545454545464</v>
      </c>
      <c r="G6" s="39">
        <v>8.9407407407407398</v>
      </c>
      <c r="H6" s="39">
        <v>9.2727272727272716</v>
      </c>
      <c r="I6" s="39">
        <v>8.6454545454545446</v>
      </c>
      <c r="J6" s="40">
        <v>8.622727272727273</v>
      </c>
      <c r="K6" s="41">
        <v>8.7521739130434781</v>
      </c>
    </row>
    <row r="7" spans="1:11" ht="22.8" x14ac:dyDescent="0.3">
      <c r="B7" s="42" t="s">
        <v>163</v>
      </c>
      <c r="C7" s="43" t="s">
        <v>102</v>
      </c>
      <c r="D7" s="44">
        <v>27.5</v>
      </c>
      <c r="E7" s="44">
        <v>24.2</v>
      </c>
      <c r="F7" s="44">
        <v>24.4</v>
      </c>
      <c r="G7" s="44">
        <v>24</v>
      </c>
      <c r="H7" s="44">
        <v>22.3</v>
      </c>
      <c r="I7" s="44">
        <v>20.100000000000001</v>
      </c>
      <c r="J7" s="45">
        <v>19.8</v>
      </c>
      <c r="K7" s="46">
        <v>20.7</v>
      </c>
    </row>
    <row r="8" spans="1:11" x14ac:dyDescent="0.3">
      <c r="B8" s="37" t="str">
        <f>B6</f>
        <v>percent, Eurostat</v>
      </c>
      <c r="C8" s="38" t="str">
        <f>C6</f>
        <v>priemer krajín EÚ</v>
      </c>
      <c r="D8" s="39">
        <v>15.48076923076923</v>
      </c>
      <c r="E8" s="39">
        <v>14.49545454545455</v>
      </c>
      <c r="F8" s="39">
        <v>14.313636363636363</v>
      </c>
      <c r="G8" s="39">
        <v>13.94074074074074</v>
      </c>
      <c r="H8" s="39">
        <v>13.540909090909093</v>
      </c>
      <c r="I8" s="39">
        <v>12.681818181818187</v>
      </c>
      <c r="J8" s="40">
        <v>12.672727272727276</v>
      </c>
      <c r="K8" s="41">
        <v>13</v>
      </c>
    </row>
    <row r="9" spans="1:11" ht="22.8" x14ac:dyDescent="0.3">
      <c r="B9" s="42" t="s">
        <v>164</v>
      </c>
      <c r="C9" s="43" t="s">
        <v>102</v>
      </c>
      <c r="D9" s="44">
        <v>21.5</v>
      </c>
      <c r="E9" s="44">
        <v>22</v>
      </c>
      <c r="F9" s="44">
        <v>22.5</v>
      </c>
      <c r="G9" s="44">
        <v>22.1</v>
      </c>
      <c r="H9" s="44">
        <v>20.6</v>
      </c>
      <c r="I9" s="44">
        <v>17.7</v>
      </c>
      <c r="J9" s="45">
        <v>20</v>
      </c>
      <c r="K9" s="46">
        <v>20.3</v>
      </c>
    </row>
    <row r="10" spans="1:11" x14ac:dyDescent="0.3">
      <c r="B10" s="37" t="str">
        <f>B8</f>
        <v>percent, Eurostat</v>
      </c>
      <c r="C10" s="38" t="str">
        <f>C8</f>
        <v>priemer krajín EÚ</v>
      </c>
      <c r="D10" s="39">
        <v>16.565384615384616</v>
      </c>
      <c r="E10" s="39">
        <v>15.768181818181819</v>
      </c>
      <c r="F10" s="39">
        <v>15.649999999999999</v>
      </c>
      <c r="G10" s="39">
        <v>15.122222222222222</v>
      </c>
      <c r="H10" s="39">
        <v>14.05454545454546</v>
      </c>
      <c r="I10" s="39">
        <v>13.295454545454545</v>
      </c>
      <c r="J10" s="40">
        <v>13.095454545454544</v>
      </c>
      <c r="K10" s="41">
        <v>14.026086956521738</v>
      </c>
    </row>
    <row r="11" spans="1:11" ht="22.8" x14ac:dyDescent="0.3">
      <c r="B11" s="42" t="s">
        <v>165</v>
      </c>
      <c r="C11" s="43" t="s">
        <v>102</v>
      </c>
      <c r="D11" s="44">
        <v>13.5</v>
      </c>
      <c r="E11" s="44">
        <v>16.8</v>
      </c>
      <c r="F11" s="44">
        <v>17.100000000000001</v>
      </c>
      <c r="G11" s="44">
        <v>17.3</v>
      </c>
      <c r="H11" s="44">
        <v>16.3</v>
      </c>
      <c r="I11" s="44">
        <v>13.1</v>
      </c>
      <c r="J11" s="45">
        <v>12.9</v>
      </c>
      <c r="K11" s="46">
        <v>15</v>
      </c>
    </row>
    <row r="12" spans="1:11" x14ac:dyDescent="0.3">
      <c r="B12" s="37" t="str">
        <f>B10</f>
        <v>percent, Eurostat</v>
      </c>
      <c r="C12" s="38" t="str">
        <f>C10</f>
        <v>priemer krajín EÚ</v>
      </c>
      <c r="D12" s="39">
        <v>15.430769230769226</v>
      </c>
      <c r="E12" s="39">
        <v>13.536363636363633</v>
      </c>
      <c r="F12" s="39">
        <v>13.386363636363638</v>
      </c>
      <c r="G12" s="39">
        <v>13.75925925925926</v>
      </c>
      <c r="H12" s="39">
        <v>11.786363636363633</v>
      </c>
      <c r="I12" s="39">
        <v>10.727272727272728</v>
      </c>
      <c r="J12" s="40">
        <v>10.299999999999999</v>
      </c>
      <c r="K12" s="41">
        <v>11.53478260869565</v>
      </c>
    </row>
    <row r="13" spans="1:11" ht="22.8" x14ac:dyDescent="0.3">
      <c r="B13" s="42" t="s">
        <v>166</v>
      </c>
      <c r="C13" s="43" t="s">
        <v>102</v>
      </c>
      <c r="D13" s="44">
        <v>6.7</v>
      </c>
      <c r="E13" s="44">
        <v>20.6</v>
      </c>
      <c r="F13" s="44">
        <v>24.4</v>
      </c>
      <c r="G13" s="44">
        <v>14.9</v>
      </c>
      <c r="H13" s="44">
        <v>11.7</v>
      </c>
      <c r="I13" s="44">
        <v>12.7</v>
      </c>
      <c r="J13" s="45">
        <v>14.2</v>
      </c>
      <c r="K13" s="46">
        <v>13.7</v>
      </c>
    </row>
    <row r="14" spans="1:11" x14ac:dyDescent="0.3">
      <c r="B14" s="37" t="str">
        <f>B12</f>
        <v>percent, Eurostat</v>
      </c>
      <c r="C14" s="38" t="str">
        <f>C12</f>
        <v>priemer krajín EÚ</v>
      </c>
      <c r="D14" s="39">
        <v>18.470833333333331</v>
      </c>
      <c r="E14" s="39">
        <v>17.780000000000005</v>
      </c>
      <c r="F14" s="39">
        <v>16.380000000000003</v>
      </c>
      <c r="G14" s="39">
        <v>16.230769230769226</v>
      </c>
      <c r="H14" s="39">
        <v>13.442857142857141</v>
      </c>
      <c r="I14" s="39">
        <v>12.733333333333333</v>
      </c>
      <c r="J14" s="40">
        <v>11.866666666666665</v>
      </c>
      <c r="K14" s="41">
        <v>11.277272727272727</v>
      </c>
    </row>
    <row r="15" spans="1:11" ht="22.8" x14ac:dyDescent="0.3">
      <c r="B15" s="42" t="s">
        <v>167</v>
      </c>
      <c r="C15" s="43" t="s">
        <v>102</v>
      </c>
      <c r="D15" s="44">
        <v>7.3</v>
      </c>
      <c r="E15" s="44">
        <v>11.1</v>
      </c>
      <c r="F15" s="44">
        <v>12.8</v>
      </c>
      <c r="G15" s="44">
        <v>12.3</v>
      </c>
      <c r="H15" s="44">
        <v>10.4</v>
      </c>
      <c r="I15" s="44">
        <v>6.9</v>
      </c>
      <c r="J15" s="45">
        <v>6.7</v>
      </c>
      <c r="K15" s="46">
        <v>8</v>
      </c>
    </row>
    <row r="16" spans="1:11" x14ac:dyDescent="0.3">
      <c r="B16" s="37" t="str">
        <f>B14</f>
        <v>percent, Eurostat</v>
      </c>
      <c r="C16" s="38" t="str">
        <f>C14</f>
        <v>priemer krajín EÚ</v>
      </c>
      <c r="D16" s="39">
        <v>2.7153846153846146</v>
      </c>
      <c r="E16" s="39">
        <v>6.2363636363636354</v>
      </c>
      <c r="F16" s="39">
        <v>6.5727272727272723</v>
      </c>
      <c r="G16" s="39">
        <v>5.7333333333333334</v>
      </c>
      <c r="H16" s="39">
        <v>5.7818181818181813</v>
      </c>
      <c r="I16" s="39">
        <v>5.6363636363636367</v>
      </c>
      <c r="J16" s="40">
        <v>5.245454545454546</v>
      </c>
      <c r="K16" s="41">
        <v>5.9956521739130437</v>
      </c>
    </row>
    <row r="17" spans="2:11" ht="15" thickBot="1" x14ac:dyDescent="0.35">
      <c r="B17" s="59" t="s">
        <v>144</v>
      </c>
      <c r="C17" s="60"/>
      <c r="D17" s="60"/>
      <c r="E17" s="61">
        <f>E2</f>
        <v>2016</v>
      </c>
      <c r="F17" s="61">
        <f t="shared" ref="F17:K17" si="0">F2</f>
        <v>2017</v>
      </c>
      <c r="G17" s="61">
        <f t="shared" si="0"/>
        <v>2018</v>
      </c>
      <c r="H17" s="61">
        <f t="shared" si="0"/>
        <v>2019</v>
      </c>
      <c r="I17" s="61">
        <f t="shared" si="0"/>
        <v>2020</v>
      </c>
      <c r="J17" s="61">
        <f t="shared" si="0"/>
        <v>2021</v>
      </c>
      <c r="K17" s="62">
        <f t="shared" si="0"/>
        <v>2022</v>
      </c>
    </row>
    <row r="18" spans="2:11" ht="15" thickTop="1" x14ac:dyDescent="0.3">
      <c r="B18" s="741" t="str">
        <f>B3</f>
        <v>Rozdiel v príjme pohlaví</v>
      </c>
      <c r="C18" s="747"/>
      <c r="D18" s="63">
        <v>-0.83881026015118809</v>
      </c>
      <c r="E18" s="63">
        <v>-0.96835598859082372</v>
      </c>
      <c r="F18" s="63">
        <v>-1.1244543878663653</v>
      </c>
      <c r="G18" s="63">
        <v>-1.3762051895692584</v>
      </c>
      <c r="H18" s="63">
        <v>-1.0470146214064493</v>
      </c>
      <c r="I18" s="63">
        <v>-0.71691711601527341</v>
      </c>
      <c r="J18" s="63">
        <v>-1.0628136558089138</v>
      </c>
      <c r="K18" s="64">
        <v>-1.1116656901810882</v>
      </c>
    </row>
    <row r="19" spans="2:11" x14ac:dyDescent="0.3">
      <c r="B19" s="65" t="str">
        <f>B5</f>
        <v>Rozdiel v príjme pohlaví  - 25 - 34 rokov</v>
      </c>
      <c r="C19" s="66"/>
      <c r="D19" s="67">
        <v>-1.571945305045602</v>
      </c>
      <c r="E19" s="67">
        <v>-1.0136380165512304</v>
      </c>
      <c r="F19" s="67">
        <v>-1.4043400903172358</v>
      </c>
      <c r="G19" s="67">
        <v>-1.162484386467461</v>
      </c>
      <c r="H19" s="67">
        <v>-1.0016698036297953</v>
      </c>
      <c r="I19" s="67">
        <v>-0.58711660195359516</v>
      </c>
      <c r="J19" s="67">
        <v>-0.92058484414837993</v>
      </c>
      <c r="K19" s="68">
        <v>-1.123030896390339</v>
      </c>
    </row>
    <row r="20" spans="2:11" x14ac:dyDescent="0.3">
      <c r="B20" s="65" t="str">
        <f>B7</f>
        <v>Rozdiel v príjme pohlaví  - 35 - 44 rokov</v>
      </c>
      <c r="C20" s="66"/>
      <c r="D20" s="67">
        <v>-1.7625094203047009</v>
      </c>
      <c r="E20" s="67">
        <v>-1.60203975709667</v>
      </c>
      <c r="F20" s="67">
        <v>-1.6542900647628433</v>
      </c>
      <c r="G20" s="67">
        <v>-1.4449726129523728</v>
      </c>
      <c r="H20" s="67">
        <v>-1.4568519336979606</v>
      </c>
      <c r="I20" s="67">
        <v>-1.23720449514564</v>
      </c>
      <c r="J20" s="67">
        <v>-1.2683211121937861</v>
      </c>
      <c r="K20" s="68">
        <v>-1.3030784651825278</v>
      </c>
    </row>
    <row r="21" spans="2:11" x14ac:dyDescent="0.3">
      <c r="B21" s="65" t="str">
        <f>B9</f>
        <v>Rozdiel v príjme pohlaví  - 45 - 54 rokov</v>
      </c>
      <c r="C21" s="66"/>
      <c r="D21" s="67">
        <v>-0.68585589521983192</v>
      </c>
      <c r="E21" s="67">
        <v>-1.030095994960428</v>
      </c>
      <c r="F21" s="67">
        <v>-1.1448702738154135</v>
      </c>
      <c r="G21" s="67">
        <v>-1.0626352407678139</v>
      </c>
      <c r="H21" s="67">
        <v>-1.0932727787389656</v>
      </c>
      <c r="I21" s="67">
        <v>-0.73079739539058053</v>
      </c>
      <c r="J21" s="67">
        <v>-1.1994980582003472</v>
      </c>
      <c r="K21" s="68">
        <v>-1.069111186868388</v>
      </c>
    </row>
    <row r="22" spans="2:11" x14ac:dyDescent="0.3">
      <c r="B22" s="743" t="str">
        <f>B11</f>
        <v>Rozdiel v príjme pohlaví  - 55 - 64 rokov</v>
      </c>
      <c r="C22" s="748"/>
      <c r="D22" s="67">
        <v>0.19018617620406184</v>
      </c>
      <c r="E22" s="67">
        <v>-0.45009182706820683</v>
      </c>
      <c r="F22" s="67">
        <v>-0.53984781280072291</v>
      </c>
      <c r="G22" s="67">
        <v>-0.4719527351613364</v>
      </c>
      <c r="H22" s="67">
        <v>-0.64894097493650671</v>
      </c>
      <c r="I22" s="67">
        <v>-0.32374436630389369</v>
      </c>
      <c r="J22" s="67">
        <v>-0.36411702174083432</v>
      </c>
      <c r="K22" s="68">
        <v>-0.47801534531113521</v>
      </c>
    </row>
    <row r="23" spans="2:11" x14ac:dyDescent="0.3">
      <c r="B23" s="84" t="str">
        <f>B13</f>
        <v>Rozdiel v príjme pohlaví  - viac ako 65 rokov</v>
      </c>
      <c r="C23" s="85"/>
      <c r="D23" s="67">
        <v>0.82736620530777405</v>
      </c>
      <c r="E23" s="67">
        <v>-0.18966590565660033</v>
      </c>
      <c r="F23" s="67">
        <v>-0.48987099629913661</v>
      </c>
      <c r="G23" s="67">
        <v>9.686612088821131E-2</v>
      </c>
      <c r="H23" s="67">
        <v>0.13632615864177994</v>
      </c>
      <c r="I23" s="67">
        <v>2.7459515388511676E-3</v>
      </c>
      <c r="J23" s="67">
        <v>-0.18870769596188094</v>
      </c>
      <c r="K23" s="68">
        <v>-0.21785705358416058</v>
      </c>
    </row>
    <row r="24" spans="2:11" ht="15" thickBot="1" x14ac:dyDescent="0.35">
      <c r="B24" s="69" t="str">
        <f>B15</f>
        <v>Rozdiel v príjme pohlaví  - menej ako 25 rokov</v>
      </c>
      <c r="C24" s="70"/>
      <c r="D24" s="71">
        <v>-0.87741378370132317</v>
      </c>
      <c r="E24" s="71">
        <v>-1.080451280712708</v>
      </c>
      <c r="F24" s="71">
        <v>-1.4321857633774886</v>
      </c>
      <c r="G24" s="71">
        <v>-1.3035038727054067</v>
      </c>
      <c r="H24" s="71">
        <v>-0.99920491194741035</v>
      </c>
      <c r="I24" s="71">
        <v>-0.28397059970376926</v>
      </c>
      <c r="J24" s="71">
        <v>-0.29093831215508859</v>
      </c>
      <c r="K24" s="72">
        <v>-0.40214030174843762</v>
      </c>
    </row>
  </sheetData>
  <mergeCells count="2">
    <mergeCell ref="B18:C18"/>
    <mergeCell ref="B22:C22"/>
  </mergeCells>
  <conditionalFormatting sqref="D18:K18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22:K24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9:K21">
    <cfRule type="colorScale" priority="5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8:K24">
    <cfRule type="colorScale" priority="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D22:D24">
    <cfRule type="colorScale" priority="3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9:D21">
    <cfRule type="colorScale" priority="2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D24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B56DCF04-675D-481F-9664-00C152D31E53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3973-E946-42AF-A6D0-CBE9CC96B795}">
  <dimension ref="A1:H40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0.453125" style="3" customWidth="1"/>
    <col min="3" max="3" width="27.7265625" style="3" customWidth="1"/>
    <col min="4" max="4" width="22.6328125" style="3" customWidth="1"/>
    <col min="5" max="5" width="14.7265625" style="3" customWidth="1"/>
    <col min="6" max="6" width="14.36328125" style="3" customWidth="1"/>
    <col min="7" max="7" width="15" style="3" customWidth="1"/>
    <col min="8" max="8" width="19.453125" style="3" customWidth="1"/>
    <col min="9" max="11" width="5.6328125" style="3" customWidth="1"/>
    <col min="12" max="16384" width="8.7265625" style="3"/>
  </cols>
  <sheetData>
    <row r="1" spans="1:8" x14ac:dyDescent="0.3">
      <c r="A1" s="2" t="s">
        <v>3</v>
      </c>
    </row>
    <row r="3" spans="1:8" ht="15" thickBot="1" x14ac:dyDescent="0.35"/>
    <row r="4" spans="1:8" x14ac:dyDescent="0.3">
      <c r="C4" s="308"/>
      <c r="D4" s="309">
        <v>-1</v>
      </c>
      <c r="E4" s="309">
        <v>-2</v>
      </c>
      <c r="F4" s="309">
        <v>-3</v>
      </c>
      <c r="G4" s="309">
        <v>-4</v>
      </c>
      <c r="H4" s="309">
        <v>-5</v>
      </c>
    </row>
    <row r="5" spans="1:8" ht="24" customHeight="1" thickBot="1" x14ac:dyDescent="0.35">
      <c r="C5" s="314" t="s">
        <v>855</v>
      </c>
      <c r="D5" s="311">
        <v>2002</v>
      </c>
      <c r="E5" s="311">
        <v>2006</v>
      </c>
      <c r="F5" s="311">
        <v>2010</v>
      </c>
      <c r="G5" s="311">
        <v>2014</v>
      </c>
      <c r="H5" s="311">
        <v>2018</v>
      </c>
    </row>
    <row r="6" spans="1:8" ht="21" customHeight="1" x14ac:dyDescent="0.3">
      <c r="C6" s="312" t="s">
        <v>856</v>
      </c>
      <c r="D6" s="312" t="s">
        <v>857</v>
      </c>
      <c r="E6" s="312" t="s">
        <v>858</v>
      </c>
      <c r="F6" s="312" t="s">
        <v>859</v>
      </c>
      <c r="G6" s="312" t="s">
        <v>860</v>
      </c>
      <c r="H6" s="312" t="s">
        <v>861</v>
      </c>
    </row>
    <row r="7" spans="1:8" x14ac:dyDescent="0.3">
      <c r="C7" s="312" t="s">
        <v>862</v>
      </c>
      <c r="D7" s="312" t="s">
        <v>863</v>
      </c>
      <c r="E7" s="312" t="s">
        <v>864</v>
      </c>
      <c r="F7" s="312" t="s">
        <v>865</v>
      </c>
      <c r="G7" s="312" t="s">
        <v>866</v>
      </c>
      <c r="H7" s="312" t="s">
        <v>867</v>
      </c>
    </row>
    <row r="8" spans="1:8" ht="15" thickBot="1" x14ac:dyDescent="0.35">
      <c r="C8" s="310" t="s">
        <v>868</v>
      </c>
      <c r="D8" s="310" t="s">
        <v>869</v>
      </c>
      <c r="E8" s="310" t="s">
        <v>870</v>
      </c>
      <c r="F8" s="310" t="s">
        <v>871</v>
      </c>
      <c r="G8" s="310" t="s">
        <v>872</v>
      </c>
      <c r="H8" s="310" t="s">
        <v>873</v>
      </c>
    </row>
    <row r="9" spans="1:8" x14ac:dyDescent="0.3">
      <c r="C9" s="315" t="s">
        <v>874</v>
      </c>
      <c r="D9" s="312"/>
      <c r="E9" s="312"/>
      <c r="F9" s="312"/>
      <c r="G9" s="312"/>
      <c r="H9" s="312"/>
    </row>
    <row r="10" spans="1:8" x14ac:dyDescent="0.3">
      <c r="C10" s="312" t="s">
        <v>875</v>
      </c>
      <c r="D10" s="312"/>
      <c r="E10" s="312"/>
      <c r="F10" s="312"/>
      <c r="G10" s="312"/>
      <c r="H10" s="312"/>
    </row>
    <row r="11" spans="1:8" x14ac:dyDescent="0.3">
      <c r="C11" s="312" t="s">
        <v>876</v>
      </c>
      <c r="D11" s="312" t="s">
        <v>877</v>
      </c>
      <c r="E11" s="312" t="s">
        <v>878</v>
      </c>
      <c r="F11" s="312" t="s">
        <v>879</v>
      </c>
      <c r="G11" s="312" t="s">
        <v>880</v>
      </c>
      <c r="H11" s="312" t="s">
        <v>881</v>
      </c>
    </row>
    <row r="12" spans="1:8" x14ac:dyDescent="0.3">
      <c r="C12" s="312" t="s">
        <v>882</v>
      </c>
      <c r="D12" s="312" t="s">
        <v>883</v>
      </c>
      <c r="E12" s="312" t="s">
        <v>884</v>
      </c>
      <c r="F12" s="312" t="s">
        <v>885</v>
      </c>
      <c r="G12" s="312" t="s">
        <v>886</v>
      </c>
      <c r="H12" s="312" t="s">
        <v>887</v>
      </c>
    </row>
    <row r="13" spans="1:8" x14ac:dyDescent="0.3">
      <c r="C13" s="312" t="s">
        <v>888</v>
      </c>
      <c r="D13" s="312" t="s">
        <v>889</v>
      </c>
      <c r="E13" s="312" t="s">
        <v>890</v>
      </c>
      <c r="F13" s="312" t="s">
        <v>891</v>
      </c>
      <c r="G13" s="312" t="s">
        <v>892</v>
      </c>
      <c r="H13" s="312" t="s">
        <v>893</v>
      </c>
    </row>
    <row r="14" spans="1:8" x14ac:dyDescent="0.3">
      <c r="C14" s="312" t="s">
        <v>797</v>
      </c>
      <c r="D14" s="312" t="s">
        <v>894</v>
      </c>
      <c r="E14" s="312" t="s">
        <v>895</v>
      </c>
      <c r="F14" s="312" t="s">
        <v>878</v>
      </c>
      <c r="G14" s="312" t="s">
        <v>896</v>
      </c>
      <c r="H14" s="312" t="s">
        <v>897</v>
      </c>
    </row>
    <row r="15" spans="1:8" x14ac:dyDescent="0.3">
      <c r="C15" s="312" t="s">
        <v>898</v>
      </c>
      <c r="D15" s="312" t="s">
        <v>899</v>
      </c>
      <c r="E15" s="312" t="s">
        <v>880</v>
      </c>
      <c r="F15" s="312" t="s">
        <v>900</v>
      </c>
      <c r="G15" s="312" t="s">
        <v>901</v>
      </c>
      <c r="H15" s="312" t="s">
        <v>900</v>
      </c>
    </row>
    <row r="16" spans="1:8" x14ac:dyDescent="0.3">
      <c r="C16" s="312" t="s">
        <v>902</v>
      </c>
      <c r="D16" s="312" t="s">
        <v>901</v>
      </c>
      <c r="E16" s="312" t="s">
        <v>903</v>
      </c>
      <c r="F16" s="312" t="s">
        <v>904</v>
      </c>
      <c r="G16" s="312" t="s">
        <v>905</v>
      </c>
      <c r="H16" s="312" t="s">
        <v>900</v>
      </c>
    </row>
    <row r="17" spans="3:8" x14ac:dyDescent="0.3">
      <c r="C17" s="312" t="s">
        <v>906</v>
      </c>
      <c r="D17" s="312" t="s">
        <v>907</v>
      </c>
      <c r="E17" s="312" t="s">
        <v>900</v>
      </c>
      <c r="F17" s="312" t="s">
        <v>908</v>
      </c>
      <c r="G17" s="312" t="s">
        <v>909</v>
      </c>
      <c r="H17" s="312" t="s">
        <v>910</v>
      </c>
    </row>
    <row r="18" spans="3:8" x14ac:dyDescent="0.3">
      <c r="C18" s="312" t="s">
        <v>911</v>
      </c>
      <c r="D18" s="312" t="s">
        <v>912</v>
      </c>
      <c r="E18" s="312" t="s">
        <v>913</v>
      </c>
      <c r="F18" s="312" t="s">
        <v>914</v>
      </c>
      <c r="G18" s="312" t="s">
        <v>915</v>
      </c>
      <c r="H18" s="312" t="s">
        <v>878</v>
      </c>
    </row>
    <row r="19" spans="3:8" ht="15" thickBot="1" x14ac:dyDescent="0.35">
      <c r="C19" s="312" t="s">
        <v>916</v>
      </c>
      <c r="D19" s="312" t="s">
        <v>917</v>
      </c>
      <c r="E19" s="312" t="s">
        <v>881</v>
      </c>
      <c r="F19" s="312" t="s">
        <v>900</v>
      </c>
      <c r="G19" s="312" t="s">
        <v>910</v>
      </c>
      <c r="H19" s="312" t="s">
        <v>867</v>
      </c>
    </row>
    <row r="20" spans="3:8" x14ac:dyDescent="0.3">
      <c r="C20" s="308" t="s">
        <v>918</v>
      </c>
      <c r="D20" s="308"/>
      <c r="E20" s="308"/>
      <c r="F20" s="308"/>
      <c r="G20" s="308"/>
      <c r="H20" s="308"/>
    </row>
    <row r="21" spans="3:8" x14ac:dyDescent="0.3">
      <c r="C21" s="312" t="s">
        <v>919</v>
      </c>
      <c r="D21" s="312" t="s">
        <v>920</v>
      </c>
      <c r="E21" s="312" t="s">
        <v>921</v>
      </c>
      <c r="F21" s="312" t="s">
        <v>922</v>
      </c>
      <c r="G21" s="312" t="s">
        <v>914</v>
      </c>
      <c r="H21" s="312" t="s">
        <v>921</v>
      </c>
    </row>
    <row r="22" spans="3:8" x14ac:dyDescent="0.3">
      <c r="C22" s="312" t="s">
        <v>923</v>
      </c>
      <c r="D22" s="312" t="s">
        <v>900</v>
      </c>
      <c r="E22" s="312" t="s">
        <v>924</v>
      </c>
      <c r="F22" s="312" t="s">
        <v>905</v>
      </c>
      <c r="G22" s="312" t="s">
        <v>913</v>
      </c>
      <c r="H22" s="312" t="s">
        <v>901</v>
      </c>
    </row>
    <row r="23" spans="3:8" x14ac:dyDescent="0.3">
      <c r="C23" s="312" t="s">
        <v>925</v>
      </c>
      <c r="D23" s="312" t="s">
        <v>926</v>
      </c>
      <c r="E23" s="312" t="s">
        <v>927</v>
      </c>
      <c r="F23" s="312" t="s">
        <v>903</v>
      </c>
      <c r="G23" s="312" t="s">
        <v>928</v>
      </c>
      <c r="H23" s="312" t="s">
        <v>929</v>
      </c>
    </row>
    <row r="24" spans="3:8" ht="15" thickBot="1" x14ac:dyDescent="0.35">
      <c r="C24" s="310" t="s">
        <v>930</v>
      </c>
      <c r="D24" s="310" t="s">
        <v>865</v>
      </c>
      <c r="E24" s="310" t="s">
        <v>931</v>
      </c>
      <c r="F24" s="310" t="s">
        <v>907</v>
      </c>
      <c r="G24" s="310" t="s">
        <v>932</v>
      </c>
      <c r="H24" s="310" t="s">
        <v>933</v>
      </c>
    </row>
    <row r="25" spans="3:8" x14ac:dyDescent="0.3">
      <c r="C25" s="312" t="s">
        <v>934</v>
      </c>
      <c r="D25" s="312"/>
      <c r="E25" s="312"/>
      <c r="F25" s="312"/>
      <c r="G25" s="312"/>
      <c r="H25" s="312"/>
    </row>
    <row r="26" spans="3:8" x14ac:dyDescent="0.3">
      <c r="C26" s="312" t="s">
        <v>935</v>
      </c>
      <c r="D26" s="312" t="s">
        <v>895</v>
      </c>
      <c r="E26" s="312" t="s">
        <v>936</v>
      </c>
      <c r="F26" s="312" t="s">
        <v>937</v>
      </c>
      <c r="G26" s="312" t="s">
        <v>909</v>
      </c>
      <c r="H26" s="312" t="s">
        <v>937</v>
      </c>
    </row>
    <row r="27" spans="3:8" x14ac:dyDescent="0.3">
      <c r="C27" s="312" t="s">
        <v>938</v>
      </c>
      <c r="D27" s="312" t="s">
        <v>939</v>
      </c>
      <c r="E27" s="312" t="s">
        <v>939</v>
      </c>
      <c r="F27" s="312" t="s">
        <v>896</v>
      </c>
      <c r="G27" s="312" t="s">
        <v>896</v>
      </c>
      <c r="H27" s="312" t="s">
        <v>900</v>
      </c>
    </row>
    <row r="28" spans="3:8" ht="15" thickBot="1" x14ac:dyDescent="0.35">
      <c r="C28" s="312" t="s">
        <v>940</v>
      </c>
      <c r="D28" s="312" t="s">
        <v>899</v>
      </c>
      <c r="E28" s="312" t="s">
        <v>865</v>
      </c>
      <c r="F28" s="312" t="s">
        <v>899</v>
      </c>
      <c r="G28" s="312" t="s">
        <v>897</v>
      </c>
      <c r="H28" s="312" t="s">
        <v>932</v>
      </c>
    </row>
    <row r="29" spans="3:8" x14ac:dyDescent="0.3">
      <c r="C29" s="308" t="s">
        <v>941</v>
      </c>
      <c r="D29" s="308"/>
      <c r="E29" s="308"/>
      <c r="F29" s="308"/>
      <c r="G29" s="308"/>
      <c r="H29" s="308"/>
    </row>
    <row r="30" spans="3:8" x14ac:dyDescent="0.3">
      <c r="C30" s="312" t="s">
        <v>942</v>
      </c>
      <c r="D30" s="312" t="s">
        <v>910</v>
      </c>
      <c r="E30" s="312" t="s">
        <v>881</v>
      </c>
      <c r="F30" s="312" t="s">
        <v>880</v>
      </c>
      <c r="G30" s="312" t="s">
        <v>943</v>
      </c>
      <c r="H30" s="312" t="s">
        <v>866</v>
      </c>
    </row>
    <row r="31" spans="3:8" x14ac:dyDescent="0.3">
      <c r="C31" s="312" t="s">
        <v>944</v>
      </c>
      <c r="D31" s="312" t="s">
        <v>945</v>
      </c>
      <c r="E31" s="312" t="s">
        <v>946</v>
      </c>
      <c r="F31" s="312" t="s">
        <v>946</v>
      </c>
      <c r="G31" s="312" t="s">
        <v>887</v>
      </c>
      <c r="H31" s="312" t="s">
        <v>947</v>
      </c>
    </row>
    <row r="32" spans="3:8" x14ac:dyDescent="0.3">
      <c r="C32" s="312" t="s">
        <v>948</v>
      </c>
      <c r="D32" s="312" t="s">
        <v>884</v>
      </c>
      <c r="E32" s="312" t="s">
        <v>887</v>
      </c>
      <c r="F32" s="312" t="s">
        <v>945</v>
      </c>
      <c r="G32" s="312" t="s">
        <v>864</v>
      </c>
      <c r="H32" s="312" t="s">
        <v>949</v>
      </c>
    </row>
    <row r="33" spans="3:8" x14ac:dyDescent="0.3">
      <c r="C33" s="312" t="s">
        <v>950</v>
      </c>
      <c r="D33" s="312" t="s">
        <v>881</v>
      </c>
      <c r="E33" s="312" t="s">
        <v>881</v>
      </c>
      <c r="F33" s="312" t="s">
        <v>910</v>
      </c>
      <c r="G33" s="312" t="s">
        <v>951</v>
      </c>
      <c r="H33" s="312" t="s">
        <v>928</v>
      </c>
    </row>
    <row r="34" spans="3:8" x14ac:dyDescent="0.3">
      <c r="C34" s="312" t="s">
        <v>952</v>
      </c>
      <c r="D34" s="312" t="s">
        <v>953</v>
      </c>
      <c r="E34" s="312" t="s">
        <v>954</v>
      </c>
      <c r="F34" s="312" t="s">
        <v>907</v>
      </c>
      <c r="G34" s="312" t="s">
        <v>921</v>
      </c>
      <c r="H34" s="312" t="s">
        <v>865</v>
      </c>
    </row>
    <row r="35" spans="3:8" x14ac:dyDescent="0.3">
      <c r="C35" s="312" t="s">
        <v>955</v>
      </c>
      <c r="D35" s="312" t="s">
        <v>956</v>
      </c>
      <c r="E35" s="312" t="s">
        <v>907</v>
      </c>
      <c r="F35" s="312" t="s">
        <v>900</v>
      </c>
      <c r="G35" s="312" t="s">
        <v>896</v>
      </c>
      <c r="H35" s="312" t="s">
        <v>896</v>
      </c>
    </row>
    <row r="36" spans="3:8" x14ac:dyDescent="0.3">
      <c r="C36" s="312" t="s">
        <v>957</v>
      </c>
      <c r="D36" s="312" t="s">
        <v>958</v>
      </c>
      <c r="E36" s="312" t="s">
        <v>959</v>
      </c>
      <c r="F36" s="312" t="s">
        <v>880</v>
      </c>
      <c r="G36" s="312" t="s">
        <v>867</v>
      </c>
      <c r="H36" s="312" t="s">
        <v>960</v>
      </c>
    </row>
    <row r="37" spans="3:8" x14ac:dyDescent="0.3">
      <c r="C37" s="312" t="s">
        <v>961</v>
      </c>
      <c r="D37" s="312" t="s">
        <v>865</v>
      </c>
      <c r="E37" s="312" t="s">
        <v>932</v>
      </c>
      <c r="F37" s="312" t="s">
        <v>933</v>
      </c>
      <c r="G37" s="312" t="s">
        <v>899</v>
      </c>
      <c r="H37" s="312" t="s">
        <v>962</v>
      </c>
    </row>
    <row r="38" spans="3:8" x14ac:dyDescent="0.3">
      <c r="C38" s="312" t="s">
        <v>963</v>
      </c>
      <c r="D38" s="312" t="s">
        <v>866</v>
      </c>
      <c r="E38" s="312" t="s">
        <v>939</v>
      </c>
      <c r="F38" s="312" t="s">
        <v>929</v>
      </c>
      <c r="G38" s="312" t="s">
        <v>899</v>
      </c>
      <c r="H38" s="312" t="s">
        <v>878</v>
      </c>
    </row>
    <row r="39" spans="3:8" ht="15" thickBot="1" x14ac:dyDescent="0.35">
      <c r="C39" s="310" t="s">
        <v>964</v>
      </c>
      <c r="D39" s="310" t="s">
        <v>965</v>
      </c>
      <c r="E39" s="310" t="s">
        <v>909</v>
      </c>
      <c r="F39" s="310" t="s">
        <v>966</v>
      </c>
      <c r="G39" s="310" t="s">
        <v>967</v>
      </c>
      <c r="H39" s="310" t="s">
        <v>968</v>
      </c>
    </row>
    <row r="40" spans="3:8" ht="15" thickBot="1" x14ac:dyDescent="0.35">
      <c r="C40" s="310" t="s">
        <v>853</v>
      </c>
      <c r="D40" s="311">
        <v>419715</v>
      </c>
      <c r="E40" s="311">
        <v>674408</v>
      </c>
      <c r="F40" s="311">
        <v>773860</v>
      </c>
      <c r="G40" s="311">
        <v>887052</v>
      </c>
      <c r="H40" s="311">
        <v>964342</v>
      </c>
    </row>
  </sheetData>
  <hyperlinks>
    <hyperlink ref="A1" location="OBSAH!A1" display="OBSAH!A1" xr:uid="{4CE3DFF1-C288-4105-A5C0-51F653F04EC8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DAA9-78C4-4430-9011-374D497931AD}">
  <dimension ref="A1:K19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3.7265625" style="3" customWidth="1"/>
    <col min="3" max="3" width="12.36328125" style="3" customWidth="1"/>
    <col min="4" max="9" width="4.7265625" style="3" customWidth="1"/>
    <col min="10" max="10" width="4.90625" style="3" bestFit="1" customWidth="1"/>
    <col min="11" max="12" width="4.7265625" style="3" customWidth="1"/>
    <col min="13" max="16384" width="8.7265625" style="3"/>
  </cols>
  <sheetData>
    <row r="1" spans="1:11" x14ac:dyDescent="0.3">
      <c r="A1" s="2" t="s">
        <v>3</v>
      </c>
    </row>
    <row r="2" spans="1:11" ht="15" thickBot="1" x14ac:dyDescent="0.35">
      <c r="B2" s="86" t="s">
        <v>100</v>
      </c>
      <c r="C2" s="87"/>
      <c r="D2" s="87">
        <v>2010</v>
      </c>
      <c r="E2" s="87">
        <v>2016</v>
      </c>
      <c r="F2" s="87">
        <v>2017</v>
      </c>
      <c r="G2" s="87">
        <v>2018</v>
      </c>
      <c r="H2" s="87">
        <v>2019</v>
      </c>
      <c r="I2" s="87">
        <v>2020</v>
      </c>
      <c r="J2" s="87">
        <v>2021</v>
      </c>
      <c r="K2" s="88">
        <v>2022</v>
      </c>
    </row>
    <row r="3" spans="1:11" ht="15" thickTop="1" x14ac:dyDescent="0.3">
      <c r="B3" s="89" t="s">
        <v>396</v>
      </c>
      <c r="C3" s="90" t="s">
        <v>102</v>
      </c>
      <c r="D3" s="91">
        <v>75.599999999999994</v>
      </c>
      <c r="E3" s="91">
        <v>77.3</v>
      </c>
      <c r="F3" s="91">
        <v>77.3</v>
      </c>
      <c r="G3" s="91">
        <v>77.400000000000006</v>
      </c>
      <c r="H3" s="92">
        <v>77.8</v>
      </c>
      <c r="I3" s="92">
        <v>77</v>
      </c>
      <c r="J3" s="92">
        <v>74.599999999999994</v>
      </c>
      <c r="K3" s="93">
        <v>77</v>
      </c>
    </row>
    <row r="4" spans="1:11" x14ac:dyDescent="0.3">
      <c r="B4" s="94" t="s">
        <v>397</v>
      </c>
      <c r="C4" s="95" t="s">
        <v>139</v>
      </c>
      <c r="D4" s="96">
        <v>78.74444444444444</v>
      </c>
      <c r="E4" s="96">
        <v>80.029629629629639</v>
      </c>
      <c r="F4" s="96">
        <v>80.040740740740731</v>
      </c>
      <c r="G4" s="96">
        <v>80.177777777777763</v>
      </c>
      <c r="H4" s="97">
        <v>80.481481481481495</v>
      </c>
      <c r="I4" s="97">
        <v>79.729629629629628</v>
      </c>
      <c r="J4" s="97">
        <v>79.207407407407402</v>
      </c>
      <c r="K4" s="98">
        <v>79.911111111111111</v>
      </c>
    </row>
    <row r="5" spans="1:11" x14ac:dyDescent="0.3">
      <c r="B5" s="99" t="s">
        <v>398</v>
      </c>
      <c r="C5" s="100" t="s">
        <v>102</v>
      </c>
      <c r="D5" s="101"/>
      <c r="E5" s="102">
        <v>243.87</v>
      </c>
      <c r="F5" s="102">
        <v>238.75</v>
      </c>
      <c r="G5" s="102">
        <v>241.32</v>
      </c>
      <c r="H5" s="103">
        <v>231.15</v>
      </c>
      <c r="I5" s="103">
        <v>262.43</v>
      </c>
      <c r="J5" s="103">
        <v>379.27</v>
      </c>
      <c r="K5" s="104"/>
    </row>
    <row r="6" spans="1:11" x14ac:dyDescent="0.3">
      <c r="B6" s="94" t="s">
        <v>399</v>
      </c>
      <c r="C6" s="95" t="s">
        <v>139</v>
      </c>
      <c r="D6" s="96"/>
      <c r="E6" s="105">
        <v>187.53</v>
      </c>
      <c r="F6" s="105">
        <v>184.07925925925929</v>
      </c>
      <c r="G6" s="105">
        <v>182.24259259259259</v>
      </c>
      <c r="H6" s="97">
        <v>175.5840740740741</v>
      </c>
      <c r="I6" s="97">
        <v>201.4088888888889</v>
      </c>
      <c r="J6" s="97">
        <v>237.2481481481482</v>
      </c>
      <c r="K6" s="98"/>
    </row>
    <row r="7" spans="1:11" ht="22.8" x14ac:dyDescent="0.3">
      <c r="B7" s="106" t="s">
        <v>400</v>
      </c>
      <c r="C7" s="100" t="s">
        <v>102</v>
      </c>
      <c r="D7" s="101"/>
      <c r="E7" s="102">
        <v>168.34</v>
      </c>
      <c r="F7" s="102">
        <v>173.71</v>
      </c>
      <c r="G7" s="102">
        <v>165.35</v>
      </c>
      <c r="H7" s="103">
        <v>163.56</v>
      </c>
      <c r="I7" s="103">
        <v>168.84</v>
      </c>
      <c r="J7" s="103">
        <v>206</v>
      </c>
      <c r="K7" s="104"/>
    </row>
    <row r="8" spans="1:11" x14ac:dyDescent="0.3">
      <c r="B8" s="94" t="s">
        <v>399</v>
      </c>
      <c r="C8" s="95" t="s">
        <v>139</v>
      </c>
      <c r="D8" s="96"/>
      <c r="E8" s="105">
        <v>110.762962962963</v>
      </c>
      <c r="F8" s="105">
        <v>108.8277777777778</v>
      </c>
      <c r="G8" s="105">
        <v>107.6814814814815</v>
      </c>
      <c r="H8" s="97">
        <v>104.4466666666667</v>
      </c>
      <c r="I8" s="97">
        <v>107.1133333333333</v>
      </c>
      <c r="J8" s="97">
        <v>110.7225925925926</v>
      </c>
      <c r="K8" s="98"/>
    </row>
    <row r="9" spans="1:11" x14ac:dyDescent="0.3">
      <c r="B9" s="99" t="s">
        <v>357</v>
      </c>
      <c r="C9" s="100" t="s">
        <v>102</v>
      </c>
      <c r="D9" s="101">
        <v>5.7</v>
      </c>
      <c r="E9" s="101">
        <v>5.4</v>
      </c>
      <c r="F9" s="101">
        <v>4.5</v>
      </c>
      <c r="G9" s="101">
        <v>5</v>
      </c>
      <c r="H9" s="103">
        <v>5.0999999999999996</v>
      </c>
      <c r="I9" s="103">
        <v>5.0999999999999996</v>
      </c>
      <c r="J9" s="103">
        <v>4.9000000000000004</v>
      </c>
      <c r="K9" s="104">
        <v>5.4</v>
      </c>
    </row>
    <row r="10" spans="1:11" x14ac:dyDescent="0.3">
      <c r="B10" s="94" t="s">
        <v>401</v>
      </c>
      <c r="C10" s="95" t="s">
        <v>139</v>
      </c>
      <c r="D10" s="96">
        <v>4.2037037037037033</v>
      </c>
      <c r="E10" s="96">
        <v>3.7148148148148148</v>
      </c>
      <c r="F10" s="96">
        <v>3.496296296296296</v>
      </c>
      <c r="G10" s="96">
        <v>3.4407407407407402</v>
      </c>
      <c r="H10" s="97">
        <v>3.4666666666666659</v>
      </c>
      <c r="I10" s="97">
        <v>3.2370370370370369</v>
      </c>
      <c r="J10" s="97">
        <v>3.1333333333333329</v>
      </c>
      <c r="K10" s="98">
        <v>3.2814814814814821</v>
      </c>
    </row>
    <row r="11" spans="1:11" ht="22.8" x14ac:dyDescent="0.3">
      <c r="B11" s="106" t="s">
        <v>402</v>
      </c>
      <c r="C11" s="100" t="s">
        <v>102</v>
      </c>
      <c r="D11" s="101">
        <v>9</v>
      </c>
      <c r="E11" s="101">
        <v>7.5</v>
      </c>
      <c r="F11" s="101">
        <v>7.5</v>
      </c>
      <c r="G11" s="101">
        <v>7.3</v>
      </c>
      <c r="H11" s="103">
        <v>7.5</v>
      </c>
      <c r="I11" s="103">
        <v>7.3</v>
      </c>
      <c r="J11" s="103">
        <v>7.2</v>
      </c>
      <c r="K11" s="104"/>
    </row>
    <row r="12" spans="1:11" ht="15" thickBot="1" x14ac:dyDescent="0.35">
      <c r="B12" s="107" t="s">
        <v>403</v>
      </c>
      <c r="C12" s="108" t="s">
        <v>404</v>
      </c>
      <c r="D12" s="109">
        <v>6.5138888888888884</v>
      </c>
      <c r="E12" s="109">
        <v>6.5864864864864856</v>
      </c>
      <c r="F12" s="109">
        <v>6.5972972972972972</v>
      </c>
      <c r="G12" s="109">
        <v>6.5486486486486486</v>
      </c>
      <c r="H12" s="110">
        <v>6.5513513513513519</v>
      </c>
      <c r="I12" s="110">
        <v>6.2918918918918907</v>
      </c>
      <c r="J12" s="110">
        <v>6.4628571428571426</v>
      </c>
      <c r="K12" s="111">
        <v>7.44</v>
      </c>
    </row>
    <row r="13" spans="1:11" ht="15.6" thickTop="1" thickBot="1" x14ac:dyDescent="0.35">
      <c r="B13" s="86" t="s">
        <v>144</v>
      </c>
      <c r="C13" s="112"/>
      <c r="D13" s="87">
        <v>2010</v>
      </c>
      <c r="E13" s="87">
        <v>2016</v>
      </c>
      <c r="F13" s="87">
        <v>2017</v>
      </c>
      <c r="G13" s="87">
        <v>2018</v>
      </c>
      <c r="H13" s="87">
        <v>2019</v>
      </c>
      <c r="I13" s="87">
        <v>2020</v>
      </c>
      <c r="J13" s="87">
        <v>2021</v>
      </c>
      <c r="K13" s="88">
        <v>2022</v>
      </c>
    </row>
    <row r="14" spans="1:11" ht="15" thickTop="1" x14ac:dyDescent="0.3">
      <c r="B14" s="749" t="str">
        <f>B3</f>
        <v>Očakávaná dĺžka života pri narodení</v>
      </c>
      <c r="C14" s="750"/>
      <c r="D14" s="113">
        <v>-1.0230821903008629</v>
      </c>
      <c r="E14" s="113">
        <v>-0.95203136792564047</v>
      </c>
      <c r="F14" s="113">
        <v>-0.97915982863105266</v>
      </c>
      <c r="G14" s="113">
        <v>-0.98846545204560787</v>
      </c>
      <c r="H14" s="113">
        <v>-0.96662680184709515</v>
      </c>
      <c r="I14" s="113">
        <v>-0.92531597670591936</v>
      </c>
      <c r="J14" s="113">
        <v>-1.221953500128482</v>
      </c>
      <c r="K14" s="114">
        <v>-0.99534022406927525</v>
      </c>
    </row>
    <row r="15" spans="1:11" x14ac:dyDescent="0.3">
      <c r="B15" s="751" t="s">
        <v>398</v>
      </c>
      <c r="C15" s="752"/>
      <c r="D15" s="115"/>
      <c r="E15" s="115">
        <v>-0.77471058583515573</v>
      </c>
      <c r="F15" s="115">
        <v>-0.77809605432789308</v>
      </c>
      <c r="G15" s="115">
        <v>-0.83743834715734111</v>
      </c>
      <c r="H15" s="115">
        <v>-0.82380916135942417</v>
      </c>
      <c r="I15" s="115">
        <v>-0.75911476966277824</v>
      </c>
      <c r="J15" s="115">
        <v>-1.1830363895423239</v>
      </c>
      <c r="K15" s="116"/>
    </row>
    <row r="16" spans="1:11" x14ac:dyDescent="0.3">
      <c r="B16" s="751" t="s">
        <v>400</v>
      </c>
      <c r="C16" s="752"/>
      <c r="D16" s="115"/>
      <c r="E16" s="115">
        <v>-1.1447038885443279</v>
      </c>
      <c r="F16" s="115">
        <v>-1.3182054659373641</v>
      </c>
      <c r="G16" s="115">
        <v>-1.1838643262419759</v>
      </c>
      <c r="H16" s="115">
        <v>-1.209169186217427</v>
      </c>
      <c r="I16" s="115">
        <v>-1.119941346300982</v>
      </c>
      <c r="J16" s="115">
        <v>-1.546637467157937</v>
      </c>
      <c r="K16" s="116"/>
    </row>
    <row r="17" spans="2:11" x14ac:dyDescent="0.3">
      <c r="B17" s="751" t="str">
        <f>B9</f>
        <v>Dojčenská úmrtnosť</v>
      </c>
      <c r="C17" s="752"/>
      <c r="D17" s="115">
        <v>-0.80742792259603569</v>
      </c>
      <c r="E17" s="115">
        <v>-1.2078101037532281</v>
      </c>
      <c r="F17" s="115">
        <v>-0.76268115090238786</v>
      </c>
      <c r="G17" s="115">
        <v>-1.343429206001697</v>
      </c>
      <c r="H17" s="115">
        <v>-1.3285112123267611</v>
      </c>
      <c r="I17" s="115">
        <v>-1.817967039022697</v>
      </c>
      <c r="J17" s="115">
        <v>-1.803096616215395</v>
      </c>
      <c r="K17" s="116">
        <v>-2.053194464703445</v>
      </c>
    </row>
    <row r="18" spans="2:11" ht="15" thickBot="1" x14ac:dyDescent="0.35">
      <c r="B18" s="753" t="s">
        <v>402</v>
      </c>
      <c r="C18" s="754"/>
      <c r="D18" s="117">
        <v>-1.5189332212892159</v>
      </c>
      <c r="E18" s="117">
        <v>-0.59653401204816725</v>
      </c>
      <c r="F18" s="117">
        <v>-0.58924245828124289</v>
      </c>
      <c r="G18" s="117">
        <v>-0.47590427050218559</v>
      </c>
      <c r="H18" s="117">
        <v>-0.6166747033016301</v>
      </c>
      <c r="I18" s="117">
        <v>-0.68257014002335736</v>
      </c>
      <c r="J18" s="117">
        <v>-0.43886672550325201</v>
      </c>
      <c r="K18" s="118"/>
    </row>
    <row r="19" spans="2:11" ht="15" thickTop="1" x14ac:dyDescent="0.3"/>
  </sheetData>
  <mergeCells count="5">
    <mergeCell ref="B14:C14"/>
    <mergeCell ref="B15:C15"/>
    <mergeCell ref="B16:C16"/>
    <mergeCell ref="B17:C17"/>
    <mergeCell ref="B18:C18"/>
  </mergeCells>
  <conditionalFormatting sqref="D14:H18 K14:K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14:J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C4241CB4-E8BE-40A5-A254-6FCD9AACB9C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FB97-1BB4-4E61-A532-6D149C85BF38}">
  <dimension ref="A1:J12"/>
  <sheetViews>
    <sheetView showGridLines="0" zoomScale="120" zoomScaleNormal="120" workbookViewId="0"/>
  </sheetViews>
  <sheetFormatPr defaultColWidth="7.26953125" defaultRowHeight="12.6" x14ac:dyDescent="0.2"/>
  <cols>
    <col min="1" max="1" width="9.26953125" style="9" customWidth="1"/>
    <col min="2" max="2" width="21.453125" style="9" customWidth="1"/>
    <col min="3" max="10" width="4.6328125" style="9" customWidth="1"/>
    <col min="11" max="16384" width="7.26953125" style="9"/>
  </cols>
  <sheetData>
    <row r="1" spans="1:10" x14ac:dyDescent="0.2">
      <c r="A1" s="2" t="s">
        <v>3</v>
      </c>
    </row>
    <row r="2" spans="1:10" ht="13.2" thickBot="1" x14ac:dyDescent="0.25"/>
    <row r="3" spans="1:10" ht="13.2" thickBot="1" x14ac:dyDescent="0.25">
      <c r="B3" s="369" t="s">
        <v>100</v>
      </c>
      <c r="C3" s="370">
        <v>2016</v>
      </c>
      <c r="D3" s="370">
        <v>2017</v>
      </c>
      <c r="E3" s="370">
        <v>2018</v>
      </c>
      <c r="F3" s="370">
        <v>2019</v>
      </c>
      <c r="G3" s="370">
        <v>2020</v>
      </c>
      <c r="H3" s="370">
        <v>2021</v>
      </c>
      <c r="I3" s="370">
        <v>2022</v>
      </c>
      <c r="J3" s="371">
        <v>2023</v>
      </c>
    </row>
    <row r="4" spans="1:10" x14ac:dyDescent="0.2">
      <c r="B4" s="364" t="s">
        <v>1080</v>
      </c>
      <c r="C4" s="367">
        <v>73.3</v>
      </c>
      <c r="D4" s="367">
        <v>70.599999999999994</v>
      </c>
      <c r="E4" s="367">
        <v>70.2</v>
      </c>
      <c r="F4" s="367">
        <v>70.5</v>
      </c>
      <c r="G4" s="367">
        <v>74.400000000000006</v>
      </c>
      <c r="H4" s="367">
        <v>73</v>
      </c>
      <c r="I4" s="367">
        <v>71.2</v>
      </c>
      <c r="J4" s="372">
        <v>72.900000000000006</v>
      </c>
    </row>
    <row r="5" spans="1:10" x14ac:dyDescent="0.2">
      <c r="B5" s="365" t="s">
        <v>988</v>
      </c>
      <c r="C5" s="367">
        <v>72.900000000000006</v>
      </c>
      <c r="D5" s="367">
        <v>70.5</v>
      </c>
      <c r="E5" s="367">
        <v>70</v>
      </c>
      <c r="F5" s="367">
        <v>70.599999999999994</v>
      </c>
      <c r="G5" s="367">
        <v>76.099999999999994</v>
      </c>
      <c r="H5" s="367">
        <v>78.599999999999994</v>
      </c>
      <c r="I5" s="367">
        <v>76.5</v>
      </c>
      <c r="J5" s="372">
        <v>78.7</v>
      </c>
    </row>
    <row r="6" spans="1:10" ht="27.6" customHeight="1" x14ac:dyDescent="0.2">
      <c r="B6" s="366" t="s">
        <v>1081</v>
      </c>
      <c r="C6" s="368">
        <v>68</v>
      </c>
      <c r="D6" s="368">
        <v>66</v>
      </c>
      <c r="E6" s="368">
        <v>67</v>
      </c>
      <c r="F6" s="368">
        <v>68</v>
      </c>
      <c r="G6" s="368">
        <v>71</v>
      </c>
      <c r="H6" s="368">
        <v>71</v>
      </c>
      <c r="I6" s="368">
        <v>72</v>
      </c>
      <c r="J6" s="372"/>
    </row>
    <row r="7" spans="1:10" ht="25.95" customHeight="1" x14ac:dyDescent="0.2">
      <c r="B7" s="366" t="s">
        <v>1082</v>
      </c>
      <c r="C7" s="367">
        <v>69.8</v>
      </c>
      <c r="D7" s="367">
        <v>68.7</v>
      </c>
      <c r="E7" s="367">
        <v>68.7</v>
      </c>
      <c r="F7" s="367">
        <v>70.099999999999994</v>
      </c>
      <c r="G7" s="367">
        <v>76</v>
      </c>
      <c r="H7" s="367">
        <v>75.099999999999994</v>
      </c>
      <c r="I7" s="367">
        <v>77.900000000000006</v>
      </c>
      <c r="J7" s="372">
        <v>76.7</v>
      </c>
    </row>
    <row r="8" spans="1:10" x14ac:dyDescent="0.2">
      <c r="B8" s="365" t="s">
        <v>1083</v>
      </c>
      <c r="C8" s="367">
        <v>63.7</v>
      </c>
      <c r="D8" s="367">
        <v>63.1</v>
      </c>
      <c r="E8" s="367">
        <v>63.3</v>
      </c>
      <c r="F8" s="367">
        <v>65.2</v>
      </c>
      <c r="G8" s="367">
        <v>69.5</v>
      </c>
      <c r="H8" s="367">
        <v>70.5</v>
      </c>
      <c r="I8" s="367">
        <v>69.099999999999994</v>
      </c>
      <c r="J8" s="372">
        <v>70.7</v>
      </c>
    </row>
    <row r="9" spans="1:10" ht="16.95" customHeight="1" x14ac:dyDescent="0.2">
      <c r="B9" s="365" t="s">
        <v>1084</v>
      </c>
      <c r="C9" s="367">
        <v>60.1</v>
      </c>
      <c r="D9" s="367">
        <v>60.3</v>
      </c>
      <c r="E9" s="367">
        <v>60.8</v>
      </c>
      <c r="F9" s="367">
        <v>63</v>
      </c>
      <c r="G9" s="367">
        <v>68.3</v>
      </c>
      <c r="H9" s="367">
        <v>71.3</v>
      </c>
      <c r="I9" s="367">
        <v>69.2</v>
      </c>
      <c r="J9" s="372">
        <v>70.599999999999994</v>
      </c>
    </row>
    <row r="10" spans="1:10" ht="26.4" customHeight="1" x14ac:dyDescent="0.2">
      <c r="B10" s="362" t="s">
        <v>1085</v>
      </c>
      <c r="C10" s="367">
        <v>72.400000000000006</v>
      </c>
      <c r="D10" s="367">
        <v>75.2</v>
      </c>
      <c r="E10" s="367">
        <v>77.599999999999994</v>
      </c>
      <c r="F10" s="367">
        <v>78.400000000000006</v>
      </c>
      <c r="G10" s="367">
        <v>76.599999999999994</v>
      </c>
      <c r="H10" s="367">
        <v>77.2</v>
      </c>
      <c r="I10" s="367">
        <v>79.3</v>
      </c>
      <c r="J10" s="372">
        <v>81</v>
      </c>
    </row>
    <row r="11" spans="1:10" ht="23.4" customHeight="1" x14ac:dyDescent="0.2">
      <c r="B11" s="362" t="s">
        <v>1086</v>
      </c>
      <c r="C11" s="367">
        <v>72.3</v>
      </c>
      <c r="D11" s="367">
        <v>75.7</v>
      </c>
      <c r="E11" s="367">
        <v>78.5</v>
      </c>
      <c r="F11" s="367">
        <v>78.900000000000006</v>
      </c>
      <c r="G11" s="367">
        <v>76.599999999999994</v>
      </c>
      <c r="H11" s="367">
        <v>77.2</v>
      </c>
      <c r="I11" s="367">
        <v>80.2</v>
      </c>
      <c r="J11" s="372"/>
    </row>
    <row r="12" spans="1:10" ht="30.6" customHeight="1" thickBot="1" x14ac:dyDescent="0.25">
      <c r="B12" s="363" t="s">
        <v>1087</v>
      </c>
      <c r="C12" s="373">
        <v>78</v>
      </c>
      <c r="D12" s="373">
        <v>82.4</v>
      </c>
      <c r="E12" s="373">
        <v>84.6</v>
      </c>
      <c r="F12" s="373">
        <v>86.1</v>
      </c>
      <c r="G12" s="373">
        <v>83.2</v>
      </c>
      <c r="H12" s="373">
        <v>83.9</v>
      </c>
      <c r="I12" s="373">
        <v>86.4</v>
      </c>
      <c r="J12" s="374"/>
    </row>
  </sheetData>
  <hyperlinks>
    <hyperlink ref="A1" location="OBSAH!A1" display="OBSAH!A1" xr:uid="{1A0EA9B2-08B4-4C5C-8F60-79A2B1A2AB6C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5EF7-6C58-447A-8789-B6D807E188F8}">
  <dimension ref="A1:L31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0.453125" style="3" customWidth="1"/>
    <col min="3" max="3" width="13.453125" style="3" customWidth="1"/>
    <col min="4" max="10" width="5.6328125" style="3" customWidth="1"/>
    <col min="11" max="16384" width="8.7265625" style="3"/>
  </cols>
  <sheetData>
    <row r="1" spans="1:12" x14ac:dyDescent="0.3">
      <c r="A1" s="2" t="s">
        <v>3</v>
      </c>
    </row>
    <row r="2" spans="1:12" ht="15" thickBot="1" x14ac:dyDescent="0.35">
      <c r="B2" s="86" t="s">
        <v>100</v>
      </c>
      <c r="C2" s="87"/>
      <c r="D2" s="87">
        <v>2010</v>
      </c>
      <c r="E2" s="87">
        <v>2015</v>
      </c>
      <c r="F2" s="87">
        <v>2016</v>
      </c>
      <c r="G2" s="87">
        <v>2017</v>
      </c>
      <c r="H2" s="87">
        <v>2018</v>
      </c>
      <c r="I2" s="87">
        <v>2019</v>
      </c>
      <c r="J2" s="87">
        <v>2020</v>
      </c>
      <c r="K2" s="87">
        <v>2021</v>
      </c>
      <c r="L2" s="88">
        <v>2022</v>
      </c>
    </row>
    <row r="3" spans="1:12" ht="15" thickTop="1" x14ac:dyDescent="0.3">
      <c r="B3" s="119" t="s">
        <v>405</v>
      </c>
      <c r="C3" s="90" t="s">
        <v>102</v>
      </c>
      <c r="D3" s="120"/>
      <c r="E3" s="91">
        <v>6.76</v>
      </c>
      <c r="F3" s="91">
        <v>6.97</v>
      </c>
      <c r="G3" s="91">
        <v>6.76</v>
      </c>
      <c r="H3" s="92">
        <v>6.67</v>
      </c>
      <c r="I3" s="92">
        <v>6.92</v>
      </c>
      <c r="J3" s="121">
        <v>7.13</v>
      </c>
      <c r="K3" s="122">
        <v>7.76</v>
      </c>
      <c r="L3" s="123"/>
    </row>
    <row r="4" spans="1:12" x14ac:dyDescent="0.3">
      <c r="B4" s="94" t="s">
        <v>406</v>
      </c>
      <c r="C4" s="95" t="s">
        <v>139</v>
      </c>
      <c r="D4" s="96">
        <v>9.102666666666666</v>
      </c>
      <c r="E4" s="96">
        <v>8.2281481481481489</v>
      </c>
      <c r="F4" s="96">
        <v>8.2759259259259252</v>
      </c>
      <c r="G4" s="96">
        <v>8.1729629629629628</v>
      </c>
      <c r="H4" s="97">
        <v>8.1848148148148159</v>
      </c>
      <c r="I4" s="97">
        <v>8.2944444444444443</v>
      </c>
      <c r="J4" s="97">
        <v>9.1344444444444459</v>
      </c>
      <c r="K4" s="97">
        <v>9.3033333333333328</v>
      </c>
      <c r="L4" s="124">
        <v>8.7066666666666688</v>
      </c>
    </row>
    <row r="5" spans="1:12" x14ac:dyDescent="0.3">
      <c r="B5" s="99" t="s">
        <v>407</v>
      </c>
      <c r="C5" s="100" t="s">
        <v>102</v>
      </c>
      <c r="D5" s="101"/>
      <c r="E5" s="102">
        <v>1507.92</v>
      </c>
      <c r="F5" s="102">
        <v>1443.73</v>
      </c>
      <c r="G5" s="102">
        <v>1390.24</v>
      </c>
      <c r="H5" s="125">
        <v>1401</v>
      </c>
      <c r="I5" s="125">
        <v>1518.84</v>
      </c>
      <c r="J5" s="125">
        <v>1514.24</v>
      </c>
      <c r="K5" s="125">
        <v>1742.36</v>
      </c>
      <c r="L5" s="126"/>
    </row>
    <row r="6" spans="1:12" x14ac:dyDescent="0.3">
      <c r="B6" s="94" t="s">
        <v>408</v>
      </c>
      <c r="C6" s="95" t="s">
        <v>139</v>
      </c>
      <c r="D6" s="105">
        <v>2325.8093749999998</v>
      </c>
      <c r="E6" s="105">
        <v>2272.804444444444</v>
      </c>
      <c r="F6" s="105">
        <v>2321.5774074074079</v>
      </c>
      <c r="G6" s="105">
        <v>2390.0444444444438</v>
      </c>
      <c r="H6" s="127">
        <v>2480.83</v>
      </c>
      <c r="I6" s="127">
        <v>2593.3411111111109</v>
      </c>
      <c r="J6" s="127">
        <v>2731.2637037037039</v>
      </c>
      <c r="K6" s="127">
        <v>3027.7707407407402</v>
      </c>
      <c r="L6" s="128">
        <v>3444.2208333333328</v>
      </c>
    </row>
    <row r="7" spans="1:12" x14ac:dyDescent="0.3">
      <c r="B7" s="99" t="s">
        <v>409</v>
      </c>
      <c r="C7" s="100" t="s">
        <v>102</v>
      </c>
      <c r="D7" s="102">
        <v>154.69999999999999</v>
      </c>
      <c r="E7" s="102">
        <v>174</v>
      </c>
      <c r="F7" s="102">
        <v>172.89</v>
      </c>
      <c r="G7" s="102">
        <v>171.81</v>
      </c>
      <c r="H7" s="125">
        <v>175.56</v>
      </c>
      <c r="I7" s="125">
        <v>173.58</v>
      </c>
      <c r="J7" s="125"/>
      <c r="K7" s="125"/>
      <c r="L7" s="126"/>
    </row>
    <row r="8" spans="1:12" x14ac:dyDescent="0.3">
      <c r="B8" s="94" t="s">
        <v>410</v>
      </c>
      <c r="C8" s="95" t="s">
        <v>139</v>
      </c>
      <c r="D8" s="105">
        <v>207.26444444444439</v>
      </c>
      <c r="E8" s="105">
        <v>221.46629629629621</v>
      </c>
      <c r="F8" s="105">
        <v>223.50481481481481</v>
      </c>
      <c r="G8" s="105">
        <v>228.06888888888889</v>
      </c>
      <c r="H8" s="127">
        <v>229.58148148148149</v>
      </c>
      <c r="I8" s="127">
        <v>233.44962962962961</v>
      </c>
      <c r="J8" s="129"/>
      <c r="K8" s="129"/>
      <c r="L8" s="128"/>
    </row>
    <row r="9" spans="1:12" x14ac:dyDescent="0.3">
      <c r="B9" s="99" t="s">
        <v>411</v>
      </c>
      <c r="C9" s="100" t="s">
        <v>102</v>
      </c>
      <c r="D9" s="102">
        <v>297.7</v>
      </c>
      <c r="E9" s="102">
        <v>289.75</v>
      </c>
      <c r="F9" s="102">
        <v>287.89</v>
      </c>
      <c r="G9" s="102">
        <v>292.31</v>
      </c>
      <c r="H9" s="125">
        <v>284.01</v>
      </c>
      <c r="I9" s="125">
        <v>280.36</v>
      </c>
      <c r="J9" s="125">
        <v>272.58999999999997</v>
      </c>
      <c r="K9" s="125"/>
      <c r="L9" s="126"/>
    </row>
    <row r="10" spans="1:12" x14ac:dyDescent="0.3">
      <c r="B10" s="94" t="s">
        <v>410</v>
      </c>
      <c r="C10" s="95" t="s">
        <v>139</v>
      </c>
      <c r="D10" s="105">
        <v>302.12263157894739</v>
      </c>
      <c r="E10" s="105">
        <v>279.18235294117648</v>
      </c>
      <c r="F10" s="105">
        <v>273.6641176470589</v>
      </c>
      <c r="G10" s="105">
        <v>269.54117647058831</v>
      </c>
      <c r="H10" s="127">
        <v>255.02266666666671</v>
      </c>
      <c r="I10" s="127">
        <v>248.95785714285719</v>
      </c>
      <c r="J10" s="127">
        <v>250.29363636363641</v>
      </c>
      <c r="K10" s="127">
        <v>205.04</v>
      </c>
      <c r="L10" s="128"/>
    </row>
    <row r="11" spans="1:12" x14ac:dyDescent="0.3">
      <c r="B11" s="99" t="s">
        <v>412</v>
      </c>
      <c r="C11" s="100" t="s">
        <v>102</v>
      </c>
      <c r="D11" s="102">
        <v>164.65</v>
      </c>
      <c r="E11" s="102">
        <v>175.5</v>
      </c>
      <c r="F11" s="102">
        <v>174.16</v>
      </c>
      <c r="G11" s="102">
        <v>176.99</v>
      </c>
      <c r="H11" s="125">
        <v>175.36</v>
      </c>
      <c r="I11" s="125">
        <v>174.21</v>
      </c>
      <c r="J11" s="125">
        <v>172.73</v>
      </c>
      <c r="K11" s="125"/>
      <c r="L11" s="126"/>
    </row>
    <row r="12" spans="1:12" x14ac:dyDescent="0.3">
      <c r="B12" s="94" t="s">
        <v>410</v>
      </c>
      <c r="C12" s="95" t="s">
        <v>139</v>
      </c>
      <c r="D12" s="105">
        <v>130.2811111111111</v>
      </c>
      <c r="E12" s="105">
        <v>129.64500000000001</v>
      </c>
      <c r="F12" s="105">
        <v>127.96</v>
      </c>
      <c r="G12" s="105">
        <v>126.1761111111111</v>
      </c>
      <c r="H12" s="127">
        <v>123.298125</v>
      </c>
      <c r="I12" s="127">
        <v>126.59333333333331</v>
      </c>
      <c r="J12" s="127">
        <v>132.63545454545451</v>
      </c>
      <c r="K12" s="127">
        <v>68.09</v>
      </c>
      <c r="L12" s="128"/>
    </row>
    <row r="13" spans="1:12" x14ac:dyDescent="0.3">
      <c r="B13" s="99" t="s">
        <v>413</v>
      </c>
      <c r="C13" s="100" t="s">
        <v>102</v>
      </c>
      <c r="D13" s="102">
        <v>89.8</v>
      </c>
      <c r="E13" s="102">
        <v>156.19999999999999</v>
      </c>
      <c r="F13" s="102">
        <v>162.30000000000001</v>
      </c>
      <c r="G13" s="102">
        <v>153.9</v>
      </c>
      <c r="H13" s="125">
        <v>155.19999999999999</v>
      </c>
      <c r="I13" s="125">
        <v>160.1</v>
      </c>
      <c r="J13" s="125">
        <v>143.69999999999999</v>
      </c>
      <c r="K13" s="125">
        <v>167.1</v>
      </c>
      <c r="L13" s="126"/>
    </row>
    <row r="14" spans="1:12" x14ac:dyDescent="0.3">
      <c r="B14" s="94" t="s">
        <v>414</v>
      </c>
      <c r="C14" s="95" t="s">
        <v>404</v>
      </c>
      <c r="D14" s="105">
        <v>109.92727272727269</v>
      </c>
      <c r="E14" s="105">
        <v>130.07777777777781</v>
      </c>
      <c r="F14" s="105">
        <v>134.76153846153849</v>
      </c>
      <c r="G14" s="105">
        <v>139.67777777777781</v>
      </c>
      <c r="H14" s="127">
        <v>147.38518518518521</v>
      </c>
      <c r="I14" s="127">
        <v>153.44642857142861</v>
      </c>
      <c r="J14" s="127">
        <v>142.61111111111109</v>
      </c>
      <c r="K14" s="127">
        <v>164.17599999999999</v>
      </c>
      <c r="L14" s="128">
        <v>109.4</v>
      </c>
    </row>
    <row r="15" spans="1:12" x14ac:dyDescent="0.3">
      <c r="B15" s="99" t="s">
        <v>415</v>
      </c>
      <c r="C15" s="100" t="s">
        <v>102</v>
      </c>
      <c r="D15" s="102">
        <v>33.5</v>
      </c>
      <c r="E15" s="102">
        <v>56.8</v>
      </c>
      <c r="F15" s="102">
        <v>61.4</v>
      </c>
      <c r="G15" s="102">
        <v>63</v>
      </c>
      <c r="H15" s="125">
        <v>69.5</v>
      </c>
      <c r="I15" s="125">
        <v>73.7</v>
      </c>
      <c r="J15" s="125">
        <v>68.400000000000006</v>
      </c>
      <c r="K15" s="125">
        <v>76.099999999999994</v>
      </c>
      <c r="L15" s="126"/>
    </row>
    <row r="16" spans="1:12" x14ac:dyDescent="0.3">
      <c r="B16" s="94" t="s">
        <v>414</v>
      </c>
      <c r="C16" s="95" t="s">
        <v>404</v>
      </c>
      <c r="D16" s="105">
        <v>46.140000000000008</v>
      </c>
      <c r="E16" s="105">
        <v>65.803846153846152</v>
      </c>
      <c r="F16" s="105">
        <v>69.100000000000009</v>
      </c>
      <c r="G16" s="105">
        <v>71.565384615384602</v>
      </c>
      <c r="H16" s="127">
        <v>76.365384615384613</v>
      </c>
      <c r="I16" s="127">
        <v>81.029629629629625</v>
      </c>
      <c r="J16" s="129">
        <v>74.465384615384622</v>
      </c>
      <c r="K16" s="127">
        <v>85.475999999999985</v>
      </c>
      <c r="L16" s="130">
        <v>36</v>
      </c>
    </row>
    <row r="17" spans="2:12" x14ac:dyDescent="0.3">
      <c r="B17" s="99" t="s">
        <v>416</v>
      </c>
      <c r="C17" s="100" t="s">
        <v>102</v>
      </c>
      <c r="D17" s="102">
        <v>6370.9</v>
      </c>
      <c r="E17" s="102">
        <v>8734.1</v>
      </c>
      <c r="F17" s="102">
        <v>9375.2000000000007</v>
      </c>
      <c r="G17" s="102">
        <v>8905.4</v>
      </c>
      <c r="H17" s="125">
        <v>8450.9</v>
      </c>
      <c r="I17" s="125">
        <v>9004.7999999999993</v>
      </c>
      <c r="J17" s="125">
        <v>7541.7</v>
      </c>
      <c r="K17" s="125">
        <v>8425.6</v>
      </c>
      <c r="L17" s="126"/>
    </row>
    <row r="18" spans="2:12" x14ac:dyDescent="0.3">
      <c r="B18" s="94" t="s">
        <v>8</v>
      </c>
      <c r="C18" s="95" t="s">
        <v>404</v>
      </c>
      <c r="D18" s="105">
        <v>6115.0611111111111</v>
      </c>
      <c r="E18" s="105">
        <v>6111.1708333333336</v>
      </c>
      <c r="F18" s="105">
        <v>6113.8083333333334</v>
      </c>
      <c r="G18" s="105">
        <v>6222.8346153846151</v>
      </c>
      <c r="H18" s="127">
        <v>6782.5159999999996</v>
      </c>
      <c r="I18" s="127">
        <v>7107</v>
      </c>
      <c r="J18" s="127">
        <v>6263.2439999999979</v>
      </c>
      <c r="K18" s="127">
        <v>7208.2739130434766</v>
      </c>
      <c r="L18" s="130"/>
    </row>
    <row r="19" spans="2:12" x14ac:dyDescent="0.3">
      <c r="B19" s="99" t="s">
        <v>417</v>
      </c>
      <c r="C19" s="100" t="s">
        <v>102</v>
      </c>
      <c r="D19" s="102">
        <v>4875.3999999999996</v>
      </c>
      <c r="E19" s="102">
        <v>6415.3</v>
      </c>
      <c r="F19" s="102">
        <v>6808.1</v>
      </c>
      <c r="G19" s="102">
        <v>6585.4</v>
      </c>
      <c r="H19" s="125">
        <v>7281.7</v>
      </c>
      <c r="I19" s="125">
        <v>7727.5</v>
      </c>
      <c r="J19" s="131">
        <v>6916.8</v>
      </c>
      <c r="K19" s="131">
        <v>7023.1</v>
      </c>
      <c r="L19" s="126"/>
    </row>
    <row r="20" spans="2:12" ht="15" thickBot="1" x14ac:dyDescent="0.35">
      <c r="B20" s="107" t="s">
        <v>8</v>
      </c>
      <c r="C20" s="108" t="s">
        <v>404</v>
      </c>
      <c r="D20" s="132">
        <v>4383.6611111111106</v>
      </c>
      <c r="E20" s="132">
        <v>4501.2347826086962</v>
      </c>
      <c r="F20" s="132">
        <v>5302.6782608695657</v>
      </c>
      <c r="G20" s="132">
        <v>5175.7400000000007</v>
      </c>
      <c r="H20" s="133">
        <v>5395.4458333333332</v>
      </c>
      <c r="I20" s="133">
        <v>5373.9840000000004</v>
      </c>
      <c r="J20" s="134">
        <v>4791.458333333333</v>
      </c>
      <c r="K20" s="135">
        <v>5619.0043478260868</v>
      </c>
      <c r="L20" s="136">
        <v>9962.9</v>
      </c>
    </row>
    <row r="21" spans="2:12" ht="15.6" thickTop="1" thickBot="1" x14ac:dyDescent="0.35">
      <c r="B21" s="86" t="s">
        <v>144</v>
      </c>
      <c r="C21" s="112"/>
      <c r="D21" s="87">
        <f>D2</f>
        <v>2010</v>
      </c>
      <c r="E21" s="87">
        <f t="shared" ref="E21:J21" si="0">E2</f>
        <v>2015</v>
      </c>
      <c r="F21" s="87">
        <f t="shared" si="0"/>
        <v>2016</v>
      </c>
      <c r="G21" s="87">
        <f t="shared" si="0"/>
        <v>2017</v>
      </c>
      <c r="H21" s="87">
        <f t="shared" si="0"/>
        <v>2018</v>
      </c>
      <c r="I21" s="87">
        <f t="shared" si="0"/>
        <v>2019</v>
      </c>
      <c r="J21" s="87">
        <f t="shared" si="0"/>
        <v>2020</v>
      </c>
      <c r="K21" s="87">
        <v>2021</v>
      </c>
      <c r="L21" s="137">
        <f t="shared" ref="L21" si="1">L2</f>
        <v>2022</v>
      </c>
    </row>
    <row r="22" spans="2:12" ht="15" thickTop="1" x14ac:dyDescent="0.3">
      <c r="B22" s="749" t="str">
        <f>B3</f>
        <v xml:space="preserve">Výdavky na zdrav. starostlivosť </v>
      </c>
      <c r="C22" s="755"/>
      <c r="D22" s="113"/>
      <c r="E22" s="113">
        <v>-0.75619259934419991</v>
      </c>
      <c r="F22" s="113">
        <v>-0.69573764905966462</v>
      </c>
      <c r="G22" s="113">
        <v>-0.75321400165893504</v>
      </c>
      <c r="H22" s="113">
        <v>-0.81615018749737067</v>
      </c>
      <c r="I22" s="113">
        <v>-0.75323151622733642</v>
      </c>
      <c r="J22" s="138">
        <v>-1.0247314009980999</v>
      </c>
      <c r="K22" s="138">
        <v>-0.79444791109045276</v>
      </c>
      <c r="L22" s="139"/>
    </row>
    <row r="23" spans="2:12" x14ac:dyDescent="0.3">
      <c r="B23" s="140" t="str">
        <f>B5</f>
        <v>Výdavky na zdrav. starostlivosť na obyv.</v>
      </c>
      <c r="C23" s="141"/>
      <c r="D23" s="115"/>
      <c r="E23" s="115">
        <v>-0.75362316507362159</v>
      </c>
      <c r="F23" s="115">
        <v>-0.87568693263550101</v>
      </c>
      <c r="G23" s="115">
        <v>-0.97943272466682685</v>
      </c>
      <c r="H23" s="115">
        <v>-1.041448445026397</v>
      </c>
      <c r="I23" s="115">
        <v>-1.036884547600023</v>
      </c>
      <c r="J23" s="142">
        <v>-1.1507534680506879</v>
      </c>
      <c r="K23" s="142">
        <v>-1.1649600182202851</v>
      </c>
      <c r="L23" s="143"/>
    </row>
    <row r="24" spans="2:12" x14ac:dyDescent="0.3">
      <c r="B24" s="140" t="str">
        <f>B7</f>
        <v>Počet obyvateľov na nemocničné lôžko</v>
      </c>
      <c r="C24" s="141"/>
      <c r="D24" s="115">
        <v>0.72275049515992973</v>
      </c>
      <c r="E24" s="115">
        <v>0.56734748072397911</v>
      </c>
      <c r="F24" s="115">
        <v>0.60064166439448896</v>
      </c>
      <c r="G24" s="115">
        <v>0.63893375280097076</v>
      </c>
      <c r="H24" s="115">
        <v>0.60590691814614639</v>
      </c>
      <c r="I24" s="115">
        <v>0.64972858783819631</v>
      </c>
      <c r="J24" s="142"/>
      <c r="K24" s="142"/>
      <c r="L24" s="143"/>
    </row>
    <row r="25" spans="2:12" x14ac:dyDescent="0.3">
      <c r="B25" s="140" t="str">
        <f>B9</f>
        <v>Počet obyvateľov na lekára</v>
      </c>
      <c r="C25" s="141"/>
      <c r="D25" s="115">
        <v>7.5244278614809756E-2</v>
      </c>
      <c r="E25" s="115">
        <v>-0.19644137114708279</v>
      </c>
      <c r="F25" s="115">
        <v>-0.29093426895970448</v>
      </c>
      <c r="G25" s="115">
        <v>-0.46481260063700158</v>
      </c>
      <c r="H25" s="115">
        <v>-0.74998703641342113</v>
      </c>
      <c r="I25" s="115">
        <v>-0.79807580653666188</v>
      </c>
      <c r="J25" s="142">
        <v>-0.54497724227585131</v>
      </c>
      <c r="K25" s="142"/>
      <c r="L25" s="143"/>
    </row>
    <row r="26" spans="2:12" x14ac:dyDescent="0.3">
      <c r="B26" s="751" t="str">
        <f>B11</f>
        <v>Počet obyvateľov na zdravotnú sestru</v>
      </c>
      <c r="C26" s="756"/>
      <c r="D26" s="115">
        <v>-0.71022599183078761</v>
      </c>
      <c r="E26" s="115">
        <v>-0.95256713396423931</v>
      </c>
      <c r="F26" s="115">
        <v>-0.98235412664198674</v>
      </c>
      <c r="G26" s="115">
        <v>-1.0727689104622711</v>
      </c>
      <c r="H26" s="115">
        <v>-1.096978124510636</v>
      </c>
      <c r="I26" s="115">
        <v>-1.036302761604674</v>
      </c>
      <c r="J26" s="142">
        <v>-0.83995327855030244</v>
      </c>
      <c r="K26" s="142"/>
      <c r="L26" s="143"/>
    </row>
    <row r="27" spans="2:12" x14ac:dyDescent="0.3">
      <c r="B27" s="144" t="str">
        <f>B13</f>
        <v>Počet vyšetrení CT</v>
      </c>
      <c r="C27" s="145"/>
      <c r="D27" s="115">
        <v>-0.34804654801889667</v>
      </c>
      <c r="E27" s="115">
        <v>0.47643622799078522</v>
      </c>
      <c r="F27" s="115">
        <v>0.48265136840853828</v>
      </c>
      <c r="G27" s="115">
        <v>0.25335483316934759</v>
      </c>
      <c r="H27" s="115">
        <v>0.13107560774852811</v>
      </c>
      <c r="I27" s="115">
        <v>0.1149638511624968</v>
      </c>
      <c r="J27" s="146">
        <v>1.928209392518046E-2</v>
      </c>
      <c r="K27" s="142">
        <v>5.1474424134363393E-2</v>
      </c>
      <c r="L27" s="116"/>
    </row>
    <row r="28" spans="2:12" x14ac:dyDescent="0.3">
      <c r="B28" s="144" t="str">
        <f>B15</f>
        <v>Počet vyšetrení MRI</v>
      </c>
      <c r="C28" s="145"/>
      <c r="D28" s="115">
        <v>-0.44321997714407518</v>
      </c>
      <c r="E28" s="115">
        <v>-0.28579917681468159</v>
      </c>
      <c r="F28" s="115">
        <v>-0.2369209273543951</v>
      </c>
      <c r="G28" s="115">
        <v>-0.27575349778658848</v>
      </c>
      <c r="H28" s="115">
        <v>-0.21225058209579831</v>
      </c>
      <c r="I28" s="115">
        <v>-0.22994172241887861</v>
      </c>
      <c r="J28" s="142">
        <v>-0.1903690052091046</v>
      </c>
      <c r="K28" s="142">
        <v>-0.2426407077130551</v>
      </c>
      <c r="L28" s="143"/>
    </row>
    <row r="29" spans="2:12" x14ac:dyDescent="0.3">
      <c r="B29" s="144" t="str">
        <f>B17</f>
        <v>Počet vyšetrení na jeden CT skener</v>
      </c>
      <c r="C29" s="145"/>
      <c r="D29" s="115">
        <v>6.5399445196056283E-2</v>
      </c>
      <c r="E29" s="115">
        <v>0.86639781151991169</v>
      </c>
      <c r="F29" s="115">
        <v>1.0648752231543379</v>
      </c>
      <c r="G29" s="115">
        <v>0.87714726102855201</v>
      </c>
      <c r="H29" s="115">
        <v>0.43764577336010663</v>
      </c>
      <c r="I29" s="115">
        <v>0.46774170156071809</v>
      </c>
      <c r="J29" s="142">
        <v>0.33308101300216558</v>
      </c>
      <c r="K29" s="142">
        <v>0.2871091801481595</v>
      </c>
      <c r="L29" s="143"/>
    </row>
    <row r="30" spans="2:12" ht="15" thickBot="1" x14ac:dyDescent="0.35">
      <c r="B30" s="753" t="str">
        <f>B19</f>
        <v>Počet vyšetrení na jeden MRI skener</v>
      </c>
      <c r="C30" s="757"/>
      <c r="D30" s="117">
        <v>0.24231702207504169</v>
      </c>
      <c r="E30" s="117">
        <v>0.99037068740933865</v>
      </c>
      <c r="F30" s="117">
        <v>0.33320822405639361</v>
      </c>
      <c r="G30" s="117">
        <v>0.3705837429507533</v>
      </c>
      <c r="H30" s="117">
        <v>0.71268222652356739</v>
      </c>
      <c r="I30" s="117">
        <v>1.028382847139129</v>
      </c>
      <c r="J30" s="147">
        <v>0.9620180292470254</v>
      </c>
      <c r="K30" s="147">
        <v>0.57417260587840369</v>
      </c>
      <c r="L30" s="148"/>
    </row>
    <row r="31" spans="2:12" ht="15" thickTop="1" x14ac:dyDescent="0.3"/>
  </sheetData>
  <mergeCells count="3">
    <mergeCell ref="B22:C22"/>
    <mergeCell ref="B26:C26"/>
    <mergeCell ref="B30:C30"/>
  </mergeCells>
  <conditionalFormatting sqref="D22:H30 J22:K30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22:I3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2:L30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F6EA6CB-31D1-4A39-B963-B302CED0A7DA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40DC-19CE-42BE-8789-F237D5FAF391}">
  <dimension ref="A1:L40"/>
  <sheetViews>
    <sheetView showGridLines="0" topLeftCell="A7" zoomScaleNormal="100" workbookViewId="0">
      <selection activeCell="P32" sqref="P32"/>
    </sheetView>
  </sheetViews>
  <sheetFormatPr defaultColWidth="8.7265625" defaultRowHeight="14.4" x14ac:dyDescent="0.3"/>
  <cols>
    <col min="1" max="1" width="13.08984375" style="3" bestFit="1" customWidth="1"/>
    <col min="2" max="2" width="20.453125" style="3" customWidth="1"/>
    <col min="3" max="3" width="13.453125" style="3" customWidth="1"/>
    <col min="4" max="10" width="5.6328125" style="3" customWidth="1"/>
    <col min="11" max="16384" width="8.7265625" style="3"/>
  </cols>
  <sheetData>
    <row r="1" spans="1:12" x14ac:dyDescent="0.3">
      <c r="A1" s="2" t="s">
        <v>3</v>
      </c>
    </row>
    <row r="2" spans="1:12" ht="15" thickBot="1" x14ac:dyDescent="0.35">
      <c r="B2" s="86" t="s">
        <v>100</v>
      </c>
      <c r="C2" s="87"/>
      <c r="D2" s="87">
        <v>2010</v>
      </c>
      <c r="E2" s="87">
        <v>2015</v>
      </c>
      <c r="F2" s="87">
        <v>2016</v>
      </c>
      <c r="G2" s="87">
        <v>2017</v>
      </c>
      <c r="H2" s="87">
        <v>2018</v>
      </c>
      <c r="I2" s="87">
        <v>2019</v>
      </c>
      <c r="J2" s="87">
        <v>2020</v>
      </c>
      <c r="K2" s="87">
        <v>2021</v>
      </c>
      <c r="L2" s="88">
        <v>2022</v>
      </c>
    </row>
    <row r="3" spans="1:12" ht="23.4" thickTop="1" x14ac:dyDescent="0.3">
      <c r="B3" s="149" t="s">
        <v>418</v>
      </c>
      <c r="C3" s="90" t="s">
        <v>102</v>
      </c>
      <c r="D3" s="91">
        <v>1.7</v>
      </c>
      <c r="E3" s="91">
        <v>2.1</v>
      </c>
      <c r="F3" s="91">
        <v>2.2999999999999998</v>
      </c>
      <c r="G3" s="91">
        <v>2.4</v>
      </c>
      <c r="H3" s="91">
        <v>2.6</v>
      </c>
      <c r="I3" s="92">
        <v>2.7</v>
      </c>
      <c r="J3" s="150">
        <v>3.2</v>
      </c>
      <c r="K3" s="150">
        <v>2.9</v>
      </c>
      <c r="L3" s="151">
        <v>2.8</v>
      </c>
    </row>
    <row r="4" spans="1:12" x14ac:dyDescent="0.3">
      <c r="B4" s="94" t="s">
        <v>419</v>
      </c>
      <c r="C4" s="95" t="s">
        <v>139</v>
      </c>
      <c r="D4" s="96">
        <v>3.5777777777777779</v>
      </c>
      <c r="E4" s="96">
        <v>3.4518518518518508</v>
      </c>
      <c r="F4" s="96">
        <v>3.2</v>
      </c>
      <c r="G4" s="96">
        <v>2.496296296296296</v>
      </c>
      <c r="H4" s="96">
        <v>2.6888888888888891</v>
      </c>
      <c r="I4" s="97">
        <v>2.4740740740740739</v>
      </c>
      <c r="J4" s="152">
        <v>2.3269230769230771</v>
      </c>
      <c r="K4" s="152">
        <v>2.2370370370370369</v>
      </c>
      <c r="L4" s="153">
        <v>2.5592592592592589</v>
      </c>
    </row>
    <row r="5" spans="1:12" ht="22.8" x14ac:dyDescent="0.3">
      <c r="B5" s="106" t="s">
        <v>420</v>
      </c>
      <c r="C5" s="100" t="s">
        <v>102</v>
      </c>
      <c r="D5" s="101">
        <v>8</v>
      </c>
      <c r="E5" s="101">
        <v>6.3</v>
      </c>
      <c r="F5" s="101">
        <v>5.8</v>
      </c>
      <c r="G5" s="101">
        <v>5.9</v>
      </c>
      <c r="H5" s="101">
        <v>6.3</v>
      </c>
      <c r="I5" s="103">
        <v>6.3</v>
      </c>
      <c r="J5" s="154">
        <v>6.5</v>
      </c>
      <c r="K5" s="154">
        <v>7.4</v>
      </c>
      <c r="L5" s="155"/>
    </row>
    <row r="6" spans="1:12" x14ac:dyDescent="0.3">
      <c r="B6" s="94" t="s">
        <v>421</v>
      </c>
      <c r="C6" s="95" t="s">
        <v>404</v>
      </c>
      <c r="D6" s="96">
        <v>7.8266666666666671</v>
      </c>
      <c r="E6" s="96">
        <v>7.2218750000000007</v>
      </c>
      <c r="F6" s="96">
        <v>7.1678571428571436</v>
      </c>
      <c r="G6" s="96">
        <v>7.1000000000000014</v>
      </c>
      <c r="H6" s="96">
        <v>6.6275862068965514</v>
      </c>
      <c r="I6" s="97">
        <v>6.5533333333333328</v>
      </c>
      <c r="J6" s="152">
        <v>6.8379310344827591</v>
      </c>
      <c r="K6" s="152">
        <v>7.1740740740740749</v>
      </c>
      <c r="L6" s="153">
        <v>7.15</v>
      </c>
    </row>
    <row r="7" spans="1:12" ht="34.200000000000003" x14ac:dyDescent="0.3">
      <c r="B7" s="106" t="s">
        <v>422</v>
      </c>
      <c r="C7" s="100" t="s">
        <v>102</v>
      </c>
      <c r="D7" s="101">
        <v>11.5</v>
      </c>
      <c r="E7" s="101">
        <v>9.4</v>
      </c>
      <c r="F7" s="101">
        <v>8.8000000000000007</v>
      </c>
      <c r="G7" s="101">
        <v>9</v>
      </c>
      <c r="H7" s="101">
        <v>8.9</v>
      </c>
      <c r="I7" s="103">
        <v>8.6</v>
      </c>
      <c r="J7" s="154">
        <v>9</v>
      </c>
      <c r="K7" s="154">
        <v>9.9</v>
      </c>
      <c r="L7" s="156"/>
    </row>
    <row r="8" spans="1:12" x14ac:dyDescent="0.3">
      <c r="B8" s="94" t="s">
        <v>421</v>
      </c>
      <c r="C8" s="95" t="s">
        <v>404</v>
      </c>
      <c r="D8" s="96">
        <v>9.1966666666666654</v>
      </c>
      <c r="E8" s="96">
        <v>8.7562500000000032</v>
      </c>
      <c r="F8" s="96">
        <v>8.4214285714285726</v>
      </c>
      <c r="G8" s="96">
        <v>8.2099999999999991</v>
      </c>
      <c r="H8" s="96">
        <v>8.0896551724137922</v>
      </c>
      <c r="I8" s="97">
        <v>7.8517241379310354</v>
      </c>
      <c r="J8" s="152">
        <v>8.0821428571428573</v>
      </c>
      <c r="K8" s="152">
        <v>8.3269230769230766</v>
      </c>
      <c r="L8" s="153">
        <v>9.1875</v>
      </c>
    </row>
    <row r="9" spans="1:12" ht="34.200000000000003" x14ac:dyDescent="0.3">
      <c r="B9" s="106" t="s">
        <v>423</v>
      </c>
      <c r="C9" s="100" t="s">
        <v>102</v>
      </c>
      <c r="D9" s="101">
        <v>30.8</v>
      </c>
      <c r="E9" s="101">
        <v>28.8</v>
      </c>
      <c r="F9" s="101">
        <v>25.5</v>
      </c>
      <c r="G9" s="101">
        <v>26.9</v>
      </c>
      <c r="H9" s="101">
        <v>25.4</v>
      </c>
      <c r="I9" s="103">
        <v>24</v>
      </c>
      <c r="J9" s="154">
        <v>27.9</v>
      </c>
      <c r="K9" s="154">
        <v>27.2</v>
      </c>
      <c r="L9" s="156"/>
    </row>
    <row r="10" spans="1:12" x14ac:dyDescent="0.3">
      <c r="B10" s="94" t="s">
        <v>421</v>
      </c>
      <c r="C10" s="95" t="s">
        <v>404</v>
      </c>
      <c r="D10" s="96">
        <v>24.98</v>
      </c>
      <c r="E10" s="96">
        <v>23.3125</v>
      </c>
      <c r="F10" s="96">
        <v>24.346428571428561</v>
      </c>
      <c r="G10" s="96">
        <v>23.08666666666667</v>
      </c>
      <c r="H10" s="96">
        <v>23.551724137931039</v>
      </c>
      <c r="I10" s="97">
        <v>23.096551724137932</v>
      </c>
      <c r="J10" s="152">
        <v>23.49285714285714</v>
      </c>
      <c r="K10" s="152">
        <v>23.692307692307701</v>
      </c>
      <c r="L10" s="153">
        <v>24.475000000000001</v>
      </c>
    </row>
    <row r="11" spans="1:12" ht="22.8" x14ac:dyDescent="0.3">
      <c r="B11" s="106" t="s">
        <v>424</v>
      </c>
      <c r="C11" s="100" t="s">
        <v>102</v>
      </c>
      <c r="D11" s="101">
        <v>76.599999999999994</v>
      </c>
      <c r="E11" s="101">
        <v>75.5</v>
      </c>
      <c r="F11" s="101"/>
      <c r="G11" s="101"/>
      <c r="H11" s="101"/>
      <c r="I11" s="103"/>
      <c r="J11" s="154"/>
      <c r="K11" s="154"/>
      <c r="L11" s="156"/>
    </row>
    <row r="12" spans="1:12" x14ac:dyDescent="0.3">
      <c r="B12" s="94" t="s">
        <v>403</v>
      </c>
      <c r="C12" s="95" t="s">
        <v>404</v>
      </c>
      <c r="D12" s="96">
        <v>83.326470588235324</v>
      </c>
      <c r="E12" s="96">
        <v>84.252941176470571</v>
      </c>
      <c r="F12" s="96"/>
      <c r="G12" s="96"/>
      <c r="H12" s="96"/>
      <c r="I12" s="97"/>
      <c r="J12" s="152"/>
      <c r="K12" s="152"/>
      <c r="L12" s="153"/>
    </row>
    <row r="13" spans="1:12" ht="22.8" x14ac:dyDescent="0.3">
      <c r="B13" s="106" t="s">
        <v>425</v>
      </c>
      <c r="C13" s="100" t="s">
        <v>102</v>
      </c>
      <c r="D13" s="101">
        <v>10.5</v>
      </c>
      <c r="E13" s="101">
        <v>11.2</v>
      </c>
      <c r="F13" s="101"/>
      <c r="G13" s="101"/>
      <c r="H13" s="101"/>
      <c r="I13" s="103"/>
      <c r="J13" s="154"/>
      <c r="K13" s="154"/>
      <c r="L13" s="156"/>
    </row>
    <row r="14" spans="1:12" x14ac:dyDescent="0.3">
      <c r="B14" s="94" t="s">
        <v>403</v>
      </c>
      <c r="C14" s="95" t="s">
        <v>404</v>
      </c>
      <c r="D14" s="96">
        <v>15.25</v>
      </c>
      <c r="E14" s="96">
        <v>17.079411764705881</v>
      </c>
      <c r="F14" s="96"/>
      <c r="G14" s="96"/>
      <c r="H14" s="96"/>
      <c r="I14" s="97"/>
      <c r="J14" s="152"/>
      <c r="K14" s="152"/>
      <c r="L14" s="153"/>
    </row>
    <row r="15" spans="1:12" x14ac:dyDescent="0.3">
      <c r="B15" s="99" t="s">
        <v>426</v>
      </c>
      <c r="C15" s="100" t="s">
        <v>102</v>
      </c>
      <c r="D15" s="101">
        <v>98.5</v>
      </c>
      <c r="E15" s="101">
        <v>95.2</v>
      </c>
      <c r="F15" s="101">
        <v>95.2</v>
      </c>
      <c r="G15" s="101">
        <v>95.8</v>
      </c>
      <c r="H15" s="101">
        <v>96.1</v>
      </c>
      <c r="I15" s="103">
        <v>96.2</v>
      </c>
      <c r="J15" s="154">
        <v>96</v>
      </c>
      <c r="K15" s="154">
        <v>95.4</v>
      </c>
      <c r="L15" s="157">
        <v>94.7</v>
      </c>
    </row>
    <row r="16" spans="1:12" x14ac:dyDescent="0.3">
      <c r="B16" s="94" t="s">
        <v>403</v>
      </c>
      <c r="C16" s="95" t="s">
        <v>404</v>
      </c>
      <c r="D16" s="96">
        <v>93.56052631578946</v>
      </c>
      <c r="E16" s="96">
        <v>94.839473684210517</v>
      </c>
      <c r="F16" s="96">
        <v>94.497368421052627</v>
      </c>
      <c r="G16" s="96">
        <v>94.497368421052627</v>
      </c>
      <c r="H16" s="96">
        <v>94.815789473684205</v>
      </c>
      <c r="I16" s="97">
        <v>94.323684210526324</v>
      </c>
      <c r="J16" s="152">
        <v>94.207894736842107</v>
      </c>
      <c r="K16" s="152">
        <v>93.584210526315815</v>
      </c>
      <c r="L16" s="158">
        <v>92.100000000000009</v>
      </c>
    </row>
    <row r="17" spans="2:12" ht="22.8" x14ac:dyDescent="0.3">
      <c r="B17" s="106" t="s">
        <v>1368</v>
      </c>
      <c r="C17" s="100" t="s">
        <v>102</v>
      </c>
      <c r="D17" s="101">
        <v>99.1</v>
      </c>
      <c r="E17" s="101">
        <v>96</v>
      </c>
      <c r="F17" s="101">
        <v>96.4</v>
      </c>
      <c r="G17" s="101">
        <v>96.4</v>
      </c>
      <c r="H17" s="101">
        <v>96.5</v>
      </c>
      <c r="I17" s="103">
        <v>96.7</v>
      </c>
      <c r="J17" s="154">
        <v>97</v>
      </c>
      <c r="K17" s="154">
        <v>97</v>
      </c>
      <c r="L17" s="156">
        <v>96.5</v>
      </c>
    </row>
    <row r="18" spans="2:12" x14ac:dyDescent="0.3">
      <c r="B18" s="94" t="s">
        <v>403</v>
      </c>
      <c r="C18" s="95" t="s">
        <v>404</v>
      </c>
      <c r="D18" s="96">
        <v>95.171052631578945</v>
      </c>
      <c r="E18" s="96">
        <v>95.110526315789485</v>
      </c>
      <c r="F18" s="96">
        <v>95.047368421052639</v>
      </c>
      <c r="G18" s="96">
        <v>94.986842105263136</v>
      </c>
      <c r="H18" s="96">
        <v>94.815789473684205</v>
      </c>
      <c r="I18" s="97">
        <v>95.071052631578937</v>
      </c>
      <c r="J18" s="152">
        <v>94.547368421052639</v>
      </c>
      <c r="K18" s="152">
        <v>93.523684210526312</v>
      </c>
      <c r="L18" s="159">
        <v>93.122727272727289</v>
      </c>
    </row>
    <row r="19" spans="2:12" x14ac:dyDescent="0.3">
      <c r="B19" s="99" t="s">
        <v>427</v>
      </c>
      <c r="C19" s="100" t="s">
        <v>102</v>
      </c>
      <c r="D19" s="101">
        <v>99.1</v>
      </c>
      <c r="E19" s="101">
        <v>96</v>
      </c>
      <c r="F19" s="101">
        <v>96.4</v>
      </c>
      <c r="G19" s="101">
        <v>96.4</v>
      </c>
      <c r="H19" s="101">
        <v>96.5</v>
      </c>
      <c r="I19" s="103">
        <v>96.7</v>
      </c>
      <c r="J19" s="154">
        <v>97</v>
      </c>
      <c r="K19" s="154">
        <v>97</v>
      </c>
      <c r="L19" s="156">
        <v>96.5</v>
      </c>
    </row>
    <row r="20" spans="2:12" x14ac:dyDescent="0.3">
      <c r="B20" s="94" t="s">
        <v>403</v>
      </c>
      <c r="C20" s="95" t="s">
        <v>404</v>
      </c>
      <c r="D20" s="96">
        <v>88.653571428571439</v>
      </c>
      <c r="E20" s="96">
        <v>91.500000000000014</v>
      </c>
      <c r="F20" s="96">
        <v>92.36333333333333</v>
      </c>
      <c r="G20" s="96">
        <v>90.529032258064518</v>
      </c>
      <c r="H20" s="96">
        <v>91.077419354838696</v>
      </c>
      <c r="I20" s="97">
        <v>92.148484848484856</v>
      </c>
      <c r="J20" s="152">
        <v>92.860606060606074</v>
      </c>
      <c r="K20" s="152">
        <v>91.57647058823531</v>
      </c>
      <c r="L20" s="159">
        <v>92.284210526315789</v>
      </c>
    </row>
    <row r="21" spans="2:12" ht="22.8" x14ac:dyDescent="0.3">
      <c r="B21" s="106" t="s">
        <v>428</v>
      </c>
      <c r="C21" s="100" t="s">
        <v>102</v>
      </c>
      <c r="D21" s="101">
        <v>23.8</v>
      </c>
      <c r="E21" s="101">
        <v>13.8</v>
      </c>
      <c r="F21" s="101">
        <v>13.3</v>
      </c>
      <c r="G21" s="101">
        <v>13</v>
      </c>
      <c r="H21" s="101">
        <v>12.5</v>
      </c>
      <c r="I21" s="103">
        <v>11.5</v>
      </c>
      <c r="J21" s="154">
        <v>12.8</v>
      </c>
      <c r="K21" s="154">
        <v>12.9</v>
      </c>
      <c r="L21" s="156"/>
    </row>
    <row r="22" spans="2:12" x14ac:dyDescent="0.3">
      <c r="B22" s="94" t="s">
        <v>403</v>
      </c>
      <c r="C22" s="95" t="s">
        <v>404</v>
      </c>
      <c r="D22" s="96">
        <v>46.229032258064507</v>
      </c>
      <c r="E22" s="96">
        <v>43.931034482758619</v>
      </c>
      <c r="F22" s="96">
        <v>44.567741935483873</v>
      </c>
      <c r="G22" s="96">
        <v>45.960000000000008</v>
      </c>
      <c r="H22" s="96">
        <v>47.351612903225799</v>
      </c>
      <c r="I22" s="97">
        <v>45.788888888888891</v>
      </c>
      <c r="J22" s="152">
        <v>53.545454545454547</v>
      </c>
      <c r="K22" s="152">
        <v>54.315624999999997</v>
      </c>
      <c r="L22" s="159">
        <v>59.261111111111113</v>
      </c>
    </row>
    <row r="23" spans="2:12" ht="22.8" x14ac:dyDescent="0.3">
      <c r="B23" s="106" t="s">
        <v>429</v>
      </c>
      <c r="C23" s="100" t="s">
        <v>102</v>
      </c>
      <c r="D23" s="101">
        <v>32.700000000000003</v>
      </c>
      <c r="E23" s="101">
        <v>30.4</v>
      </c>
      <c r="F23" s="101">
        <v>30.8</v>
      </c>
      <c r="G23" s="101">
        <v>30.7</v>
      </c>
      <c r="H23" s="101">
        <v>30.4</v>
      </c>
      <c r="I23" s="103">
        <v>31</v>
      </c>
      <c r="J23" s="154">
        <v>27.2</v>
      </c>
      <c r="K23" s="154">
        <v>25.5</v>
      </c>
      <c r="L23" s="156"/>
    </row>
    <row r="24" spans="2:12" x14ac:dyDescent="0.3">
      <c r="B24" s="94" t="s">
        <v>430</v>
      </c>
      <c r="C24" s="95" t="s">
        <v>404</v>
      </c>
      <c r="D24" s="96">
        <v>57.423999999999999</v>
      </c>
      <c r="E24" s="96">
        <v>55.489285714285707</v>
      </c>
      <c r="F24" s="96">
        <v>56.758620689655167</v>
      </c>
      <c r="G24" s="96">
        <v>57.11724137931035</v>
      </c>
      <c r="H24" s="96">
        <v>57.94</v>
      </c>
      <c r="I24" s="97">
        <v>56.99666666666667</v>
      </c>
      <c r="J24" s="152">
        <v>52.956666666666663</v>
      </c>
      <c r="K24" s="152">
        <v>54.106896551724127</v>
      </c>
      <c r="L24" s="159">
        <v>50.488888888888887</v>
      </c>
    </row>
    <row r="25" spans="2:12" ht="22.8" x14ac:dyDescent="0.3">
      <c r="B25" s="106" t="s">
        <v>431</v>
      </c>
      <c r="C25" s="100" t="s">
        <v>102</v>
      </c>
      <c r="D25" s="101">
        <v>48.5</v>
      </c>
      <c r="E25" s="101">
        <v>48.3</v>
      </c>
      <c r="F25" s="101">
        <v>46</v>
      </c>
      <c r="G25" s="101">
        <v>46.2</v>
      </c>
      <c r="H25" s="101">
        <v>45.6</v>
      </c>
      <c r="I25" s="103">
        <v>46.1</v>
      </c>
      <c r="J25" s="154">
        <v>40.1</v>
      </c>
      <c r="K25" s="154">
        <v>44.4</v>
      </c>
      <c r="L25" s="156"/>
    </row>
    <row r="26" spans="2:12" ht="15" thickBot="1" x14ac:dyDescent="0.35">
      <c r="B26" s="107" t="s">
        <v>432</v>
      </c>
      <c r="C26" s="108" t="s">
        <v>404</v>
      </c>
      <c r="D26" s="109">
        <v>56.866666666666667</v>
      </c>
      <c r="E26" s="109">
        <v>57.55</v>
      </c>
      <c r="F26" s="109">
        <v>57.178571428571438</v>
      </c>
      <c r="G26" s="109">
        <v>57.444444444444443</v>
      </c>
      <c r="H26" s="109">
        <v>57.551851851851858</v>
      </c>
      <c r="I26" s="110">
        <v>55.421428571428571</v>
      </c>
      <c r="J26" s="160">
        <v>51.126923076923077</v>
      </c>
      <c r="K26" s="160">
        <v>52.823999999999998</v>
      </c>
      <c r="L26" s="161">
        <v>41.642857142857153</v>
      </c>
    </row>
    <row r="27" spans="2:12" ht="15.6" thickTop="1" thickBot="1" x14ac:dyDescent="0.35">
      <c r="B27" s="86" t="s">
        <v>144</v>
      </c>
      <c r="C27" s="112"/>
      <c r="D27" s="87">
        <f>D2</f>
        <v>2010</v>
      </c>
      <c r="E27" s="87">
        <f t="shared" ref="E27:J27" si="0">E2</f>
        <v>2015</v>
      </c>
      <c r="F27" s="87">
        <f t="shared" si="0"/>
        <v>2016</v>
      </c>
      <c r="G27" s="87">
        <f t="shared" si="0"/>
        <v>2017</v>
      </c>
      <c r="H27" s="87">
        <f>H2</f>
        <v>2018</v>
      </c>
      <c r="I27" s="87">
        <f t="shared" si="0"/>
        <v>2019</v>
      </c>
      <c r="J27" s="87">
        <f t="shared" si="0"/>
        <v>2020</v>
      </c>
      <c r="K27" s="112">
        <v>2021</v>
      </c>
      <c r="L27" s="162">
        <f>L2</f>
        <v>2022</v>
      </c>
    </row>
    <row r="28" spans="2:12" ht="15" thickTop="1" x14ac:dyDescent="0.3">
      <c r="B28" s="749" t="str">
        <f>B3</f>
        <v>Reportovaná nenaplnená potreba ZS</v>
      </c>
      <c r="C28" s="755"/>
      <c r="D28" s="113">
        <v>0.49503185385204063</v>
      </c>
      <c r="E28" s="113">
        <v>0.36815440893333151</v>
      </c>
      <c r="F28" s="113">
        <v>0.23435837360179679</v>
      </c>
      <c r="G28" s="113">
        <v>3.3759042717682368E-2</v>
      </c>
      <c r="H28" s="113">
        <v>2.586110687766319E-2</v>
      </c>
      <c r="I28" s="113">
        <v>-7.0629466536344956E-2</v>
      </c>
      <c r="J28" s="138">
        <v>-0.30901077939719479</v>
      </c>
      <c r="K28" s="138">
        <v>-0.32945559808250452</v>
      </c>
      <c r="L28" s="163">
        <v>-9.6354071157577548E-2</v>
      </c>
    </row>
    <row r="29" spans="2:12" x14ac:dyDescent="0.3">
      <c r="B29" s="140" t="str">
        <f>B5</f>
        <v>30-denná úmrtnosť po prijatí do nemocnice na infarkt</v>
      </c>
      <c r="C29" s="141"/>
      <c r="D29" s="115">
        <v>-4.1632823048777162E-2</v>
      </c>
      <c r="E29" s="115">
        <v>0.20157648074536039</v>
      </c>
      <c r="F29" s="115">
        <v>0.28140534553697888</v>
      </c>
      <c r="G29" s="115">
        <v>0.26224931564698561</v>
      </c>
      <c r="H29" s="115">
        <v>7.5070367259083476E-2</v>
      </c>
      <c r="I29" s="115">
        <v>6.4886350276134624E-2</v>
      </c>
      <c r="J29" s="142">
        <v>7.6291350900532892E-2</v>
      </c>
      <c r="K29" s="142">
        <v>-4.9798266900888608E-2</v>
      </c>
      <c r="L29" s="164"/>
    </row>
    <row r="30" spans="2:12" x14ac:dyDescent="0.3">
      <c r="B30" s="760" t="str">
        <f>B7</f>
        <v>30-denná úmrtnosť po prijatí do nemocnice na ischemickú mozgovú príhodu</v>
      </c>
      <c r="C30" s="761"/>
      <c r="D30" s="115">
        <v>-0.67325702360169581</v>
      </c>
      <c r="E30" s="115">
        <v>-0.17022770448690061</v>
      </c>
      <c r="F30" s="115">
        <v>-8.9543247959699618E-2</v>
      </c>
      <c r="G30" s="115">
        <v>-0.1873737751007257</v>
      </c>
      <c r="H30" s="115">
        <v>-0.21273182807095639</v>
      </c>
      <c r="I30" s="115">
        <v>-0.20850689220880411</v>
      </c>
      <c r="J30" s="142">
        <v>-0.2165235053950488</v>
      </c>
      <c r="K30" s="142">
        <v>-0.37326153990339528</v>
      </c>
      <c r="L30" s="164"/>
    </row>
    <row r="31" spans="2:12" x14ac:dyDescent="0.3">
      <c r="B31" s="760" t="str">
        <f>B9</f>
        <v xml:space="preserve">30-denná úmrtnosť po prijatí do nemocnice na hemoragickú mozgovú príhodu </v>
      </c>
      <c r="C31" s="761"/>
      <c r="D31" s="115">
        <v>-0.78389725355144158</v>
      </c>
      <c r="E31" s="115">
        <v>-0.75472331233934298</v>
      </c>
      <c r="F31" s="115">
        <v>-0.1729312922240297</v>
      </c>
      <c r="G31" s="115">
        <v>-0.59114534655356155</v>
      </c>
      <c r="H31" s="115">
        <v>-0.24734202855164519</v>
      </c>
      <c r="I31" s="115">
        <v>-0.13791727781662741</v>
      </c>
      <c r="J31" s="142">
        <v>-0.58780706536894156</v>
      </c>
      <c r="K31" s="142">
        <v>-0.46164741846536678</v>
      </c>
      <c r="L31" s="164"/>
    </row>
    <row r="32" spans="2:12" x14ac:dyDescent="0.3">
      <c r="B32" s="751" t="str">
        <f>B11</f>
        <v>5-ročná pravdepodobnosť prežitia rakoviny prsníka *</v>
      </c>
      <c r="C32" s="756"/>
      <c r="D32" s="115">
        <v>-1.3333664215687999</v>
      </c>
      <c r="E32" s="115">
        <v>-1.7279641771942</v>
      </c>
      <c r="F32" s="115"/>
      <c r="G32" s="115"/>
      <c r="H32" s="115"/>
      <c r="I32" s="115"/>
      <c r="J32" s="142"/>
      <c r="K32" s="142"/>
      <c r="L32" s="164"/>
    </row>
    <row r="33" spans="2:12" x14ac:dyDescent="0.3">
      <c r="B33" s="144" t="str">
        <f>B13</f>
        <v>5-ročná pravdepodobnosť prežitia rakoviny pľúc *</v>
      </c>
      <c r="C33" s="145"/>
      <c r="D33" s="115">
        <v>-1.0533235974958499</v>
      </c>
      <c r="E33" s="115">
        <v>-1.116411746973704</v>
      </c>
      <c r="F33" s="115"/>
      <c r="G33" s="115"/>
      <c r="H33" s="115"/>
      <c r="I33" s="115"/>
      <c r="J33" s="142"/>
      <c r="K33" s="142"/>
      <c r="L33" s="164"/>
    </row>
    <row r="34" spans="2:12" x14ac:dyDescent="0.3">
      <c r="B34" s="144" t="str">
        <f>B15</f>
        <v>Očkovanie detí na osýpky</v>
      </c>
      <c r="C34" s="145"/>
      <c r="D34" s="115">
        <v>1.1593372048846911</v>
      </c>
      <c r="E34" s="115">
        <v>0.1174404197111705</v>
      </c>
      <c r="F34" s="115">
        <v>0.24510728017161529</v>
      </c>
      <c r="G34" s="115">
        <v>0.31507672542216231</v>
      </c>
      <c r="H34" s="115">
        <v>0.44388771669287108</v>
      </c>
      <c r="I34" s="115">
        <v>0.41043234978042031</v>
      </c>
      <c r="J34" s="142">
        <v>0.47941045448369402</v>
      </c>
      <c r="K34" s="142">
        <v>0.36116613297550731</v>
      </c>
      <c r="L34" s="164">
        <v>0.53262843105071667</v>
      </c>
    </row>
    <row r="35" spans="2:12" x14ac:dyDescent="0.3">
      <c r="B35" s="144" t="str">
        <f>B17</f>
        <v xml:space="preserve">Očkovanie detí na záškrt, tetanus a čierny kašeľ </v>
      </c>
      <c r="C35" s="145"/>
      <c r="D35" s="115">
        <v>1.048641088806157</v>
      </c>
      <c r="E35" s="115">
        <v>0.31969473771598572</v>
      </c>
      <c r="F35" s="115">
        <v>0.42480218699043643</v>
      </c>
      <c r="G35" s="115">
        <v>0.42479949892860552</v>
      </c>
      <c r="H35" s="115">
        <v>0.5062867044293996</v>
      </c>
      <c r="I35" s="115">
        <v>0.40950573045052058</v>
      </c>
      <c r="J35" s="142">
        <v>0.66070858289291079</v>
      </c>
      <c r="K35" s="142">
        <v>0.74796128325228928</v>
      </c>
      <c r="L35" s="164">
        <v>0.83231795209094106</v>
      </c>
    </row>
    <row r="36" spans="2:12" x14ac:dyDescent="0.3">
      <c r="B36" s="144" t="str">
        <f>B19</f>
        <v>Očkovanie detí na hepatitídu B</v>
      </c>
      <c r="C36" s="145"/>
      <c r="D36" s="115">
        <v>0.63165176829850844</v>
      </c>
      <c r="E36" s="115">
        <v>0.48782445976827871</v>
      </c>
      <c r="F36" s="115">
        <v>0.55866915617444635</v>
      </c>
      <c r="G36" s="115">
        <v>0.60657702120724255</v>
      </c>
      <c r="H36" s="115">
        <v>0.58176367042522792</v>
      </c>
      <c r="I36" s="115">
        <v>0.52167407571755309</v>
      </c>
      <c r="J36" s="142">
        <v>0.77395564279209139</v>
      </c>
      <c r="K36" s="165">
        <v>0.94342197653005011</v>
      </c>
      <c r="L36" s="166">
        <v>1.0495013913656039</v>
      </c>
    </row>
    <row r="37" spans="2:12" x14ac:dyDescent="0.3">
      <c r="B37" s="144" t="str">
        <f>B21</f>
        <v>Očkovanie ľudí nad 65 rokov na chrípku</v>
      </c>
      <c r="C37" s="145"/>
      <c r="D37" s="115">
        <v>-0.95832709692015083</v>
      </c>
      <c r="E37" s="115">
        <v>-1.398128960684387</v>
      </c>
      <c r="F37" s="115">
        <v>-1.344234034995609</v>
      </c>
      <c r="G37" s="115">
        <v>-1.5068922565232601</v>
      </c>
      <c r="H37" s="115">
        <v>-1.675128182248546</v>
      </c>
      <c r="I37" s="115">
        <v>-1.60493062071889</v>
      </c>
      <c r="J37" s="142">
        <v>-1.9542737335420239</v>
      </c>
      <c r="K37" s="167">
        <v>-1.893028275039514</v>
      </c>
      <c r="L37" s="168"/>
    </row>
    <row r="38" spans="2:12" x14ac:dyDescent="0.3">
      <c r="B38" s="144" t="str">
        <f>B23</f>
        <v>Preventívne prehliadky na rakovinu prsníka</v>
      </c>
      <c r="C38" s="145"/>
      <c r="D38" s="115">
        <v>-1.269725174391215</v>
      </c>
      <c r="E38" s="115">
        <v>-1.4796313283967799</v>
      </c>
      <c r="F38" s="115">
        <v>-1.531613390786849</v>
      </c>
      <c r="G38" s="115">
        <v>-1.7174080474831519</v>
      </c>
      <c r="H38" s="115">
        <v>-1.6948401105270281</v>
      </c>
      <c r="I38" s="115">
        <v>-1.683822372863282</v>
      </c>
      <c r="J38" s="142">
        <v>-1.384284632330572</v>
      </c>
      <c r="K38" s="142">
        <v>-1.6160192340389601</v>
      </c>
      <c r="L38" s="164"/>
    </row>
    <row r="39" spans="2:12" ht="15" thickBot="1" x14ac:dyDescent="0.35">
      <c r="B39" s="753" t="str">
        <f>B25</f>
        <v>Preventívne prehliadky na rakovinu krčka maternice</v>
      </c>
      <c r="C39" s="757"/>
      <c r="D39" s="117">
        <v>-0.49387961661242741</v>
      </c>
      <c r="E39" s="117">
        <v>-0.50988377613297675</v>
      </c>
      <c r="F39" s="117">
        <v>-0.6413934665634049</v>
      </c>
      <c r="G39" s="117">
        <v>-0.67500768361221275</v>
      </c>
      <c r="H39" s="117">
        <v>-0.70502007701729152</v>
      </c>
      <c r="I39" s="117">
        <v>-0.50034691180858637</v>
      </c>
      <c r="J39" s="147">
        <v>-0.56137920676797204</v>
      </c>
      <c r="K39" s="147">
        <v>-0.42353130311309017</v>
      </c>
      <c r="L39" s="169"/>
    </row>
    <row r="40" spans="2:12" ht="15" thickTop="1" x14ac:dyDescent="0.3">
      <c r="B40" s="758" t="s">
        <v>433</v>
      </c>
      <c r="C40" s="759"/>
      <c r="D40" s="759"/>
      <c r="E40" s="759"/>
      <c r="F40" s="759"/>
      <c r="G40" s="759"/>
      <c r="H40" s="759"/>
      <c r="I40" s="759"/>
      <c r="J40" s="759"/>
    </row>
  </sheetData>
  <mergeCells count="6">
    <mergeCell ref="B40:J40"/>
    <mergeCell ref="B28:C28"/>
    <mergeCell ref="B30:C30"/>
    <mergeCell ref="B31:C31"/>
    <mergeCell ref="B32:C32"/>
    <mergeCell ref="B39:C39"/>
  </mergeCells>
  <conditionalFormatting sqref="D28:K39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8:L36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37:L39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34EB433A-CBDE-4F17-B696-5A69894028FC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E215-EA96-4488-AA38-033943D7EC48}">
  <dimension ref="A1:L20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20.453125" style="3" customWidth="1"/>
    <col min="3" max="3" width="13.453125" style="3" customWidth="1"/>
    <col min="4" max="10" width="5.6328125" style="3" customWidth="1"/>
    <col min="11" max="16384" width="8.7265625" style="3"/>
  </cols>
  <sheetData>
    <row r="1" spans="1:12" x14ac:dyDescent="0.3">
      <c r="A1" s="2" t="s">
        <v>3</v>
      </c>
    </row>
    <row r="2" spans="1:12" ht="15" thickBot="1" x14ac:dyDescent="0.35">
      <c r="B2" s="86" t="s">
        <v>100</v>
      </c>
      <c r="C2" s="87"/>
      <c r="D2" s="87">
        <v>2010</v>
      </c>
      <c r="E2" s="87">
        <v>2015</v>
      </c>
      <c r="F2" s="87">
        <v>2016</v>
      </c>
      <c r="G2" s="87">
        <v>2017</v>
      </c>
      <c r="H2" s="87">
        <v>2018</v>
      </c>
      <c r="I2" s="87">
        <v>2019</v>
      </c>
      <c r="J2" s="87">
        <v>2020</v>
      </c>
      <c r="K2" s="87">
        <v>2021</v>
      </c>
      <c r="L2" s="88">
        <v>2022</v>
      </c>
    </row>
    <row r="3" spans="1:12" ht="23.4" thickTop="1" x14ac:dyDescent="0.3">
      <c r="B3" s="149" t="s">
        <v>434</v>
      </c>
      <c r="C3" s="90" t="s">
        <v>102</v>
      </c>
      <c r="D3" s="120">
        <v>751.197</v>
      </c>
      <c r="E3" s="120">
        <v>646.35599999999999</v>
      </c>
      <c r="F3" s="120">
        <v>613.41</v>
      </c>
      <c r="G3" s="120">
        <v>614.31200000000001</v>
      </c>
      <c r="H3" s="120">
        <v>622.471</v>
      </c>
      <c r="I3" s="170">
        <v>636.49400000000003</v>
      </c>
      <c r="J3" s="150"/>
      <c r="K3" s="150"/>
      <c r="L3" s="171"/>
    </row>
    <row r="4" spans="1:12" x14ac:dyDescent="0.3">
      <c r="B4" s="94" t="s">
        <v>435</v>
      </c>
      <c r="C4" s="95" t="s">
        <v>404</v>
      </c>
      <c r="D4" s="105">
        <v>350.31615789473688</v>
      </c>
      <c r="E4" s="105">
        <v>297.61515789473691</v>
      </c>
      <c r="F4" s="105">
        <v>283.55871052631579</v>
      </c>
      <c r="G4" s="105">
        <v>277.83568421052638</v>
      </c>
      <c r="H4" s="105">
        <v>282.1209210526315</v>
      </c>
      <c r="I4" s="127">
        <v>286.79981578947371</v>
      </c>
      <c r="J4" s="152"/>
      <c r="K4" s="152"/>
      <c r="L4" s="159"/>
    </row>
    <row r="5" spans="1:12" x14ac:dyDescent="0.3">
      <c r="B5" s="99" t="s">
        <v>436</v>
      </c>
      <c r="C5" s="100" t="s">
        <v>102</v>
      </c>
      <c r="D5" s="101"/>
      <c r="E5" s="101">
        <v>18.440000000000001</v>
      </c>
      <c r="F5" s="101">
        <v>18.190000000000001</v>
      </c>
      <c r="G5" s="101">
        <v>18.71</v>
      </c>
      <c r="H5" s="101">
        <v>18.91</v>
      </c>
      <c r="I5" s="103">
        <v>19.16</v>
      </c>
      <c r="J5" s="154">
        <v>18.75</v>
      </c>
      <c r="K5" s="154">
        <v>19.399999999999999</v>
      </c>
      <c r="L5" s="172"/>
    </row>
    <row r="6" spans="1:12" x14ac:dyDescent="0.3">
      <c r="B6" s="94" t="s">
        <v>437</v>
      </c>
      <c r="C6" s="95" t="s">
        <v>139</v>
      </c>
      <c r="D6" s="96">
        <v>20.550625</v>
      </c>
      <c r="E6" s="96">
        <v>22.331481481481479</v>
      </c>
      <c r="F6" s="96">
        <v>22.270370370370369</v>
      </c>
      <c r="G6" s="96">
        <v>22.234814814814818</v>
      </c>
      <c r="H6" s="96">
        <v>21.74481481481482</v>
      </c>
      <c r="I6" s="97">
        <v>21.00703703703703</v>
      </c>
      <c r="J6" s="152">
        <v>18.966296296296299</v>
      </c>
      <c r="K6" s="152">
        <v>18.638888888888889</v>
      </c>
      <c r="L6" s="159">
        <v>16.989166666666669</v>
      </c>
    </row>
    <row r="7" spans="1:12" x14ac:dyDescent="0.3">
      <c r="B7" s="99" t="s">
        <v>438</v>
      </c>
      <c r="C7" s="100" t="s">
        <v>102</v>
      </c>
      <c r="D7" s="101">
        <v>26</v>
      </c>
      <c r="E7" s="101"/>
      <c r="F7" s="101"/>
      <c r="G7" s="101">
        <v>26</v>
      </c>
      <c r="H7" s="101"/>
      <c r="I7" s="103"/>
      <c r="J7" s="154">
        <v>25</v>
      </c>
      <c r="K7" s="154"/>
      <c r="L7" s="172"/>
    </row>
    <row r="8" spans="1:12" x14ac:dyDescent="0.3">
      <c r="B8" s="94" t="s">
        <v>437</v>
      </c>
      <c r="C8" s="95" t="s">
        <v>139</v>
      </c>
      <c r="D8" s="96">
        <v>29.62962962962963</v>
      </c>
      <c r="E8" s="96"/>
      <c r="F8" s="96"/>
      <c r="G8" s="96">
        <v>26.037037037037042</v>
      </c>
      <c r="H8" s="96"/>
      <c r="I8" s="97"/>
      <c r="J8" s="152">
        <v>24.592592592592592</v>
      </c>
      <c r="K8" s="152"/>
      <c r="L8" s="159"/>
    </row>
    <row r="9" spans="1:12" x14ac:dyDescent="0.3">
      <c r="B9" s="99" t="s">
        <v>439</v>
      </c>
      <c r="C9" s="100" t="s">
        <v>102</v>
      </c>
      <c r="D9" s="101">
        <v>15.1</v>
      </c>
      <c r="E9" s="101"/>
      <c r="F9" s="101"/>
      <c r="G9" s="101">
        <v>14.4</v>
      </c>
      <c r="H9" s="101"/>
      <c r="I9" s="103">
        <v>19.7</v>
      </c>
      <c r="J9" s="154"/>
      <c r="K9" s="154"/>
      <c r="L9" s="172">
        <v>17.100000000000001</v>
      </c>
    </row>
    <row r="10" spans="1:12" x14ac:dyDescent="0.3">
      <c r="B10" s="94" t="s">
        <v>437</v>
      </c>
      <c r="C10" s="95" t="s">
        <v>139</v>
      </c>
      <c r="D10" s="96">
        <v>15.76470588235294</v>
      </c>
      <c r="E10" s="96"/>
      <c r="F10" s="96"/>
      <c r="G10" s="96">
        <v>16.477777777777781</v>
      </c>
      <c r="H10" s="96"/>
      <c r="I10" s="97">
        <v>18.130769230769229</v>
      </c>
      <c r="J10" s="152"/>
      <c r="K10" s="152"/>
      <c r="L10" s="159">
        <v>17.12692307692307</v>
      </c>
    </row>
    <row r="11" spans="1:12" x14ac:dyDescent="0.3">
      <c r="B11" s="99" t="s">
        <v>440</v>
      </c>
      <c r="C11" s="100" t="s">
        <v>102</v>
      </c>
      <c r="D11" s="101">
        <v>10.1</v>
      </c>
      <c r="E11" s="101">
        <v>10.199999999999999</v>
      </c>
      <c r="F11" s="101">
        <v>9.9</v>
      </c>
      <c r="G11" s="101">
        <v>9.6999999999999993</v>
      </c>
      <c r="H11" s="101">
        <v>10.1</v>
      </c>
      <c r="I11" s="103">
        <v>10.3</v>
      </c>
      <c r="J11" s="154">
        <v>10.199999999999999</v>
      </c>
      <c r="K11" s="154">
        <v>9.6</v>
      </c>
      <c r="L11" s="172"/>
    </row>
    <row r="12" spans="1:12" ht="15" thickBot="1" x14ac:dyDescent="0.35">
      <c r="B12" s="107" t="s">
        <v>441</v>
      </c>
      <c r="C12" s="108" t="s">
        <v>404</v>
      </c>
      <c r="D12" s="109">
        <v>8.9736842105263168</v>
      </c>
      <c r="E12" s="109">
        <v>8.7473684210526308</v>
      </c>
      <c r="F12" s="109">
        <v>8.6605263157894736</v>
      </c>
      <c r="G12" s="109">
        <v>8.5789473684210531</v>
      </c>
      <c r="H12" s="109">
        <v>8.5567567567567551</v>
      </c>
      <c r="I12" s="110">
        <v>8.5810810810810842</v>
      </c>
      <c r="J12" s="160">
        <v>8.6749999999999989</v>
      </c>
      <c r="K12" s="160">
        <v>8.9185185185185176</v>
      </c>
      <c r="L12" s="161">
        <v>7.419999999999999</v>
      </c>
    </row>
    <row r="13" spans="1:12" ht="15.6" thickTop="1" thickBot="1" x14ac:dyDescent="0.35">
      <c r="B13" s="86" t="s">
        <v>144</v>
      </c>
      <c r="C13" s="112"/>
      <c r="D13" s="87">
        <f>D2</f>
        <v>2010</v>
      </c>
      <c r="E13" s="87">
        <f t="shared" ref="E13:J13" si="0">E2</f>
        <v>2015</v>
      </c>
      <c r="F13" s="87">
        <f t="shared" si="0"/>
        <v>2016</v>
      </c>
      <c r="G13" s="87">
        <f t="shared" si="0"/>
        <v>2017</v>
      </c>
      <c r="H13" s="87">
        <f t="shared" si="0"/>
        <v>2018</v>
      </c>
      <c r="I13" s="87">
        <f t="shared" si="0"/>
        <v>2019</v>
      </c>
      <c r="J13" s="87">
        <f t="shared" si="0"/>
        <v>2020</v>
      </c>
      <c r="K13" s="112">
        <v>2021</v>
      </c>
      <c r="L13" s="162">
        <f t="shared" ref="L13" si="1">L2</f>
        <v>2022</v>
      </c>
    </row>
    <row r="14" spans="1:12" ht="15" thickTop="1" x14ac:dyDescent="0.3">
      <c r="B14" s="749" t="str">
        <f>B3</f>
        <v>Predčasné úmrtia v dôsledku znečisteniu vzduchu</v>
      </c>
      <c r="C14" s="755"/>
      <c r="D14" s="113">
        <v>-1.70269142749109</v>
      </c>
      <c r="E14" s="113">
        <v>-1.7174704641773211</v>
      </c>
      <c r="F14" s="113">
        <v>-1.714924576802769</v>
      </c>
      <c r="G14" s="113">
        <v>-1.770662728315211</v>
      </c>
      <c r="H14" s="113">
        <v>-1.761191543920188</v>
      </c>
      <c r="I14" s="113">
        <v>-1.796295642713116</v>
      </c>
      <c r="J14" s="138"/>
      <c r="K14" s="138"/>
      <c r="L14" s="173"/>
    </row>
    <row r="15" spans="1:12" x14ac:dyDescent="0.3">
      <c r="B15" s="140" t="str">
        <f>B5</f>
        <v>Podiel hotovostných výdavkov</v>
      </c>
      <c r="C15" s="141"/>
      <c r="D15" s="115"/>
      <c r="E15" s="115">
        <v>0.37311991549068502</v>
      </c>
      <c r="F15" s="115">
        <v>0.38351520938208888</v>
      </c>
      <c r="G15" s="115">
        <v>0.33431501679873088</v>
      </c>
      <c r="H15" s="115">
        <v>0.27902441750135382</v>
      </c>
      <c r="I15" s="115">
        <v>0.20392220224318111</v>
      </c>
      <c r="J15" s="142">
        <v>2.6779915769386951E-2</v>
      </c>
      <c r="K15" s="142">
        <v>-9.564168949194142E-2</v>
      </c>
      <c r="L15" s="174"/>
    </row>
    <row r="16" spans="1:12" x14ac:dyDescent="0.3">
      <c r="B16" s="140" t="str">
        <f>B7</f>
        <v>Podiel fajčiaceho obyvateľstva*</v>
      </c>
      <c r="C16" s="141"/>
      <c r="D16" s="115">
        <v>0.61545118108838825</v>
      </c>
      <c r="E16" s="115"/>
      <c r="F16" s="115"/>
      <c r="G16" s="115">
        <v>5.6356004278299912E-3</v>
      </c>
      <c r="H16" s="115"/>
      <c r="I16" s="115"/>
      <c r="J16" s="142">
        <v>-5.2654858372969009E-2</v>
      </c>
      <c r="K16" s="142"/>
      <c r="L16" s="174"/>
    </row>
    <row r="17" spans="2:12" x14ac:dyDescent="0.3">
      <c r="B17" s="140" t="str">
        <f>B9</f>
        <v>Miera obezity podľa BMI**</v>
      </c>
      <c r="C17" s="141"/>
      <c r="D17" s="115">
        <v>0.19088314419844141</v>
      </c>
      <c r="E17" s="115"/>
      <c r="F17" s="115"/>
      <c r="G17" s="115">
        <v>0.52251401963073085</v>
      </c>
      <c r="H17" s="115"/>
      <c r="I17" s="115">
        <v>-0.39223151627571629</v>
      </c>
      <c r="J17" s="142"/>
      <c r="K17" s="142"/>
      <c r="L17" s="174">
        <v>6.2824105710345534E-3</v>
      </c>
    </row>
    <row r="18" spans="2:12" ht="15" thickBot="1" x14ac:dyDescent="0.35">
      <c r="B18" s="753" t="str">
        <f>B11</f>
        <v>Spotreba alkoholu</v>
      </c>
      <c r="C18" s="757"/>
      <c r="D18" s="117">
        <v>-0.40114143292217702</v>
      </c>
      <c r="E18" s="117">
        <v>-0.52096132194795819</v>
      </c>
      <c r="F18" s="117">
        <v>-0.45134860926711662</v>
      </c>
      <c r="G18" s="117">
        <v>-0.42033719105912021</v>
      </c>
      <c r="H18" s="117">
        <v>-0.58381167244594778</v>
      </c>
      <c r="I18" s="117">
        <v>-0.64036025821412967</v>
      </c>
      <c r="J18" s="147">
        <v>-0.59912366512008786</v>
      </c>
      <c r="K18" s="147">
        <v>-0.26324848378128429</v>
      </c>
      <c r="L18" s="175"/>
    </row>
    <row r="19" spans="2:12" ht="15" thickTop="1" x14ac:dyDescent="0.3">
      <c r="B19" s="762" t="s">
        <v>442</v>
      </c>
      <c r="C19" s="762"/>
      <c r="D19" s="762"/>
      <c r="E19" s="762"/>
      <c r="F19" s="762"/>
      <c r="G19" s="762"/>
      <c r="H19" s="762"/>
      <c r="I19" s="762"/>
      <c r="J19" s="762"/>
    </row>
    <row r="20" spans="2:12" x14ac:dyDescent="0.3">
      <c r="B20" s="763" t="s">
        <v>443</v>
      </c>
      <c r="C20" s="763"/>
      <c r="D20" s="763"/>
      <c r="E20" s="763"/>
      <c r="F20" s="763"/>
      <c r="G20" s="763"/>
      <c r="H20" s="763"/>
      <c r="I20" s="763"/>
      <c r="J20" s="763"/>
    </row>
  </sheetData>
  <mergeCells count="4">
    <mergeCell ref="B14:C14"/>
    <mergeCell ref="B18:C18"/>
    <mergeCell ref="B19:J19"/>
    <mergeCell ref="B20:J20"/>
  </mergeCells>
  <conditionalFormatting sqref="D14:J14 K14:K18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8:J18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5:J17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14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15:L17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FB571B75-57CE-4717-8350-CF2EC6284318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DB32-36EE-4396-80FF-CC682FCDD07C}">
  <dimension ref="A1:N33"/>
  <sheetViews>
    <sheetView showGridLines="0" zoomScaleNormal="100" workbookViewId="0"/>
  </sheetViews>
  <sheetFormatPr defaultColWidth="8.7265625" defaultRowHeight="14.4" x14ac:dyDescent="0.3"/>
  <cols>
    <col min="1" max="2" width="8.7265625" style="3"/>
    <col min="3" max="3" width="16.26953125" style="3" customWidth="1"/>
    <col min="4" max="4" width="9.6328125" style="3" customWidth="1"/>
    <col min="5" max="11" width="4.6328125" style="3" customWidth="1"/>
    <col min="12" max="16384" width="8.7265625" style="3"/>
  </cols>
  <sheetData>
    <row r="1" spans="1:14" x14ac:dyDescent="0.3">
      <c r="A1" s="2" t="s">
        <v>3</v>
      </c>
    </row>
    <row r="2" spans="1:14" ht="15" thickBot="1" x14ac:dyDescent="0.35">
      <c r="C2" s="86" t="s">
        <v>444</v>
      </c>
      <c r="D2" s="178" t="s">
        <v>100</v>
      </c>
      <c r="E2" s="87"/>
      <c r="F2" s="87">
        <v>2010</v>
      </c>
      <c r="G2" s="87">
        <v>2015</v>
      </c>
      <c r="H2" s="87">
        <v>2016</v>
      </c>
      <c r="I2" s="87">
        <v>2017</v>
      </c>
      <c r="J2" s="87">
        <v>2018</v>
      </c>
      <c r="K2" s="87">
        <v>2019</v>
      </c>
      <c r="L2" s="87">
        <v>2020</v>
      </c>
      <c r="M2" s="87">
        <v>2021</v>
      </c>
      <c r="N2" s="88">
        <v>2022</v>
      </c>
    </row>
    <row r="3" spans="1:14" ht="34.799999999999997" thickTop="1" x14ac:dyDescent="0.3">
      <c r="C3" s="767" t="s">
        <v>445</v>
      </c>
      <c r="D3" s="149" t="s">
        <v>446</v>
      </c>
      <c r="E3" s="179" t="s">
        <v>102</v>
      </c>
      <c r="F3" s="91">
        <v>63.9</v>
      </c>
      <c r="G3" s="91">
        <v>55.3</v>
      </c>
      <c r="H3" s="91">
        <v>55.9</v>
      </c>
      <c r="I3" s="91">
        <v>57.8</v>
      </c>
      <c r="J3" s="92">
        <v>59.1</v>
      </c>
      <c r="K3" s="92">
        <v>54.3</v>
      </c>
      <c r="L3" s="180">
        <v>46.5</v>
      </c>
      <c r="M3" s="150">
        <v>52.7</v>
      </c>
      <c r="N3" s="93">
        <v>46.4</v>
      </c>
    </row>
    <row r="4" spans="1:14" ht="57" x14ac:dyDescent="0.3">
      <c r="C4" s="768"/>
      <c r="D4" s="181" t="s">
        <v>447</v>
      </c>
      <c r="E4" s="182" t="s">
        <v>139</v>
      </c>
      <c r="F4" s="96">
        <v>86.144444444444446</v>
      </c>
      <c r="G4" s="96">
        <v>79.31851851851853</v>
      </c>
      <c r="H4" s="96">
        <v>80.3</v>
      </c>
      <c r="I4" s="96">
        <v>84.618518518518528</v>
      </c>
      <c r="J4" s="97">
        <v>85.355555555555554</v>
      </c>
      <c r="K4" s="97">
        <v>80.885185185185193</v>
      </c>
      <c r="L4" s="183">
        <v>70.855555555555554</v>
      </c>
      <c r="M4" s="152">
        <v>74.892592592592592</v>
      </c>
      <c r="N4" s="98">
        <v>75.392592592592592</v>
      </c>
    </row>
    <row r="5" spans="1:14" ht="34.200000000000003" x14ac:dyDescent="0.3">
      <c r="C5" s="768"/>
      <c r="D5" s="106" t="s">
        <v>448</v>
      </c>
      <c r="E5" s="184" t="s">
        <v>102</v>
      </c>
      <c r="F5" s="101">
        <v>7.7</v>
      </c>
      <c r="G5" s="101">
        <v>6.6</v>
      </c>
      <c r="H5" s="101">
        <v>6.7</v>
      </c>
      <c r="I5" s="101">
        <v>6.9</v>
      </c>
      <c r="J5" s="103">
        <v>7</v>
      </c>
      <c r="K5" s="103">
        <v>6.4</v>
      </c>
      <c r="L5" s="185">
        <v>5.5</v>
      </c>
      <c r="M5" s="154">
        <v>6.3</v>
      </c>
      <c r="N5" s="104">
        <v>5.5</v>
      </c>
    </row>
    <row r="6" spans="1:14" ht="57" x14ac:dyDescent="0.3">
      <c r="C6" s="769"/>
      <c r="D6" s="181" t="s">
        <v>449</v>
      </c>
      <c r="E6" s="182" t="s">
        <v>139</v>
      </c>
      <c r="F6" s="96">
        <v>9.2851851851851848</v>
      </c>
      <c r="G6" s="96">
        <v>8.4629629629629637</v>
      </c>
      <c r="H6" s="96">
        <v>8.5518518518518505</v>
      </c>
      <c r="I6" s="96">
        <v>8.8333333333333339</v>
      </c>
      <c r="J6" s="97">
        <v>8.8518518518518512</v>
      </c>
      <c r="K6" s="97">
        <v>8.3407407407407401</v>
      </c>
      <c r="L6" s="183">
        <v>7.3296296296296299</v>
      </c>
      <c r="M6" s="152">
        <v>7.7370370370370356</v>
      </c>
      <c r="N6" s="98">
        <v>7.6185185185185196</v>
      </c>
    </row>
    <row r="7" spans="1:14" ht="34.200000000000003" x14ac:dyDescent="0.3">
      <c r="C7" s="770" t="s">
        <v>450</v>
      </c>
      <c r="D7" s="106" t="s">
        <v>451</v>
      </c>
      <c r="E7" s="184" t="s">
        <v>102</v>
      </c>
      <c r="F7" s="101">
        <v>5.62</v>
      </c>
      <c r="G7" s="101">
        <v>6.95</v>
      </c>
      <c r="H7" s="101">
        <v>6.6</v>
      </c>
      <c r="I7" s="101">
        <v>6.3</v>
      </c>
      <c r="J7" s="103">
        <v>6.61</v>
      </c>
      <c r="K7" s="103">
        <v>7.07</v>
      </c>
      <c r="L7" s="185">
        <v>7.42</v>
      </c>
      <c r="M7" s="154">
        <v>7.3</v>
      </c>
      <c r="N7" s="104">
        <v>8.33</v>
      </c>
    </row>
    <row r="8" spans="1:14" ht="57" x14ac:dyDescent="0.3">
      <c r="C8" s="768"/>
      <c r="D8" s="181" t="s">
        <v>452</v>
      </c>
      <c r="E8" s="182" t="s">
        <v>139</v>
      </c>
      <c r="F8" s="96">
        <v>6.4844444444444447</v>
      </c>
      <c r="G8" s="96">
        <v>8.0859259259259257</v>
      </c>
      <c r="H8" s="96">
        <v>8.0981481481481481</v>
      </c>
      <c r="I8" s="96">
        <v>8.275925925925927</v>
      </c>
      <c r="J8" s="97">
        <v>8.670740740740742</v>
      </c>
      <c r="K8" s="97">
        <v>9.0925925925925917</v>
      </c>
      <c r="L8" s="183">
        <v>9.6059259259259271</v>
      </c>
      <c r="M8" s="152">
        <v>10.095925925925931</v>
      </c>
      <c r="N8" s="98">
        <v>11.446296296296291</v>
      </c>
    </row>
    <row r="9" spans="1:14" ht="34.200000000000003" x14ac:dyDescent="0.3">
      <c r="C9" s="768"/>
      <c r="D9" s="106" t="s">
        <v>453</v>
      </c>
      <c r="E9" s="184" t="s">
        <v>102</v>
      </c>
      <c r="F9" s="101">
        <v>111.6965226554268</v>
      </c>
      <c r="G9" s="101">
        <v>97.154899894625913</v>
      </c>
      <c r="H9" s="101">
        <v>100.8429926238145</v>
      </c>
      <c r="I9" s="101">
        <v>107.2708113804004</v>
      </c>
      <c r="J9" s="103">
        <v>105.79557428872501</v>
      </c>
      <c r="K9" s="103">
        <v>101.7913593256059</v>
      </c>
      <c r="L9" s="185">
        <v>94.520547945205479</v>
      </c>
      <c r="M9" s="154">
        <v>105.6902002107481</v>
      </c>
      <c r="N9" s="104">
        <v>98.314014752370909</v>
      </c>
    </row>
    <row r="10" spans="1:14" ht="57" x14ac:dyDescent="0.3">
      <c r="C10" s="768"/>
      <c r="D10" s="181" t="s">
        <v>454</v>
      </c>
      <c r="E10" s="182" t="s">
        <v>139</v>
      </c>
      <c r="F10" s="96">
        <v>109.6353886299368</v>
      </c>
      <c r="G10" s="96">
        <v>103.41662389534871</v>
      </c>
      <c r="H10" s="96">
        <v>105.8685152996252</v>
      </c>
      <c r="I10" s="96">
        <v>108.592497766816</v>
      </c>
      <c r="J10" s="97">
        <v>110.0126594067749</v>
      </c>
      <c r="K10" s="97">
        <v>109.7735359847056</v>
      </c>
      <c r="L10" s="183">
        <v>100.5808611469305</v>
      </c>
      <c r="M10" s="152">
        <v>107.1068815701215</v>
      </c>
      <c r="N10" s="98">
        <v>105.4643726616346</v>
      </c>
    </row>
    <row r="11" spans="1:14" ht="57" x14ac:dyDescent="0.3">
      <c r="C11" s="768"/>
      <c r="D11" s="106" t="s">
        <v>455</v>
      </c>
      <c r="E11" s="184" t="s">
        <v>102</v>
      </c>
      <c r="F11" s="101">
        <v>9.0990000000000002</v>
      </c>
      <c r="G11" s="101">
        <v>12.882</v>
      </c>
      <c r="H11" s="101">
        <v>12.029</v>
      </c>
      <c r="I11" s="101">
        <v>11.465</v>
      </c>
      <c r="J11" s="103">
        <v>11.896000000000001</v>
      </c>
      <c r="K11" s="103">
        <v>16.893999999999998</v>
      </c>
      <c r="L11" s="185">
        <v>17.344999999999999</v>
      </c>
      <c r="M11" s="154">
        <v>17.419</v>
      </c>
      <c r="N11" s="104">
        <v>17.501000000000001</v>
      </c>
    </row>
    <row r="12" spans="1:14" ht="57" x14ac:dyDescent="0.3">
      <c r="C12" s="768"/>
      <c r="D12" s="181" t="s">
        <v>437</v>
      </c>
      <c r="E12" s="182" t="s">
        <v>139</v>
      </c>
      <c r="F12" s="96">
        <v>16.354222222222219</v>
      </c>
      <c r="G12" s="96">
        <v>20.349296296296298</v>
      </c>
      <c r="H12" s="96">
        <v>20.42859259259259</v>
      </c>
      <c r="I12" s="96">
        <v>20.888481481481481</v>
      </c>
      <c r="J12" s="97">
        <v>21.54562962962963</v>
      </c>
      <c r="K12" s="97">
        <v>22.425518518518519</v>
      </c>
      <c r="L12" s="183">
        <v>24.357148148148148</v>
      </c>
      <c r="M12" s="152">
        <v>24.789888888888889</v>
      </c>
      <c r="N12" s="98">
        <v>25.728666666666669</v>
      </c>
    </row>
    <row r="13" spans="1:14" ht="57" x14ac:dyDescent="0.3">
      <c r="C13" s="768"/>
      <c r="D13" s="106" t="s">
        <v>456</v>
      </c>
      <c r="E13" s="184" t="s">
        <v>102</v>
      </c>
      <c r="F13" s="101">
        <v>6.41</v>
      </c>
      <c r="G13" s="101">
        <v>4.63</v>
      </c>
      <c r="H13" s="101">
        <v>3.76</v>
      </c>
      <c r="I13" s="101">
        <v>3.85</v>
      </c>
      <c r="J13" s="103">
        <v>4.09</v>
      </c>
      <c r="K13" s="103">
        <v>4.21</v>
      </c>
      <c r="L13" s="185">
        <v>3.71</v>
      </c>
      <c r="M13" s="154">
        <v>3.78</v>
      </c>
      <c r="N13" s="104">
        <v>3.08</v>
      </c>
    </row>
    <row r="14" spans="1:14" ht="57" x14ac:dyDescent="0.3">
      <c r="C14" s="768"/>
      <c r="D14" s="181" t="s">
        <v>437</v>
      </c>
      <c r="E14" s="182" t="s">
        <v>139</v>
      </c>
      <c r="F14" s="96">
        <v>2.6511111111111112</v>
      </c>
      <c r="G14" s="96">
        <v>2.257037037037037</v>
      </c>
      <c r="H14" s="96">
        <v>2.1485185185185181</v>
      </c>
      <c r="I14" s="96">
        <v>2.1296296296296302</v>
      </c>
      <c r="J14" s="97">
        <v>2.081481481481481</v>
      </c>
      <c r="K14" s="97">
        <v>1.9055555555555559</v>
      </c>
      <c r="L14" s="183">
        <v>1.811851851851852</v>
      </c>
      <c r="M14" s="152">
        <v>1.828518518518518</v>
      </c>
      <c r="N14" s="98">
        <v>1.586666666666666</v>
      </c>
    </row>
    <row r="15" spans="1:14" ht="45.6" x14ac:dyDescent="0.3">
      <c r="C15" s="768"/>
      <c r="D15" s="106" t="s">
        <v>457</v>
      </c>
      <c r="E15" s="184" t="s">
        <v>102</v>
      </c>
      <c r="F15" s="101">
        <v>149</v>
      </c>
      <c r="G15" s="101">
        <v>127.6</v>
      </c>
      <c r="H15" s="101">
        <v>124.8</v>
      </c>
      <c r="I15" s="101">
        <v>152.80000000000001</v>
      </c>
      <c r="J15" s="103">
        <v>154.69999999999999</v>
      </c>
      <c r="K15" s="103">
        <v>158</v>
      </c>
      <c r="L15" s="185">
        <v>144.6</v>
      </c>
      <c r="M15" s="154">
        <v>138</v>
      </c>
      <c r="N15" s="104">
        <v>136.80000000000001</v>
      </c>
    </row>
    <row r="16" spans="1:14" ht="57" x14ac:dyDescent="0.3">
      <c r="C16" s="768"/>
      <c r="D16" s="181" t="s">
        <v>458</v>
      </c>
      <c r="E16" s="182" t="s">
        <v>139</v>
      </c>
      <c r="F16" s="96">
        <v>144.12307692307689</v>
      </c>
      <c r="G16" s="96">
        <v>120.93333333333329</v>
      </c>
      <c r="H16" s="96">
        <v>118.7074074074074</v>
      </c>
      <c r="I16" s="96">
        <v>144.35555555555561</v>
      </c>
      <c r="J16" s="97">
        <v>145.93333333333331</v>
      </c>
      <c r="K16" s="97">
        <v>147.7925925925926</v>
      </c>
      <c r="L16" s="183">
        <v>134.1925925925926</v>
      </c>
      <c r="M16" s="152">
        <v>121.7518518518519</v>
      </c>
      <c r="N16" s="98">
        <v>115.5851851851852</v>
      </c>
    </row>
    <row r="17" spans="3:14" ht="34.200000000000003" x14ac:dyDescent="0.3">
      <c r="C17" s="768"/>
      <c r="D17" s="106" t="s">
        <v>459</v>
      </c>
      <c r="E17" s="184" t="s">
        <v>102</v>
      </c>
      <c r="F17" s="101">
        <v>1.4442999999999999</v>
      </c>
      <c r="G17" s="101">
        <v>1.7307999999999999</v>
      </c>
      <c r="H17" s="101">
        <v>1.6661999999999999</v>
      </c>
      <c r="I17" s="101">
        <v>1.6192</v>
      </c>
      <c r="J17" s="103">
        <v>1.5753999999999999</v>
      </c>
      <c r="K17" s="103">
        <v>1.7974000000000001</v>
      </c>
      <c r="L17" s="185">
        <v>1.8168</v>
      </c>
      <c r="M17" s="154">
        <v>1.8920999999999999</v>
      </c>
      <c r="N17" s="104"/>
    </row>
    <row r="18" spans="3:14" ht="57" x14ac:dyDescent="0.3">
      <c r="C18" s="768"/>
      <c r="D18" s="181" t="s">
        <v>460</v>
      </c>
      <c r="E18" s="182" t="s">
        <v>139</v>
      </c>
      <c r="F18" s="96">
        <v>1.588566666666666</v>
      </c>
      <c r="G18" s="96">
        <v>1.819614814814815</v>
      </c>
      <c r="H18" s="96">
        <v>1.8777888888888881</v>
      </c>
      <c r="I18" s="96">
        <v>1.917111111111111</v>
      </c>
      <c r="J18" s="97">
        <v>1.941692592592593</v>
      </c>
      <c r="K18" s="97">
        <v>2.0265444444444451</v>
      </c>
      <c r="L18" s="183">
        <v>2.0336481481481479</v>
      </c>
      <c r="M18" s="152">
        <v>2.1648074074074071</v>
      </c>
      <c r="N18" s="98"/>
    </row>
    <row r="19" spans="3:14" ht="57" x14ac:dyDescent="0.3">
      <c r="C19" s="768"/>
      <c r="D19" s="106" t="s">
        <v>461</v>
      </c>
      <c r="E19" s="184" t="s">
        <v>102</v>
      </c>
      <c r="F19" s="101">
        <v>22.2</v>
      </c>
      <c r="G19" s="101">
        <v>24.2</v>
      </c>
      <c r="H19" s="101">
        <v>25.2</v>
      </c>
      <c r="I19" s="101">
        <v>25.6</v>
      </c>
      <c r="J19" s="103">
        <v>26.1</v>
      </c>
      <c r="K19" s="103">
        <v>26.2</v>
      </c>
      <c r="L19" s="185">
        <v>19.100000000000001</v>
      </c>
      <c r="M19" s="154">
        <v>16.3</v>
      </c>
      <c r="N19" s="104"/>
    </row>
    <row r="20" spans="3:14" ht="57" x14ac:dyDescent="0.3">
      <c r="C20" s="768"/>
      <c r="D20" s="181" t="s">
        <v>437</v>
      </c>
      <c r="E20" s="182" t="s">
        <v>139</v>
      </c>
      <c r="F20" s="96">
        <v>18.24074074074074</v>
      </c>
      <c r="G20" s="96">
        <v>18.100000000000001</v>
      </c>
      <c r="H20" s="96">
        <v>18.225925925925932</v>
      </c>
      <c r="I20" s="96">
        <v>17.977777777777781</v>
      </c>
      <c r="J20" s="97">
        <v>17.922222222222221</v>
      </c>
      <c r="K20" s="97">
        <v>18.074074074074069</v>
      </c>
      <c r="L20" s="183">
        <v>13.207407407407411</v>
      </c>
      <c r="M20" s="152">
        <v>13.26666666666666</v>
      </c>
      <c r="N20" s="98"/>
    </row>
    <row r="21" spans="3:14" ht="34.200000000000003" x14ac:dyDescent="0.3">
      <c r="C21" s="768"/>
      <c r="D21" s="106" t="s">
        <v>462</v>
      </c>
      <c r="E21" s="184" t="s">
        <v>102</v>
      </c>
      <c r="F21" s="101">
        <v>38.5</v>
      </c>
      <c r="G21" s="101">
        <v>36.6</v>
      </c>
      <c r="H21" s="101">
        <v>34.6</v>
      </c>
      <c r="I21" s="101">
        <v>32.9</v>
      </c>
      <c r="J21" s="103">
        <v>32.6</v>
      </c>
      <c r="K21" s="103">
        <v>31</v>
      </c>
      <c r="L21" s="185">
        <v>28.5</v>
      </c>
      <c r="M21" s="154">
        <v>32.1</v>
      </c>
      <c r="N21" s="104">
        <v>30.4</v>
      </c>
    </row>
    <row r="22" spans="3:14" ht="57.6" thickBot="1" x14ac:dyDescent="0.35">
      <c r="C22" s="771"/>
      <c r="D22" s="186" t="s">
        <v>437</v>
      </c>
      <c r="E22" s="187" t="s">
        <v>139</v>
      </c>
      <c r="F22" s="109">
        <v>25.943999999999999</v>
      </c>
      <c r="G22" s="109">
        <v>24.504000000000001</v>
      </c>
      <c r="H22" s="109">
        <v>23.648</v>
      </c>
      <c r="I22" s="109">
        <v>23.795999999999999</v>
      </c>
      <c r="J22" s="110">
        <v>24.1</v>
      </c>
      <c r="K22" s="110">
        <v>23.324000000000002</v>
      </c>
      <c r="L22" s="188">
        <v>22.015999999999998</v>
      </c>
      <c r="M22" s="160">
        <v>21.667999999999999</v>
      </c>
      <c r="N22" s="111">
        <v>20.584</v>
      </c>
    </row>
    <row r="23" spans="3:14" ht="15.6" thickTop="1" thickBot="1" x14ac:dyDescent="0.35">
      <c r="C23" s="189" t="s">
        <v>444</v>
      </c>
      <c r="D23" s="190" t="s">
        <v>144</v>
      </c>
      <c r="E23" s="191"/>
      <c r="F23" s="87">
        <v>2010</v>
      </c>
      <c r="G23" s="87">
        <v>2015</v>
      </c>
      <c r="H23" s="87">
        <v>2016</v>
      </c>
      <c r="I23" s="87">
        <v>2017</v>
      </c>
      <c r="J23" s="87">
        <v>2018</v>
      </c>
      <c r="K23" s="87">
        <v>2019</v>
      </c>
      <c r="L23" s="192">
        <v>2020</v>
      </c>
      <c r="M23" s="112">
        <v>2021</v>
      </c>
      <c r="N23" s="193">
        <v>2022</v>
      </c>
    </row>
    <row r="24" spans="3:14" ht="15" thickTop="1" x14ac:dyDescent="0.3">
      <c r="C24" s="767" t="s">
        <v>445</v>
      </c>
      <c r="D24" s="772" t="s">
        <v>446</v>
      </c>
      <c r="E24" s="773"/>
      <c r="F24" s="113">
        <v>0.75070497845054451</v>
      </c>
      <c r="G24" s="113">
        <v>0.83567027160975393</v>
      </c>
      <c r="H24" s="113">
        <v>0.82195067833048985</v>
      </c>
      <c r="I24" s="113">
        <v>0.87018654357116021</v>
      </c>
      <c r="J24" s="113">
        <v>0.92183120861264611</v>
      </c>
      <c r="K24" s="113">
        <v>0.94695739139113788</v>
      </c>
      <c r="L24" s="113">
        <v>0.91704901249812043</v>
      </c>
      <c r="M24" s="138">
        <v>0.80808375656092468</v>
      </c>
      <c r="N24" s="114">
        <v>0.99664227683743023</v>
      </c>
    </row>
    <row r="25" spans="3:14" ht="34.200000000000003" x14ac:dyDescent="0.3">
      <c r="C25" s="769"/>
      <c r="D25" s="194" t="s">
        <v>448</v>
      </c>
      <c r="E25" s="195"/>
      <c r="F25" s="115">
        <v>0.32595636216915957</v>
      </c>
      <c r="G25" s="115">
        <v>0.46923754121649291</v>
      </c>
      <c r="H25" s="115">
        <v>0.45432582535412108</v>
      </c>
      <c r="I25" s="115">
        <v>0.47528948878085392</v>
      </c>
      <c r="J25" s="115">
        <v>0.44781104328339971</v>
      </c>
      <c r="K25" s="115">
        <v>0.51278424777234577</v>
      </c>
      <c r="L25" s="115">
        <v>0.56749488099210188</v>
      </c>
      <c r="M25" s="142">
        <v>0.43379672881173847</v>
      </c>
      <c r="N25" s="116">
        <v>0.70454771927364623</v>
      </c>
    </row>
    <row r="26" spans="3:14" ht="34.200000000000003" x14ac:dyDescent="0.3">
      <c r="C26" s="770" t="s">
        <v>450</v>
      </c>
      <c r="D26" s="194" t="s">
        <v>451</v>
      </c>
      <c r="E26" s="195"/>
      <c r="F26" s="115">
        <v>-0.53841777597156537</v>
      </c>
      <c r="G26" s="115">
        <v>-0.49023517998776389</v>
      </c>
      <c r="H26" s="115">
        <v>-0.63649683752126374</v>
      </c>
      <c r="I26" s="115">
        <v>-0.76240180475217889</v>
      </c>
      <c r="J26" s="115">
        <v>-0.74589803388985132</v>
      </c>
      <c r="K26" s="115">
        <v>-0.71805718401666396</v>
      </c>
      <c r="L26" s="115">
        <v>-0.66584426800586261</v>
      </c>
      <c r="M26" s="142">
        <v>-0.75521610172600739</v>
      </c>
      <c r="N26" s="116">
        <v>-0.713790267493848</v>
      </c>
    </row>
    <row r="27" spans="3:14" x14ac:dyDescent="0.3">
      <c r="C27" s="768"/>
      <c r="D27" s="760" t="s">
        <v>453</v>
      </c>
      <c r="E27" s="764"/>
      <c r="F27" s="115">
        <v>-0.22253945818134299</v>
      </c>
      <c r="G27" s="115">
        <v>0.55647128582131311</v>
      </c>
      <c r="H27" s="115">
        <v>0.42114082268472902</v>
      </c>
      <c r="I27" s="115">
        <v>9.3628338329050501E-2</v>
      </c>
      <c r="J27" s="115">
        <v>0.25842133428990621</v>
      </c>
      <c r="K27" s="115">
        <v>0.46561053234012129</v>
      </c>
      <c r="L27" s="115">
        <v>0.39309618023176779</v>
      </c>
      <c r="M27" s="142">
        <v>8.7058494208617748E-2</v>
      </c>
      <c r="N27" s="116">
        <v>0.40631463013834102</v>
      </c>
    </row>
    <row r="28" spans="3:14" x14ac:dyDescent="0.3">
      <c r="C28" s="768"/>
      <c r="D28" s="760" t="s">
        <v>455</v>
      </c>
      <c r="E28" s="764"/>
      <c r="F28" s="115">
        <v>-0.67455892356350355</v>
      </c>
      <c r="G28" s="115">
        <v>-0.63277430815671842</v>
      </c>
      <c r="H28" s="115">
        <v>-0.71478884680412602</v>
      </c>
      <c r="I28" s="115">
        <v>-0.79004720961873987</v>
      </c>
      <c r="J28" s="115">
        <v>-0.82782137863033178</v>
      </c>
      <c r="K28" s="115">
        <v>-0.46414348218902518</v>
      </c>
      <c r="L28" s="115">
        <v>-0.61059311393620119</v>
      </c>
      <c r="M28" s="142">
        <v>-0.59779688669654385</v>
      </c>
      <c r="N28" s="116">
        <v>-0.64509379507939846</v>
      </c>
    </row>
    <row r="29" spans="3:14" x14ac:dyDescent="0.3">
      <c r="C29" s="768"/>
      <c r="D29" s="760" t="s">
        <v>456</v>
      </c>
      <c r="E29" s="764"/>
      <c r="F29" s="115">
        <v>-0.95143279967733285</v>
      </c>
      <c r="G29" s="115">
        <v>-0.68630060085808409</v>
      </c>
      <c r="H29" s="115">
        <v>-0.48459060170185497</v>
      </c>
      <c r="I29" s="115">
        <v>-0.53583723443404452</v>
      </c>
      <c r="J29" s="115">
        <v>-0.69278693232642474</v>
      </c>
      <c r="K29" s="115">
        <v>-0.92052087392569371</v>
      </c>
      <c r="L29" s="115">
        <v>-0.74577322622296482</v>
      </c>
      <c r="M29" s="142">
        <v>-0.809764961705005</v>
      </c>
      <c r="N29" s="116">
        <v>-0.70111745376176016</v>
      </c>
    </row>
    <row r="30" spans="3:14" x14ac:dyDescent="0.3">
      <c r="C30" s="768"/>
      <c r="D30" s="760" t="s">
        <v>457</v>
      </c>
      <c r="E30" s="764"/>
      <c r="F30" s="115">
        <v>-0.47090817369895371</v>
      </c>
      <c r="G30" s="115">
        <v>-0.68150959158122859</v>
      </c>
      <c r="H30" s="115">
        <v>-0.74878247022057021</v>
      </c>
      <c r="I30" s="115">
        <v>-0.88502257089304581</v>
      </c>
      <c r="J30" s="115">
        <v>-0.88232833921061793</v>
      </c>
      <c r="K30" s="115">
        <v>-0.96375529190314024</v>
      </c>
      <c r="L30" s="115">
        <v>-0.84467831872898014</v>
      </c>
      <c r="M30" s="142">
        <v>-0.97884458707359034</v>
      </c>
      <c r="N30" s="116">
        <v>-1.0516611198992729</v>
      </c>
    </row>
    <row r="31" spans="3:14" ht="34.200000000000003" x14ac:dyDescent="0.3">
      <c r="C31" s="768"/>
      <c r="D31" s="196" t="s">
        <v>459</v>
      </c>
      <c r="E31" s="197"/>
      <c r="F31" s="115">
        <v>-0.21469959061555549</v>
      </c>
      <c r="G31" s="115">
        <v>-0.1170355205627036</v>
      </c>
      <c r="H31" s="115">
        <v>-0.26404067995125358</v>
      </c>
      <c r="I31" s="115">
        <v>-0.34368735930106431</v>
      </c>
      <c r="J31" s="115">
        <v>-0.41502951514789788</v>
      </c>
      <c r="K31" s="115">
        <v>-0.24872859368443179</v>
      </c>
      <c r="L31" s="115">
        <v>-0.22929141959604871</v>
      </c>
      <c r="M31" s="142">
        <v>-0.25690567277430909</v>
      </c>
      <c r="N31" s="116"/>
    </row>
    <row r="32" spans="3:14" x14ac:dyDescent="0.3">
      <c r="C32" s="768"/>
      <c r="D32" s="760" t="s">
        <v>461</v>
      </c>
      <c r="E32" s="764"/>
      <c r="F32" s="115">
        <v>0.83358497483967753</v>
      </c>
      <c r="G32" s="115">
        <v>1.4198752332814979</v>
      </c>
      <c r="H32" s="115">
        <v>1.596617692056167</v>
      </c>
      <c r="I32" s="115">
        <v>1.71605883795349</v>
      </c>
      <c r="J32" s="115">
        <v>1.927095255958317</v>
      </c>
      <c r="K32" s="115">
        <v>1.963351914738638</v>
      </c>
      <c r="L32" s="115">
        <v>1.6456987490325721</v>
      </c>
      <c r="M32" s="142">
        <v>0.94024907632591825</v>
      </c>
      <c r="N32" s="116"/>
    </row>
    <row r="33" spans="3:14" ht="15" thickBot="1" x14ac:dyDescent="0.35">
      <c r="C33" s="774"/>
      <c r="D33" s="765" t="s">
        <v>462</v>
      </c>
      <c r="E33" s="766"/>
      <c r="F33" s="117">
        <v>0.56739063161177405</v>
      </c>
      <c r="G33" s="117">
        <v>0.62957924269243193</v>
      </c>
      <c r="H33" s="117">
        <v>0.60148583348475249</v>
      </c>
      <c r="I33" s="117">
        <v>0.49982290922945749</v>
      </c>
      <c r="J33" s="117">
        <v>0.46115697348166201</v>
      </c>
      <c r="K33" s="117">
        <v>0.42794273154982981</v>
      </c>
      <c r="L33" s="117">
        <v>0.41470647838540298</v>
      </c>
      <c r="M33" s="147">
        <v>0.68192872965019335</v>
      </c>
      <c r="N33" s="198">
        <v>0.75093619529345124</v>
      </c>
    </row>
  </sheetData>
  <mergeCells count="11">
    <mergeCell ref="D32:E32"/>
    <mergeCell ref="D33:E33"/>
    <mergeCell ref="C3:C6"/>
    <mergeCell ref="C7:C22"/>
    <mergeCell ref="C24:C25"/>
    <mergeCell ref="D24:E24"/>
    <mergeCell ref="C26:C33"/>
    <mergeCell ref="D27:E27"/>
    <mergeCell ref="D28:E28"/>
    <mergeCell ref="D29:E29"/>
    <mergeCell ref="D30:E30"/>
  </mergeCells>
  <conditionalFormatting sqref="F24:J33 L24 M24:N3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7:L32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33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5:L26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7:K32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33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25:K26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129BF62-5981-4782-9E0C-985A69E43093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7349-3598-435C-A9ED-4814128C44B4}">
  <dimension ref="A1:N19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9.08984375" style="3" customWidth="1"/>
    <col min="3" max="3" width="12.90625" style="3" customWidth="1"/>
    <col min="4" max="4" width="8.08984375" style="3" customWidth="1"/>
    <col min="5" max="12" width="4.6328125" style="3" customWidth="1"/>
    <col min="13" max="16384" width="8.7265625" style="3"/>
  </cols>
  <sheetData>
    <row r="1" spans="1:14" x14ac:dyDescent="0.3">
      <c r="A1" s="2" t="s">
        <v>3</v>
      </c>
    </row>
    <row r="2" spans="1:14" s="5" customFormat="1" ht="17.399999999999999" customHeight="1" thickBot="1" x14ac:dyDescent="0.25">
      <c r="C2" s="189" t="s">
        <v>444</v>
      </c>
      <c r="D2" s="86" t="s">
        <v>100</v>
      </c>
      <c r="E2" s="87"/>
      <c r="F2" s="87">
        <v>2010</v>
      </c>
      <c r="G2" s="87">
        <v>2015</v>
      </c>
      <c r="H2" s="87">
        <v>2016</v>
      </c>
      <c r="I2" s="87">
        <v>2017</v>
      </c>
      <c r="J2" s="87">
        <v>2018</v>
      </c>
      <c r="K2" s="87">
        <v>2019</v>
      </c>
      <c r="L2" s="87">
        <v>2020</v>
      </c>
      <c r="M2" s="87">
        <v>2021</v>
      </c>
      <c r="N2" s="88">
        <v>2022</v>
      </c>
    </row>
    <row r="3" spans="1:14" s="5" customFormat="1" ht="20.25" customHeight="1" thickTop="1" x14ac:dyDescent="0.2">
      <c r="C3" s="768" t="s">
        <v>463</v>
      </c>
      <c r="D3" s="106" t="s">
        <v>464</v>
      </c>
      <c r="E3" s="184" t="s">
        <v>102</v>
      </c>
      <c r="F3" s="101">
        <v>21.297820999999999</v>
      </c>
      <c r="G3" s="101">
        <v>19.040979</v>
      </c>
      <c r="H3" s="101">
        <v>17.739478999999999</v>
      </c>
      <c r="I3" s="101">
        <v>18.043015</v>
      </c>
      <c r="J3" s="101">
        <v>18.528942000000001</v>
      </c>
      <c r="K3" s="101">
        <v>15.721584</v>
      </c>
      <c r="L3" s="103">
        <v>15.266102999999999</v>
      </c>
      <c r="M3" s="154"/>
      <c r="N3" s="104"/>
    </row>
    <row r="4" spans="1:14" s="5" customFormat="1" ht="22.2" customHeight="1" x14ac:dyDescent="0.2">
      <c r="C4" s="769"/>
      <c r="D4" s="181" t="s">
        <v>465</v>
      </c>
      <c r="E4" s="182" t="s">
        <v>404</v>
      </c>
      <c r="F4" s="96">
        <v>15.019048486842101</v>
      </c>
      <c r="G4" s="96">
        <v>13.516694473684209</v>
      </c>
      <c r="H4" s="96">
        <v>12.69183629473684</v>
      </c>
      <c r="I4" s="96">
        <v>12.754179710526319</v>
      </c>
      <c r="J4" s="96">
        <v>12.87768116052632</v>
      </c>
      <c r="K4" s="96">
        <v>11.88827442368421</v>
      </c>
      <c r="L4" s="97">
        <v>11.593850118421051</v>
      </c>
      <c r="M4" s="152"/>
      <c r="N4" s="98"/>
    </row>
    <row r="5" spans="1:14" s="5" customFormat="1" ht="20.25" customHeight="1" x14ac:dyDescent="0.2">
      <c r="C5" s="770" t="s">
        <v>450</v>
      </c>
      <c r="D5" s="106" t="s">
        <v>466</v>
      </c>
      <c r="E5" s="184" t="s">
        <v>102</v>
      </c>
      <c r="F5" s="101">
        <v>23.99</v>
      </c>
      <c r="G5" s="101">
        <v>19.5</v>
      </c>
      <c r="H5" s="101">
        <v>16.47</v>
      </c>
      <c r="I5" s="101">
        <v>16.16</v>
      </c>
      <c r="J5" s="101">
        <v>18.25</v>
      </c>
      <c r="K5" s="101">
        <v>16.190000000000001</v>
      </c>
      <c r="L5" s="103">
        <v>18.579999999999998</v>
      </c>
      <c r="M5" s="154">
        <v>17.91</v>
      </c>
      <c r="N5" s="104"/>
    </row>
    <row r="6" spans="1:14" s="5" customFormat="1" ht="25.95" customHeight="1" x14ac:dyDescent="0.2">
      <c r="C6" s="775"/>
      <c r="D6" s="181" t="s">
        <v>467</v>
      </c>
      <c r="E6" s="182" t="s">
        <v>139</v>
      </c>
      <c r="F6" s="96">
        <v>24.43</v>
      </c>
      <c r="G6" s="96">
        <v>25.39</v>
      </c>
      <c r="H6" s="96">
        <v>26.426111111111108</v>
      </c>
      <c r="I6" s="96">
        <v>23.481111111111119</v>
      </c>
      <c r="J6" s="96">
        <v>23.614444444444441</v>
      </c>
      <c r="K6" s="96">
        <v>22.644444444444439</v>
      </c>
      <c r="L6" s="97">
        <v>20.73277777777778</v>
      </c>
      <c r="M6" s="152">
        <v>20.195555555555561</v>
      </c>
      <c r="N6" s="98"/>
    </row>
    <row r="7" spans="1:14" s="5" customFormat="1" ht="20.25" customHeight="1" x14ac:dyDescent="0.2">
      <c r="C7" s="775"/>
      <c r="D7" s="106" t="s">
        <v>468</v>
      </c>
      <c r="E7" s="184" t="s">
        <v>102</v>
      </c>
      <c r="F7" s="199">
        <v>7.2999999999999995E-2</v>
      </c>
      <c r="G7" s="199">
        <v>9.1999999999999998E-2</v>
      </c>
      <c r="H7" s="199">
        <v>9.6000000000000002E-2</v>
      </c>
      <c r="I7" s="199">
        <v>7.1999999999999995E-2</v>
      </c>
      <c r="J7" s="199">
        <v>7.1999999999999995E-2</v>
      </c>
      <c r="K7" s="101">
        <v>7.0999999999999994E-2</v>
      </c>
      <c r="L7" s="103">
        <v>5.5E-2</v>
      </c>
      <c r="M7" s="154">
        <v>0.05</v>
      </c>
      <c r="N7" s="104"/>
    </row>
    <row r="8" spans="1:14" s="5" customFormat="1" ht="25.2" customHeight="1" x14ac:dyDescent="0.2">
      <c r="C8" s="775"/>
      <c r="D8" s="181" t="s">
        <v>467</v>
      </c>
      <c r="E8" s="182" t="s">
        <v>139</v>
      </c>
      <c r="F8" s="200">
        <v>7.1499999999999994E-2</v>
      </c>
      <c r="G8" s="200">
        <v>6.9750000000000006E-2</v>
      </c>
      <c r="H8" s="200">
        <v>6.7062499999999997E-2</v>
      </c>
      <c r="I8" s="200">
        <v>7.1625000000000008E-2</v>
      </c>
      <c r="J8" s="200">
        <v>7.1375000000000008E-2</v>
      </c>
      <c r="K8" s="96">
        <v>7.375000000000001E-2</v>
      </c>
      <c r="L8" s="97">
        <v>8.3937499999999998E-2</v>
      </c>
      <c r="M8" s="152">
        <v>7.6687499999999992E-2</v>
      </c>
      <c r="N8" s="98"/>
    </row>
    <row r="9" spans="1:14" s="5" customFormat="1" ht="20.25" customHeight="1" x14ac:dyDescent="0.2">
      <c r="C9" s="775"/>
      <c r="D9" s="106" t="s">
        <v>469</v>
      </c>
      <c r="E9" s="184" t="s">
        <v>102</v>
      </c>
      <c r="F9" s="101">
        <v>22.6</v>
      </c>
      <c r="G9" s="101">
        <v>23.5</v>
      </c>
      <c r="H9" s="101">
        <v>22.4</v>
      </c>
      <c r="I9" s="101">
        <v>21.4</v>
      </c>
      <c r="J9" s="101">
        <v>22.1</v>
      </c>
      <c r="K9" s="101">
        <v>23.6</v>
      </c>
      <c r="L9" s="103">
        <v>22.5</v>
      </c>
      <c r="M9" s="154">
        <v>22.6</v>
      </c>
      <c r="N9" s="104">
        <v>19.7</v>
      </c>
    </row>
    <row r="10" spans="1:14" s="5" customFormat="1" ht="25.95" customHeight="1" x14ac:dyDescent="0.2">
      <c r="C10" s="775"/>
      <c r="D10" s="181" t="s">
        <v>437</v>
      </c>
      <c r="E10" s="182" t="s">
        <v>139</v>
      </c>
      <c r="F10" s="96">
        <v>17.888888888888889</v>
      </c>
      <c r="G10" s="96">
        <v>18.155555555555559</v>
      </c>
      <c r="H10" s="96">
        <v>18.025925925925922</v>
      </c>
      <c r="I10" s="96">
        <v>17.703703703703699</v>
      </c>
      <c r="J10" s="96">
        <v>17.43703703703704</v>
      </c>
      <c r="K10" s="96">
        <v>17.19259259259259</v>
      </c>
      <c r="L10" s="97">
        <v>17.13703703703704</v>
      </c>
      <c r="M10" s="152">
        <v>17.322222222222219</v>
      </c>
      <c r="N10" s="98">
        <v>17.87777777777778</v>
      </c>
    </row>
    <row r="11" spans="1:14" s="5" customFormat="1" ht="34.950000000000003" customHeight="1" x14ac:dyDescent="0.2">
      <c r="C11" s="775"/>
      <c r="D11" s="106" t="s">
        <v>470</v>
      </c>
      <c r="E11" s="184" t="s">
        <v>102</v>
      </c>
      <c r="F11" s="101"/>
      <c r="G11" s="101"/>
      <c r="H11" s="101">
        <v>63.6</v>
      </c>
      <c r="I11" s="101">
        <v>65</v>
      </c>
      <c r="J11" s="101">
        <v>65.7</v>
      </c>
      <c r="K11" s="101">
        <v>68.099999999999994</v>
      </c>
      <c r="L11" s="103">
        <v>68.8</v>
      </c>
      <c r="M11" s="154">
        <v>69.900000000000006</v>
      </c>
      <c r="N11" s="104"/>
    </row>
    <row r="12" spans="1:14" s="5" customFormat="1" ht="25.2" customHeight="1" thickBot="1" x14ac:dyDescent="0.25">
      <c r="C12" s="776"/>
      <c r="D12" s="186" t="s">
        <v>437</v>
      </c>
      <c r="E12" s="187" t="s">
        <v>139</v>
      </c>
      <c r="F12" s="109">
        <v>71.580999999999989</v>
      </c>
      <c r="G12" s="109">
        <v>72.092272727272743</v>
      </c>
      <c r="H12" s="109">
        <v>75.170833333333334</v>
      </c>
      <c r="I12" s="109">
        <v>75.301739130434768</v>
      </c>
      <c r="J12" s="109">
        <v>75.827916666666667</v>
      </c>
      <c r="K12" s="109">
        <v>75.84347826086956</v>
      </c>
      <c r="L12" s="110">
        <v>75.735652173913039</v>
      </c>
      <c r="M12" s="160">
        <v>73.938888888888883</v>
      </c>
      <c r="N12" s="111"/>
    </row>
    <row r="13" spans="1:14" s="5" customFormat="1" ht="24" customHeight="1" thickBot="1" x14ac:dyDescent="0.25">
      <c r="C13" s="201" t="s">
        <v>444</v>
      </c>
      <c r="D13" s="190" t="s">
        <v>144</v>
      </c>
      <c r="E13" s="191"/>
      <c r="F13" s="87">
        <v>2010</v>
      </c>
      <c r="G13" s="87">
        <v>2015</v>
      </c>
      <c r="H13" s="87">
        <v>2016</v>
      </c>
      <c r="I13" s="87">
        <v>2017</v>
      </c>
      <c r="J13" s="87">
        <v>2018</v>
      </c>
      <c r="K13" s="87">
        <v>2019</v>
      </c>
      <c r="L13" s="87">
        <v>2020</v>
      </c>
      <c r="M13" s="87">
        <v>2021</v>
      </c>
      <c r="N13" s="88">
        <v>2022</v>
      </c>
    </row>
    <row r="14" spans="1:14" s="5" customFormat="1" ht="29.4" customHeight="1" thickTop="1" x14ac:dyDescent="0.3">
      <c r="C14" s="202" t="s">
        <v>463</v>
      </c>
      <c r="D14" s="194" t="s">
        <v>464</v>
      </c>
      <c r="E14" s="195"/>
      <c r="F14" s="115">
        <v>-1.09921356411725</v>
      </c>
      <c r="G14" s="115">
        <v>-0.95550127846199162</v>
      </c>
      <c r="H14" s="115">
        <v>-0.89397679834125721</v>
      </c>
      <c r="I14" s="115">
        <v>-0.96598406125964364</v>
      </c>
      <c r="J14" s="115">
        <v>-1.0440321707221329</v>
      </c>
      <c r="K14" s="115">
        <v>-0.75639771158261759</v>
      </c>
      <c r="L14" s="115">
        <v>-0.73876024054384948</v>
      </c>
      <c r="M14" s="142"/>
      <c r="N14" s="116"/>
    </row>
    <row r="15" spans="1:14" s="5" customFormat="1" ht="22.2" customHeight="1" x14ac:dyDescent="0.2">
      <c r="C15" s="770" t="s">
        <v>450</v>
      </c>
      <c r="D15" s="194" t="s">
        <v>466</v>
      </c>
      <c r="E15" s="195"/>
      <c r="F15" s="115">
        <v>2.8137737426412329E-2</v>
      </c>
      <c r="G15" s="115">
        <v>0.31183424633548712</v>
      </c>
      <c r="H15" s="115">
        <v>0.42771695456787068</v>
      </c>
      <c r="I15" s="115">
        <v>0.42734016390907642</v>
      </c>
      <c r="J15" s="115">
        <v>0.3320665501344689</v>
      </c>
      <c r="K15" s="115">
        <v>0.40786187098208082</v>
      </c>
      <c r="L15" s="115">
        <v>0.15088450328641489</v>
      </c>
      <c r="M15" s="142">
        <v>0.16420571312987209</v>
      </c>
      <c r="N15" s="116"/>
    </row>
    <row r="16" spans="1:14" s="5" customFormat="1" ht="20.25" customHeight="1" x14ac:dyDescent="0.2">
      <c r="C16" s="768"/>
      <c r="D16" s="194" t="s">
        <v>468</v>
      </c>
      <c r="E16" s="195"/>
      <c r="F16" s="115">
        <v>-1.783172078760498E-2</v>
      </c>
      <c r="G16" s="115">
        <v>-0.40585344884245528</v>
      </c>
      <c r="H16" s="115">
        <v>-0.53636460341505199</v>
      </c>
      <c r="I16" s="115">
        <v>-5.8742251374669374E-3</v>
      </c>
      <c r="J16" s="115">
        <v>-1.006044770445585E-2</v>
      </c>
      <c r="K16" s="115">
        <v>4.1781605880912037E-2</v>
      </c>
      <c r="L16" s="115">
        <v>0.34703639542927012</v>
      </c>
      <c r="M16" s="142">
        <v>0.36692400275739079</v>
      </c>
      <c r="N16" s="116"/>
    </row>
    <row r="17" spans="3:14" s="5" customFormat="1" ht="20.25" customHeight="1" x14ac:dyDescent="0.2">
      <c r="C17" s="768"/>
      <c r="D17" s="760" t="s">
        <v>469</v>
      </c>
      <c r="E17" s="778"/>
      <c r="F17" s="115">
        <v>-0.87559426773502347</v>
      </c>
      <c r="G17" s="115">
        <v>-0.8208608541095993</v>
      </c>
      <c r="H17" s="115">
        <v>-0.6962732140425737</v>
      </c>
      <c r="I17" s="115">
        <v>-0.60164061181592898</v>
      </c>
      <c r="J17" s="115">
        <v>-0.76695202882287894</v>
      </c>
      <c r="K17" s="115">
        <v>-1.087047586544436</v>
      </c>
      <c r="L17" s="115">
        <v>-0.90074257702089433</v>
      </c>
      <c r="M17" s="142">
        <v>-0.86489365511907812</v>
      </c>
      <c r="N17" s="116">
        <v>-0.28543516382897388</v>
      </c>
    </row>
    <row r="18" spans="3:14" s="5" customFormat="1" ht="25.2" customHeight="1" thickBot="1" x14ac:dyDescent="0.25">
      <c r="C18" s="777"/>
      <c r="D18" s="765" t="s">
        <v>470</v>
      </c>
      <c r="E18" s="779"/>
      <c r="F18" s="117"/>
      <c r="G18" s="117"/>
      <c r="H18" s="117">
        <v>-0.49677710853666052</v>
      </c>
      <c r="I18" s="117">
        <v>-0.4669079256944132</v>
      </c>
      <c r="J18" s="117">
        <v>-0.44737103328716987</v>
      </c>
      <c r="K18" s="117">
        <v>-0.33754356951750919</v>
      </c>
      <c r="L18" s="117">
        <v>-0.32343513764779169</v>
      </c>
      <c r="M18" s="147">
        <v>-0.16907637297969769</v>
      </c>
      <c r="N18" s="118"/>
    </row>
    <row r="19" spans="3:14" s="5" customFormat="1" ht="20.25" customHeight="1" thickTop="1" x14ac:dyDescent="0.2"/>
  </sheetData>
  <mergeCells count="5">
    <mergeCell ref="C3:C4"/>
    <mergeCell ref="C5:C12"/>
    <mergeCell ref="C15:C18"/>
    <mergeCell ref="D17:E17"/>
    <mergeCell ref="D18:E18"/>
  </mergeCells>
  <conditionalFormatting sqref="F14:N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1B0F640-0D58-4B0C-93F4-E5A8C35EA67B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72CF-28B9-4B5E-9560-500D3AE00CDA}">
  <dimension ref="A1:N19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11.36328125" style="3" customWidth="1"/>
    <col min="3" max="3" width="13.26953125" style="3" customWidth="1"/>
    <col min="4" max="4" width="14.90625" style="3" customWidth="1"/>
    <col min="5" max="11" width="4.6328125" style="3" customWidth="1"/>
    <col min="12" max="16384" width="8.7265625" style="3"/>
  </cols>
  <sheetData>
    <row r="1" spans="1:14" x14ac:dyDescent="0.3">
      <c r="A1" s="2" t="s">
        <v>3</v>
      </c>
    </row>
    <row r="2" spans="1:14" s="5" customFormat="1" ht="17.399999999999999" customHeight="1" thickBot="1" x14ac:dyDescent="0.25">
      <c r="C2" s="189" t="s">
        <v>444</v>
      </c>
      <c r="D2" s="86" t="s">
        <v>100</v>
      </c>
      <c r="E2" s="87"/>
      <c r="F2" s="87">
        <v>2010</v>
      </c>
      <c r="G2" s="87">
        <v>2015</v>
      </c>
      <c r="H2" s="87">
        <v>2016</v>
      </c>
      <c r="I2" s="87">
        <v>2017</v>
      </c>
      <c r="J2" s="87">
        <v>2018</v>
      </c>
      <c r="K2" s="87">
        <v>2019</v>
      </c>
      <c r="L2" s="87">
        <v>2020</v>
      </c>
      <c r="M2" s="87">
        <v>2021</v>
      </c>
      <c r="N2" s="88">
        <v>2022</v>
      </c>
    </row>
    <row r="3" spans="1:14" s="5" customFormat="1" ht="20.25" customHeight="1" thickTop="1" x14ac:dyDescent="0.2">
      <c r="C3" s="767" t="s">
        <v>445</v>
      </c>
      <c r="D3" s="106" t="s">
        <v>471</v>
      </c>
      <c r="E3" s="100" t="s">
        <v>102</v>
      </c>
      <c r="F3" s="102">
        <v>319</v>
      </c>
      <c r="G3" s="102">
        <v>329</v>
      </c>
      <c r="H3" s="102">
        <v>348</v>
      </c>
      <c r="I3" s="102">
        <v>378</v>
      </c>
      <c r="J3" s="170">
        <v>414</v>
      </c>
      <c r="K3" s="170">
        <v>421</v>
      </c>
      <c r="L3" s="170">
        <v>478</v>
      </c>
      <c r="M3" s="203">
        <v>497</v>
      </c>
      <c r="N3" s="204">
        <v>478</v>
      </c>
    </row>
    <row r="4" spans="1:14" s="5" customFormat="1" ht="20.25" customHeight="1" x14ac:dyDescent="0.2">
      <c r="C4" s="768"/>
      <c r="D4" s="181" t="s">
        <v>472</v>
      </c>
      <c r="E4" s="95" t="s">
        <v>139</v>
      </c>
      <c r="F4" s="105">
        <v>480.88461538461542</v>
      </c>
      <c r="G4" s="105">
        <v>469.92307692307691</v>
      </c>
      <c r="H4" s="105">
        <v>489.51851851851848</v>
      </c>
      <c r="I4" s="105">
        <v>500.40740740740739</v>
      </c>
      <c r="J4" s="127">
        <v>506.77777777777783</v>
      </c>
      <c r="K4" s="127">
        <v>515.51851851851848</v>
      </c>
      <c r="L4" s="205">
        <v>536.88888888888891</v>
      </c>
      <c r="M4" s="129">
        <v>540.84615384615381</v>
      </c>
      <c r="N4" s="206">
        <v>516.38888888888891</v>
      </c>
    </row>
    <row r="5" spans="1:14" s="5" customFormat="1" ht="34.950000000000003" customHeight="1" x14ac:dyDescent="0.2">
      <c r="C5" s="768"/>
      <c r="D5" s="106" t="s">
        <v>473</v>
      </c>
      <c r="E5" s="100" t="s">
        <v>102</v>
      </c>
      <c r="F5" s="101">
        <v>9.1</v>
      </c>
      <c r="G5" s="101">
        <v>14.9</v>
      </c>
      <c r="H5" s="101">
        <v>23</v>
      </c>
      <c r="I5" s="101">
        <v>29.8</v>
      </c>
      <c r="J5" s="103">
        <v>36.299999999999997</v>
      </c>
      <c r="K5" s="103">
        <v>38.5</v>
      </c>
      <c r="L5" s="207">
        <v>45.3</v>
      </c>
      <c r="M5" s="208">
        <v>48.9</v>
      </c>
      <c r="N5" s="209">
        <v>49.5</v>
      </c>
    </row>
    <row r="6" spans="1:14" s="5" customFormat="1" ht="20.25" customHeight="1" x14ac:dyDescent="0.2">
      <c r="C6" s="769"/>
      <c r="D6" s="181" t="s">
        <v>437</v>
      </c>
      <c r="E6" s="95" t="s">
        <v>139</v>
      </c>
      <c r="F6" s="96">
        <v>26.83461538461539</v>
      </c>
      <c r="G6" s="96">
        <v>35.169230769230772</v>
      </c>
      <c r="H6" s="96">
        <v>37.255555555555553</v>
      </c>
      <c r="I6" s="96">
        <v>37.762962962962952</v>
      </c>
      <c r="J6" s="97">
        <v>38.307407407407403</v>
      </c>
      <c r="K6" s="97">
        <v>39.611111111111107</v>
      </c>
      <c r="L6" s="210">
        <v>39.666666666666657</v>
      </c>
      <c r="M6" s="211">
        <v>41.065384615384623</v>
      </c>
      <c r="N6" s="212">
        <v>41.500000000000007</v>
      </c>
    </row>
    <row r="7" spans="1:14" s="5" customFormat="1" ht="20.25" customHeight="1" x14ac:dyDescent="0.2">
      <c r="C7" s="770" t="s">
        <v>450</v>
      </c>
      <c r="D7" s="106" t="s">
        <v>474</v>
      </c>
      <c r="E7" s="100" t="s">
        <v>102</v>
      </c>
      <c r="F7" s="101">
        <v>45.7</v>
      </c>
      <c r="G7" s="101">
        <v>64.3</v>
      </c>
      <c r="H7" s="101">
        <v>65.8</v>
      </c>
      <c r="I7" s="101">
        <v>65.7</v>
      </c>
      <c r="J7" s="103">
        <v>66.599999999999994</v>
      </c>
      <c r="K7" s="103">
        <v>67.5</v>
      </c>
      <c r="L7" s="207">
        <v>70.8</v>
      </c>
      <c r="M7" s="208">
        <v>73.900000000000006</v>
      </c>
      <c r="N7" s="209"/>
    </row>
    <row r="8" spans="1:14" s="5" customFormat="1" ht="20.25" customHeight="1" x14ac:dyDescent="0.2">
      <c r="C8" s="775"/>
      <c r="D8" s="181" t="s">
        <v>437</v>
      </c>
      <c r="E8" s="95" t="s">
        <v>139</v>
      </c>
      <c r="F8" s="96">
        <v>59.946153846153848</v>
      </c>
      <c r="G8" s="96">
        <v>63.511111111111113</v>
      </c>
      <c r="H8" s="96">
        <v>65.037037037037038</v>
      </c>
      <c r="I8" s="96">
        <v>64.381481481481487</v>
      </c>
      <c r="J8" s="97">
        <v>64.05185185185185</v>
      </c>
      <c r="K8" s="97">
        <v>63.43703703703703</v>
      </c>
      <c r="L8" s="210">
        <v>63.704166666666673</v>
      </c>
      <c r="M8" s="211">
        <v>63.847826086956523</v>
      </c>
      <c r="N8" s="212"/>
    </row>
    <row r="9" spans="1:14" s="5" customFormat="1" ht="20.25" customHeight="1" x14ac:dyDescent="0.2">
      <c r="C9" s="775"/>
      <c r="D9" s="106" t="s">
        <v>475</v>
      </c>
      <c r="E9" s="100" t="s">
        <v>102</v>
      </c>
      <c r="F9" s="101">
        <v>47.5</v>
      </c>
      <c r="G9" s="101">
        <v>66.7</v>
      </c>
      <c r="H9" s="101">
        <v>69.5</v>
      </c>
      <c r="I9" s="101">
        <v>68.599999999999994</v>
      </c>
      <c r="J9" s="103">
        <v>69.099999999999994</v>
      </c>
      <c r="K9" s="103">
        <v>69.7</v>
      </c>
      <c r="L9" s="207">
        <v>74.099999999999994</v>
      </c>
      <c r="M9" s="208">
        <v>79.7</v>
      </c>
      <c r="N9" s="209"/>
    </row>
    <row r="10" spans="1:14" s="5" customFormat="1" ht="20.25" customHeight="1" x14ac:dyDescent="0.2">
      <c r="C10" s="775"/>
      <c r="D10" s="181" t="s">
        <v>437</v>
      </c>
      <c r="E10" s="95" t="s">
        <v>139</v>
      </c>
      <c r="F10" s="96">
        <v>70.84615384615384</v>
      </c>
      <c r="G10" s="96">
        <v>74.729629629629628</v>
      </c>
      <c r="H10" s="96">
        <v>76.292592592592598</v>
      </c>
      <c r="I10" s="96">
        <v>75.92962962962963</v>
      </c>
      <c r="J10" s="97">
        <v>75.470370370370361</v>
      </c>
      <c r="K10" s="97">
        <v>75.903703703703712</v>
      </c>
      <c r="L10" s="210">
        <v>77.145833333333329</v>
      </c>
      <c r="M10" s="211">
        <v>77.704347826086959</v>
      </c>
      <c r="N10" s="212"/>
    </row>
    <row r="11" spans="1:14" s="5" customFormat="1" ht="20.25" customHeight="1" x14ac:dyDescent="0.2">
      <c r="C11" s="775"/>
      <c r="D11" s="106" t="s">
        <v>476</v>
      </c>
      <c r="E11" s="100" t="s">
        <v>102</v>
      </c>
      <c r="F11" s="101">
        <v>55</v>
      </c>
      <c r="G11" s="101"/>
      <c r="H11" s="101">
        <v>47</v>
      </c>
      <c r="I11" s="101"/>
      <c r="J11" s="103">
        <v>40</v>
      </c>
      <c r="K11" s="103"/>
      <c r="L11" s="207">
        <v>31</v>
      </c>
      <c r="M11" s="208"/>
      <c r="N11" s="209"/>
    </row>
    <row r="12" spans="1:14" s="5" customFormat="1" ht="20.25" customHeight="1" thickBot="1" x14ac:dyDescent="0.25">
      <c r="C12" s="776"/>
      <c r="D12" s="186" t="s">
        <v>437</v>
      </c>
      <c r="E12" s="108" t="s">
        <v>139</v>
      </c>
      <c r="F12" s="109">
        <v>35.32</v>
      </c>
      <c r="G12" s="109"/>
      <c r="H12" s="109">
        <v>30.48</v>
      </c>
      <c r="I12" s="109"/>
      <c r="J12" s="110">
        <v>29</v>
      </c>
      <c r="K12" s="110"/>
      <c r="L12" s="213">
        <v>24.761904761904759</v>
      </c>
      <c r="M12" s="110"/>
      <c r="N12" s="214"/>
    </row>
    <row r="13" spans="1:14" s="5" customFormat="1" ht="24" customHeight="1" thickTop="1" thickBot="1" x14ac:dyDescent="0.25">
      <c r="C13" s="201" t="s">
        <v>444</v>
      </c>
      <c r="D13" s="190" t="s">
        <v>144</v>
      </c>
      <c r="E13" s="191"/>
      <c r="F13" s="87">
        <v>2010</v>
      </c>
      <c r="G13" s="87">
        <v>2015</v>
      </c>
      <c r="H13" s="87">
        <v>2016</v>
      </c>
      <c r="I13" s="87">
        <v>2017</v>
      </c>
      <c r="J13" s="87">
        <v>2018</v>
      </c>
      <c r="K13" s="87">
        <v>2019</v>
      </c>
      <c r="L13" s="192">
        <v>2020</v>
      </c>
      <c r="M13" s="112">
        <v>2021</v>
      </c>
      <c r="N13" s="193">
        <v>2022</v>
      </c>
    </row>
    <row r="14" spans="1:14" s="5" customFormat="1" ht="26.4" customHeight="1" thickTop="1" x14ac:dyDescent="0.2">
      <c r="C14" s="767" t="s">
        <v>477</v>
      </c>
      <c r="D14" s="772" t="s">
        <v>471</v>
      </c>
      <c r="E14" s="780"/>
      <c r="F14" s="115">
        <v>1.334456434243704</v>
      </c>
      <c r="G14" s="115">
        <v>1.105102849330319</v>
      </c>
      <c r="H14" s="115">
        <v>1.024978359994809</v>
      </c>
      <c r="I14" s="115">
        <v>0.95263562564336979</v>
      </c>
      <c r="J14" s="115">
        <v>0.72410035887521451</v>
      </c>
      <c r="K14" s="115">
        <v>0.72782228192954668</v>
      </c>
      <c r="L14" s="113">
        <v>0.41715620598574199</v>
      </c>
      <c r="M14" s="167">
        <v>0.3203761053777277</v>
      </c>
      <c r="N14" s="215">
        <v>0.28428448886447161</v>
      </c>
    </row>
    <row r="15" spans="1:14" s="5" customFormat="1" ht="24" customHeight="1" x14ac:dyDescent="0.2">
      <c r="C15" s="769"/>
      <c r="D15" s="760" t="s">
        <v>473</v>
      </c>
      <c r="E15" s="781"/>
      <c r="F15" s="115">
        <v>-1.017758186451015</v>
      </c>
      <c r="G15" s="115">
        <v>-1.336360652109464</v>
      </c>
      <c r="H15" s="115">
        <v>-0.97077817005130496</v>
      </c>
      <c r="I15" s="115">
        <v>-0.54884851786427979</v>
      </c>
      <c r="J15" s="115">
        <v>-0.13413846479383021</v>
      </c>
      <c r="K15" s="115">
        <v>-7.6339498285667426E-2</v>
      </c>
      <c r="L15" s="115">
        <v>0.37949220369261549</v>
      </c>
      <c r="M15" s="142">
        <v>0.49413087886106788</v>
      </c>
      <c r="N15" s="116">
        <v>0.48454863016983141</v>
      </c>
    </row>
    <row r="16" spans="1:14" s="5" customFormat="1" ht="20.25" customHeight="1" x14ac:dyDescent="0.2">
      <c r="C16" s="770" t="s">
        <v>450</v>
      </c>
      <c r="D16" s="194" t="s">
        <v>474</v>
      </c>
      <c r="E16" s="195"/>
      <c r="F16" s="115">
        <v>-1.1474328940257219</v>
      </c>
      <c r="G16" s="115">
        <v>8.9493545732326957E-2</v>
      </c>
      <c r="H16" s="115">
        <v>8.6972400596578361E-2</v>
      </c>
      <c r="I16" s="115">
        <v>0.13806663709375169</v>
      </c>
      <c r="J16" s="115">
        <v>0.26910099406279447</v>
      </c>
      <c r="K16" s="115">
        <v>0.3880889384888308</v>
      </c>
      <c r="L16" s="115">
        <v>0.7168081473342236</v>
      </c>
      <c r="M16" s="142">
        <v>0.93403903595354676</v>
      </c>
      <c r="N16" s="116"/>
    </row>
    <row r="17" spans="3:14" s="5" customFormat="1" ht="20.25" customHeight="1" x14ac:dyDescent="0.2">
      <c r="C17" s="768"/>
      <c r="D17" s="760" t="s">
        <v>475</v>
      </c>
      <c r="E17" s="778"/>
      <c r="F17" s="115">
        <v>-1.194484100740109</v>
      </c>
      <c r="G17" s="115">
        <v>-0.47719792743853168</v>
      </c>
      <c r="H17" s="115">
        <v>-0.4129049724969468</v>
      </c>
      <c r="I17" s="115">
        <v>-0.44056313200428349</v>
      </c>
      <c r="J17" s="115">
        <v>-0.36933857608830067</v>
      </c>
      <c r="K17" s="115">
        <v>-0.32192693686043278</v>
      </c>
      <c r="L17" s="115">
        <v>-0.1678936124382911</v>
      </c>
      <c r="M17" s="142">
        <v>0.1102874080175763</v>
      </c>
      <c r="N17" s="116"/>
    </row>
    <row r="18" spans="3:14" s="5" customFormat="1" ht="20.25" customHeight="1" thickBot="1" x14ac:dyDescent="0.25">
      <c r="C18" s="777"/>
      <c r="D18" s="765" t="s">
        <v>476</v>
      </c>
      <c r="E18" s="779"/>
      <c r="F18" s="117">
        <v>-0.84612753315174938</v>
      </c>
      <c r="G18" s="117"/>
      <c r="H18" s="117">
        <v>-0.70478260385616742</v>
      </c>
      <c r="I18" s="117"/>
      <c r="J18" s="117">
        <v>-0.47553443733358869</v>
      </c>
      <c r="K18" s="117"/>
      <c r="L18" s="117">
        <v>-0.31257341671818473</v>
      </c>
      <c r="M18" s="147"/>
      <c r="N18" s="118"/>
    </row>
    <row r="19" spans="3:14" s="5" customFormat="1" ht="20.25" customHeight="1" thickTop="1" x14ac:dyDescent="0.2"/>
  </sheetData>
  <mergeCells count="8">
    <mergeCell ref="C16:C18"/>
    <mergeCell ref="D17:E17"/>
    <mergeCell ref="D18:E18"/>
    <mergeCell ref="C3:C6"/>
    <mergeCell ref="C7:C12"/>
    <mergeCell ref="C14:C15"/>
    <mergeCell ref="D14:E14"/>
    <mergeCell ref="D15:E15"/>
  </mergeCells>
  <conditionalFormatting sqref="F14:J18 L14:N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14:K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730B1769-BEA6-4B25-86B4-DAD8C7FE2C3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392B-238D-4EAE-B164-B9C1909F0516}">
  <dimension ref="A1:M19"/>
  <sheetViews>
    <sheetView showGridLines="0" zoomScaleNormal="100" workbookViewId="0"/>
  </sheetViews>
  <sheetFormatPr defaultColWidth="8.7265625" defaultRowHeight="14.4" x14ac:dyDescent="0.3"/>
  <cols>
    <col min="1" max="1" width="8.7265625" style="3"/>
    <col min="2" max="2" width="19.90625" style="3" customWidth="1"/>
    <col min="3" max="3" width="14" style="3" customWidth="1"/>
    <col min="4" max="10" width="5.6328125" style="3" customWidth="1"/>
    <col min="11" max="12" width="18.08984375" style="3" customWidth="1"/>
    <col min="13" max="16384" width="8.7265625" style="3"/>
  </cols>
  <sheetData>
    <row r="1" spans="1:13" x14ac:dyDescent="0.3">
      <c r="A1" s="2" t="s">
        <v>3</v>
      </c>
    </row>
    <row r="2" spans="1:13" ht="15" thickBot="1" x14ac:dyDescent="0.35">
      <c r="C2" s="86" t="s">
        <v>100</v>
      </c>
      <c r="D2" s="87"/>
      <c r="E2" s="87">
        <v>2010</v>
      </c>
      <c r="F2" s="87">
        <v>2015</v>
      </c>
      <c r="G2" s="87">
        <v>2016</v>
      </c>
      <c r="H2" s="87">
        <v>2017</v>
      </c>
      <c r="I2" s="87">
        <v>2018</v>
      </c>
      <c r="J2" s="87">
        <v>2019</v>
      </c>
      <c r="K2" s="87">
        <v>2020</v>
      </c>
      <c r="L2" s="87">
        <v>2021</v>
      </c>
      <c r="M2" s="88">
        <v>2022</v>
      </c>
    </row>
    <row r="3" spans="1:13" ht="23.4" thickTop="1" x14ac:dyDescent="0.3">
      <c r="C3" s="149" t="s">
        <v>478</v>
      </c>
      <c r="D3" s="90" t="s">
        <v>102</v>
      </c>
      <c r="E3" s="120">
        <v>144.18</v>
      </c>
      <c r="F3" s="120">
        <v>179.51</v>
      </c>
      <c r="G3" s="120">
        <v>175.02</v>
      </c>
      <c r="H3" s="120">
        <v>173.47</v>
      </c>
      <c r="I3" s="170">
        <v>178.43</v>
      </c>
      <c r="J3" s="170">
        <v>188.88</v>
      </c>
      <c r="K3" s="170">
        <v>193.68</v>
      </c>
      <c r="L3" s="203">
        <v>180.14</v>
      </c>
      <c r="M3" s="204">
        <v>203.98</v>
      </c>
    </row>
    <row r="4" spans="1:13" ht="22.8" x14ac:dyDescent="0.3">
      <c r="C4" s="181" t="s">
        <v>479</v>
      </c>
      <c r="D4" s="95" t="s">
        <v>139</v>
      </c>
      <c r="E4" s="105">
        <v>196.04666666666671</v>
      </c>
      <c r="F4" s="105">
        <v>219.71</v>
      </c>
      <c r="G4" s="105">
        <v>223.6774074074074</v>
      </c>
      <c r="H4" s="105">
        <v>221.7855555555555</v>
      </c>
      <c r="I4" s="127">
        <v>221.34555555555559</v>
      </c>
      <c r="J4" s="127">
        <v>225.3033333333334</v>
      </c>
      <c r="K4" s="127">
        <v>211.3833333333333</v>
      </c>
      <c r="L4" s="129">
        <v>212.27111111111111</v>
      </c>
      <c r="M4" s="206">
        <v>212.04185185185179</v>
      </c>
    </row>
    <row r="5" spans="1:13" ht="34.200000000000003" x14ac:dyDescent="0.3">
      <c r="C5" s="106" t="s">
        <v>480</v>
      </c>
      <c r="D5" s="100" t="s">
        <v>102</v>
      </c>
      <c r="E5" s="101">
        <v>2.41</v>
      </c>
      <c r="F5" s="101">
        <v>2.4900000000000002</v>
      </c>
      <c r="G5" s="101">
        <v>2.48</v>
      </c>
      <c r="H5" s="101">
        <v>2.54</v>
      </c>
      <c r="I5" s="103">
        <v>2.48</v>
      </c>
      <c r="J5" s="103">
        <v>2.5</v>
      </c>
      <c r="K5" s="103">
        <v>2.46</v>
      </c>
      <c r="L5" s="208">
        <v>2.38</v>
      </c>
      <c r="M5" s="209">
        <v>2.4700000000000002</v>
      </c>
    </row>
    <row r="6" spans="1:13" x14ac:dyDescent="0.3">
      <c r="C6" s="181" t="s">
        <v>481</v>
      </c>
      <c r="D6" s="95" t="s">
        <v>139</v>
      </c>
      <c r="E6" s="96">
        <v>2.637777777777778</v>
      </c>
      <c r="F6" s="96">
        <v>2.7359259259259261</v>
      </c>
      <c r="G6" s="96">
        <v>2.771481481481481</v>
      </c>
      <c r="H6" s="96">
        <v>2.704814814814815</v>
      </c>
      <c r="I6" s="97">
        <v>2.6425925925925928</v>
      </c>
      <c r="J6" s="97">
        <v>2.6222222222222218</v>
      </c>
      <c r="K6" s="97">
        <v>2.4722222222222219</v>
      </c>
      <c r="L6" s="211">
        <v>2.4033333333333329</v>
      </c>
      <c r="M6" s="212">
        <v>2.314814814814814</v>
      </c>
    </row>
    <row r="7" spans="1:13" ht="45.6" x14ac:dyDescent="0.3">
      <c r="C7" s="106" t="s">
        <v>482</v>
      </c>
      <c r="D7" s="100" t="s">
        <v>102</v>
      </c>
      <c r="E7" s="101">
        <v>8.35</v>
      </c>
      <c r="F7" s="101">
        <v>7.7</v>
      </c>
      <c r="G7" s="101">
        <v>7.55</v>
      </c>
      <c r="H7" s="101">
        <v>7.51</v>
      </c>
      <c r="I7" s="103">
        <v>7.31</v>
      </c>
      <c r="J7" s="103">
        <v>7.28</v>
      </c>
      <c r="K7" s="103">
        <v>7.1</v>
      </c>
      <c r="L7" s="208">
        <v>6.74</v>
      </c>
      <c r="M7" s="209">
        <v>7.1</v>
      </c>
    </row>
    <row r="8" spans="1:13" x14ac:dyDescent="0.3">
      <c r="C8" s="181" t="s">
        <v>437</v>
      </c>
      <c r="D8" s="95" t="s">
        <v>139</v>
      </c>
      <c r="E8" s="96">
        <v>7.6674074074074063</v>
      </c>
      <c r="F8" s="96">
        <v>7.7259259259259254</v>
      </c>
      <c r="G8" s="96">
        <v>7.7540740740740759</v>
      </c>
      <c r="H8" s="96">
        <v>7.5429629629629629</v>
      </c>
      <c r="I8" s="97">
        <v>7.3177777777777786</v>
      </c>
      <c r="J8" s="97">
        <v>7.2551851851851854</v>
      </c>
      <c r="K8" s="97">
        <v>6.8374074074074072</v>
      </c>
      <c r="L8" s="211">
        <v>6.5974074074074069</v>
      </c>
      <c r="M8" s="212">
        <v>6.4225925925925917</v>
      </c>
    </row>
    <row r="9" spans="1:13" ht="22.8" x14ac:dyDescent="0.3">
      <c r="C9" s="106" t="s">
        <v>483</v>
      </c>
      <c r="D9" s="100" t="s">
        <v>102</v>
      </c>
      <c r="E9" s="101">
        <v>0.4</v>
      </c>
      <c r="F9" s="101">
        <v>0.8</v>
      </c>
      <c r="G9" s="101">
        <v>0.4</v>
      </c>
      <c r="H9" s="101">
        <v>0.4</v>
      </c>
      <c r="I9" s="103">
        <v>0.4</v>
      </c>
      <c r="J9" s="103">
        <v>0.3</v>
      </c>
      <c r="K9" s="103"/>
      <c r="L9" s="208"/>
      <c r="M9" s="209"/>
    </row>
    <row r="10" spans="1:13" x14ac:dyDescent="0.3">
      <c r="C10" s="181" t="s">
        <v>481</v>
      </c>
      <c r="D10" s="95" t="s">
        <v>139</v>
      </c>
      <c r="E10" s="96">
        <v>0.58125000000000016</v>
      </c>
      <c r="F10" s="96">
        <v>0.66153846153846152</v>
      </c>
      <c r="G10" s="96">
        <v>0.37307692307692308</v>
      </c>
      <c r="H10" s="96">
        <v>0.35</v>
      </c>
      <c r="I10" s="97">
        <v>0.40384615384615391</v>
      </c>
      <c r="J10" s="97">
        <v>0.39615384615384619</v>
      </c>
      <c r="K10" s="97">
        <v>0.25</v>
      </c>
      <c r="L10" s="211"/>
      <c r="M10" s="212"/>
    </row>
    <row r="11" spans="1:13" ht="34.200000000000003" x14ac:dyDescent="0.3">
      <c r="C11" s="106" t="s">
        <v>484</v>
      </c>
      <c r="D11" s="100" t="s">
        <v>102</v>
      </c>
      <c r="E11" s="101">
        <v>2.2000000000000002</v>
      </c>
      <c r="F11" s="101">
        <v>2.2999999999999998</v>
      </c>
      <c r="G11" s="101">
        <v>1.9</v>
      </c>
      <c r="H11" s="101">
        <v>1.9</v>
      </c>
      <c r="I11" s="103">
        <v>1.7</v>
      </c>
      <c r="J11" s="103">
        <v>1.8</v>
      </c>
      <c r="K11" s="103"/>
      <c r="L11" s="208"/>
      <c r="M11" s="209"/>
    </row>
    <row r="12" spans="1:13" ht="15" thickBot="1" x14ac:dyDescent="0.35">
      <c r="C12" s="186" t="s">
        <v>481</v>
      </c>
      <c r="D12" s="108" t="s">
        <v>139</v>
      </c>
      <c r="E12" s="109">
        <v>1.846666666666666</v>
      </c>
      <c r="F12" s="109">
        <v>2</v>
      </c>
      <c r="G12" s="109">
        <v>1.840740740740741</v>
      </c>
      <c r="H12" s="109">
        <v>1.840740740740741</v>
      </c>
      <c r="I12" s="110">
        <v>1.8555555555555561</v>
      </c>
      <c r="J12" s="110">
        <v>1.907407407407407</v>
      </c>
      <c r="K12" s="110">
        <v>1.7</v>
      </c>
      <c r="L12" s="110"/>
      <c r="M12" s="214"/>
    </row>
    <row r="13" spans="1:13" ht="15.6" thickTop="1" thickBot="1" x14ac:dyDescent="0.35">
      <c r="C13" s="86" t="s">
        <v>144</v>
      </c>
      <c r="D13" s="112"/>
      <c r="E13" s="87">
        <v>2010</v>
      </c>
      <c r="F13" s="87">
        <v>2015</v>
      </c>
      <c r="G13" s="87">
        <v>2016</v>
      </c>
      <c r="H13" s="87">
        <v>2017</v>
      </c>
      <c r="I13" s="87">
        <v>2018</v>
      </c>
      <c r="J13" s="87">
        <v>2019</v>
      </c>
      <c r="K13" s="192">
        <v>2020</v>
      </c>
      <c r="L13" s="112">
        <v>2021</v>
      </c>
      <c r="M13" s="193">
        <v>2022</v>
      </c>
    </row>
    <row r="14" spans="1:13" ht="15" thickTop="1" x14ac:dyDescent="0.3">
      <c r="C14" s="772" t="s">
        <v>485</v>
      </c>
      <c r="D14" s="782"/>
      <c r="E14" s="216">
        <v>-0.67579240473983349</v>
      </c>
      <c r="F14" s="216">
        <v>-0.48426817429058022</v>
      </c>
      <c r="G14" s="216">
        <v>-0.58963113882738183</v>
      </c>
      <c r="H14" s="216">
        <v>-0.5750989593027982</v>
      </c>
      <c r="I14" s="216">
        <v>-0.51796938331356834</v>
      </c>
      <c r="J14" s="216">
        <v>-0.46010953367538798</v>
      </c>
      <c r="K14" s="216">
        <v>-0.24018982314583939</v>
      </c>
      <c r="L14" s="217">
        <v>-0.42218429434670868</v>
      </c>
      <c r="M14" s="218">
        <v>-8.3310240019329962E-2</v>
      </c>
    </row>
    <row r="15" spans="1:13" ht="29.25" customHeight="1" x14ac:dyDescent="0.3">
      <c r="C15" s="760" t="s">
        <v>486</v>
      </c>
      <c r="D15" s="783"/>
      <c r="E15" s="219">
        <v>-0.40125065329805482</v>
      </c>
      <c r="F15" s="219">
        <v>-0.33458116433347967</v>
      </c>
      <c r="G15" s="219">
        <v>-0.39053527680868277</v>
      </c>
      <c r="H15" s="219">
        <v>-0.2172520087530109</v>
      </c>
      <c r="I15" s="219">
        <v>-0.2233630777288699</v>
      </c>
      <c r="J15" s="219">
        <v>-0.16731020853582479</v>
      </c>
      <c r="K15" s="219">
        <v>-1.6976652209877732E-2</v>
      </c>
      <c r="L15" s="220">
        <v>-3.3827904715480493E-2</v>
      </c>
      <c r="M15" s="221">
        <v>0.15653579248460661</v>
      </c>
    </row>
    <row r="16" spans="1:13" ht="36.75" customHeight="1" x14ac:dyDescent="0.3">
      <c r="C16" s="760" t="s">
        <v>487</v>
      </c>
      <c r="D16" s="783"/>
      <c r="E16" s="219">
        <v>0.40697139389168607</v>
      </c>
      <c r="F16" s="219">
        <v>-1.2337415310725011E-2</v>
      </c>
      <c r="G16" s="219">
        <v>-9.9080328509441609E-2</v>
      </c>
      <c r="H16" s="219">
        <v>-1.6452685770531529E-2</v>
      </c>
      <c r="I16" s="219">
        <v>-4.1321036953302914E-3</v>
      </c>
      <c r="J16" s="219">
        <v>1.291780232755029E-2</v>
      </c>
      <c r="K16" s="219">
        <v>0.13996590197830469</v>
      </c>
      <c r="L16" s="220">
        <v>7.8819997958768706E-2</v>
      </c>
      <c r="M16" s="221">
        <v>0.2383652690496042</v>
      </c>
    </row>
    <row r="17" spans="3:13" ht="25.5" customHeight="1" x14ac:dyDescent="0.3">
      <c r="C17" s="760" t="s">
        <v>483</v>
      </c>
      <c r="D17" s="783"/>
      <c r="E17" s="219">
        <v>-0.54412421407751699</v>
      </c>
      <c r="F17" s="219">
        <v>0.30297020198956048</v>
      </c>
      <c r="G17" s="219">
        <v>0.18828636878626709</v>
      </c>
      <c r="H17" s="219">
        <v>0.35897907930886941</v>
      </c>
      <c r="I17" s="219">
        <v>-2.315758066829356E-2</v>
      </c>
      <c r="J17" s="219">
        <v>-0.66062707521457553</v>
      </c>
      <c r="K17" s="219"/>
      <c r="L17" s="220"/>
      <c r="M17" s="221"/>
    </row>
    <row r="18" spans="3:13" ht="48" customHeight="1" thickBot="1" x14ac:dyDescent="0.35">
      <c r="C18" s="765" t="s">
        <v>484</v>
      </c>
      <c r="D18" s="779"/>
      <c r="E18" s="222">
        <v>0.78764317027771213</v>
      </c>
      <c r="F18" s="222">
        <v>0.5139147323676071</v>
      </c>
      <c r="G18" s="222">
        <v>9.6301033442810519E-2</v>
      </c>
      <c r="H18" s="222">
        <v>9.1753873254705354E-2</v>
      </c>
      <c r="I18" s="222">
        <v>-0.2322195640464558</v>
      </c>
      <c r="J18" s="222">
        <v>-0.16484110322337531</v>
      </c>
      <c r="K18" s="222"/>
      <c r="L18" s="223"/>
      <c r="M18" s="224"/>
    </row>
    <row r="19" spans="3:13" ht="15" thickTop="1" x14ac:dyDescent="0.3">
      <c r="C19" s="225" t="s">
        <v>488</v>
      </c>
      <c r="D19" s="5"/>
      <c r="E19" s="5"/>
      <c r="F19" s="5"/>
      <c r="G19" s="5"/>
      <c r="H19" s="5"/>
      <c r="I19" s="5"/>
      <c r="J19" s="5"/>
      <c r="K19" s="5"/>
      <c r="L19" s="5"/>
      <c r="M19" s="5"/>
    </row>
  </sheetData>
  <mergeCells count="5">
    <mergeCell ref="C14:D14"/>
    <mergeCell ref="C15:D15"/>
    <mergeCell ref="C16:D16"/>
    <mergeCell ref="C17:D17"/>
    <mergeCell ref="C18:D18"/>
  </mergeCells>
  <conditionalFormatting sqref="E14:I18 K14:M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14:J1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1C78B94B-35A3-48E4-B8A2-65AEF38EBC0D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35E9-22AC-4CF9-AB15-A760DCE0E2E7}">
  <dimension ref="A1:I17"/>
  <sheetViews>
    <sheetView workbookViewId="0"/>
  </sheetViews>
  <sheetFormatPr defaultColWidth="7.453125" defaultRowHeight="13.2" x14ac:dyDescent="0.25"/>
  <cols>
    <col min="1" max="1" width="7.453125" style="16"/>
    <col min="2" max="2" width="26.08984375" style="16" customWidth="1"/>
    <col min="3" max="3" width="7.453125" style="16"/>
    <col min="4" max="4" width="25.90625" style="16" customWidth="1"/>
    <col min="5" max="5" width="28.08984375" style="16" customWidth="1"/>
    <col min="6" max="6" width="17.26953125" style="16" customWidth="1"/>
    <col min="7" max="7" width="20.90625" style="16" customWidth="1"/>
    <col min="8" max="8" width="25.08984375" style="16" customWidth="1"/>
    <col min="9" max="9" width="18.90625" style="16" customWidth="1"/>
    <col min="10" max="16384" width="7.453125" style="16"/>
  </cols>
  <sheetData>
    <row r="1" spans="1:9" x14ac:dyDescent="0.25">
      <c r="A1" s="2" t="s">
        <v>3</v>
      </c>
      <c r="B1" s="9"/>
    </row>
    <row r="3" spans="1:9" ht="13.8" thickBot="1" x14ac:dyDescent="0.3"/>
    <row r="4" spans="1:9" ht="13.8" x14ac:dyDescent="0.25">
      <c r="D4" s="308"/>
      <c r="E4" s="309">
        <v>-1</v>
      </c>
      <c r="F4" s="309">
        <v>-2</v>
      </c>
      <c r="G4" s="309">
        <v>-3</v>
      </c>
      <c r="H4" s="309">
        <v>-4</v>
      </c>
      <c r="I4" s="309">
        <v>-5</v>
      </c>
    </row>
    <row r="5" spans="1:9" ht="100.5" customHeight="1" thickBot="1" x14ac:dyDescent="0.3">
      <c r="D5" s="310" t="s">
        <v>795</v>
      </c>
      <c r="E5" s="311" t="s">
        <v>796</v>
      </c>
      <c r="F5" s="311" t="s">
        <v>797</v>
      </c>
      <c r="G5" s="311" t="s">
        <v>798</v>
      </c>
      <c r="H5" s="311" t="s">
        <v>799</v>
      </c>
      <c r="I5" s="311" t="s">
        <v>800</v>
      </c>
    </row>
    <row r="6" spans="1:9" ht="13.8" x14ac:dyDescent="0.25">
      <c r="D6" s="312" t="s">
        <v>801</v>
      </c>
      <c r="E6" s="313"/>
      <c r="F6" s="313"/>
      <c r="G6" s="313"/>
      <c r="H6" s="313"/>
      <c r="I6" s="313"/>
    </row>
    <row r="7" spans="1:9" ht="13.8" x14ac:dyDescent="0.25">
      <c r="D7" s="312">
        <v>2010</v>
      </c>
      <c r="E7" s="312" t="s">
        <v>802</v>
      </c>
      <c r="F7" s="312" t="s">
        <v>803</v>
      </c>
      <c r="G7" s="312" t="s">
        <v>804</v>
      </c>
      <c r="H7" s="312" t="s">
        <v>805</v>
      </c>
      <c r="I7" s="312" t="s">
        <v>806</v>
      </c>
    </row>
    <row r="8" spans="1:9" ht="13.8" x14ac:dyDescent="0.25">
      <c r="D8" s="312">
        <v>2014</v>
      </c>
      <c r="E8" s="312" t="s">
        <v>807</v>
      </c>
      <c r="F8" s="312" t="s">
        <v>808</v>
      </c>
      <c r="G8" s="312" t="s">
        <v>809</v>
      </c>
      <c r="H8" s="312" t="s">
        <v>810</v>
      </c>
      <c r="I8" s="312" t="s">
        <v>811</v>
      </c>
    </row>
    <row r="9" spans="1:9" ht="13.8" x14ac:dyDescent="0.25">
      <c r="D9" s="312">
        <v>2018</v>
      </c>
      <c r="E9" s="312" t="s">
        <v>812</v>
      </c>
      <c r="F9" s="312" t="s">
        <v>813</v>
      </c>
      <c r="G9" s="312" t="s">
        <v>814</v>
      </c>
      <c r="H9" s="312" t="s">
        <v>815</v>
      </c>
      <c r="I9" s="312" t="s">
        <v>816</v>
      </c>
    </row>
    <row r="10" spans="1:9" ht="13.8" x14ac:dyDescent="0.25">
      <c r="D10" s="312" t="s">
        <v>817</v>
      </c>
      <c r="E10" s="312" t="s">
        <v>818</v>
      </c>
      <c r="F10" s="312" t="s">
        <v>819</v>
      </c>
      <c r="G10" s="312" t="s">
        <v>820</v>
      </c>
      <c r="H10" s="312" t="s">
        <v>821</v>
      </c>
      <c r="I10" s="312" t="s">
        <v>822</v>
      </c>
    </row>
    <row r="11" spans="1:9" ht="13.8" x14ac:dyDescent="0.25">
      <c r="D11" s="312" t="s">
        <v>823</v>
      </c>
      <c r="E11" s="312" t="s">
        <v>824</v>
      </c>
      <c r="F11" s="312" t="s">
        <v>825</v>
      </c>
      <c r="G11" s="312" t="s">
        <v>826</v>
      </c>
      <c r="H11" s="312" t="s">
        <v>827</v>
      </c>
      <c r="I11" s="312" t="s">
        <v>828</v>
      </c>
    </row>
    <row r="12" spans="1:9" ht="27.6" x14ac:dyDescent="0.25">
      <c r="D12" s="312" t="s">
        <v>829</v>
      </c>
      <c r="E12" s="312" t="s">
        <v>830</v>
      </c>
      <c r="F12" s="312" t="s">
        <v>831</v>
      </c>
      <c r="G12" s="312" t="s">
        <v>832</v>
      </c>
      <c r="H12" s="312" t="s">
        <v>833</v>
      </c>
      <c r="I12" s="312" t="s">
        <v>834</v>
      </c>
    </row>
    <row r="13" spans="1:9" ht="27.6" x14ac:dyDescent="0.25">
      <c r="D13" s="312" t="s">
        <v>835</v>
      </c>
      <c r="E13" s="312" t="s">
        <v>836</v>
      </c>
      <c r="F13" s="312" t="s">
        <v>837</v>
      </c>
      <c r="G13" s="312" t="s">
        <v>838</v>
      </c>
      <c r="H13" s="312" t="s">
        <v>839</v>
      </c>
      <c r="I13" s="312" t="s">
        <v>840</v>
      </c>
    </row>
    <row r="14" spans="1:9" ht="27.6" x14ac:dyDescent="0.25">
      <c r="D14" s="312" t="s">
        <v>841</v>
      </c>
      <c r="E14" s="312" t="s">
        <v>842</v>
      </c>
      <c r="F14" s="312" t="s">
        <v>843</v>
      </c>
      <c r="G14" s="312" t="s">
        <v>844</v>
      </c>
      <c r="H14" s="312" t="s">
        <v>845</v>
      </c>
      <c r="I14" s="312" t="s">
        <v>846</v>
      </c>
    </row>
    <row r="15" spans="1:9" ht="15" x14ac:dyDescent="0.25">
      <c r="D15" s="312" t="s">
        <v>847</v>
      </c>
      <c r="E15" s="313" t="s">
        <v>848</v>
      </c>
      <c r="F15" s="313" t="s">
        <v>849</v>
      </c>
      <c r="G15" s="313" t="s">
        <v>850</v>
      </c>
      <c r="H15" s="313" t="s">
        <v>851</v>
      </c>
      <c r="I15" s="313" t="s">
        <v>852</v>
      </c>
    </row>
    <row r="16" spans="1:9" ht="13.8" x14ac:dyDescent="0.25">
      <c r="D16" s="312" t="s">
        <v>853</v>
      </c>
      <c r="E16" s="313">
        <v>116</v>
      </c>
      <c r="F16" s="313">
        <v>115</v>
      </c>
      <c r="G16" s="313">
        <v>115</v>
      </c>
      <c r="H16" s="313">
        <v>116</v>
      </c>
      <c r="I16" s="313">
        <v>112</v>
      </c>
    </row>
    <row r="17" spans="4:9" ht="14.4" thickBot="1" x14ac:dyDescent="0.3">
      <c r="D17" s="310" t="s">
        <v>854</v>
      </c>
      <c r="E17" s="311">
        <v>31</v>
      </c>
      <c r="F17" s="311">
        <v>31</v>
      </c>
      <c r="G17" s="311">
        <v>31</v>
      </c>
      <c r="H17" s="311">
        <v>31</v>
      </c>
      <c r="I17" s="311">
        <v>31</v>
      </c>
    </row>
  </sheetData>
  <hyperlinks>
    <hyperlink ref="A1" location="OBSAH!A1" display="OBSAH!A1" xr:uid="{F5BBBA4D-0337-4935-BC3F-7203AFB5B58F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A71C-22BB-491D-B04D-45DE07D34B25}">
  <dimension ref="A1:E8"/>
  <sheetViews>
    <sheetView workbookViewId="0">
      <selection activeCell="D5" sqref="D5"/>
    </sheetView>
  </sheetViews>
  <sheetFormatPr defaultColWidth="8.7265625" defaultRowHeight="14.4" x14ac:dyDescent="0.3"/>
  <cols>
    <col min="1" max="1" width="22.08984375" style="12" customWidth="1"/>
    <col min="2" max="2" width="6.08984375" style="12" customWidth="1"/>
    <col min="3" max="3" width="7.453125" style="12" bestFit="1" customWidth="1"/>
    <col min="4" max="4" width="7.453125" style="12" customWidth="1"/>
    <col min="5" max="5" width="9" style="12" customWidth="1"/>
    <col min="6" max="16384" width="8.7265625" style="12"/>
  </cols>
  <sheetData>
    <row r="1" spans="1:5" x14ac:dyDescent="0.3">
      <c r="A1" s="2" t="s">
        <v>3</v>
      </c>
      <c r="B1" s="14"/>
    </row>
    <row r="2" spans="1:5" x14ac:dyDescent="0.3">
      <c r="A2" s="316"/>
      <c r="B2" s="316">
        <v>2024</v>
      </c>
      <c r="C2" s="317">
        <v>2023</v>
      </c>
      <c r="D2" s="317">
        <v>2016</v>
      </c>
      <c r="E2" s="317" t="s">
        <v>969</v>
      </c>
    </row>
    <row r="3" spans="1:5" x14ac:dyDescent="0.3">
      <c r="A3" s="316" t="s">
        <v>970</v>
      </c>
      <c r="B3" s="318">
        <v>-0.4759368939268257</v>
      </c>
      <c r="C3" s="318">
        <v>-0.59536821162242703</v>
      </c>
      <c r="D3" s="318">
        <v>-0.5651564021929496</v>
      </c>
      <c r="E3" s="316">
        <v>0</v>
      </c>
    </row>
    <row r="4" spans="1:5" x14ac:dyDescent="0.3">
      <c r="A4" s="316" t="s">
        <v>971</v>
      </c>
      <c r="B4" s="318">
        <v>1.8497355519997649E-2</v>
      </c>
      <c r="C4" s="318">
        <v>-4.3912461709952749E-2</v>
      </c>
      <c r="D4" s="318">
        <v>0.10886813225355189</v>
      </c>
      <c r="E4" s="316">
        <v>0</v>
      </c>
    </row>
    <row r="5" spans="1:5" x14ac:dyDescent="0.3">
      <c r="A5" s="316" t="s">
        <v>972</v>
      </c>
      <c r="B5" s="318">
        <v>-0.41110743656831544</v>
      </c>
      <c r="C5" s="318">
        <v>-0.45960245957609525</v>
      </c>
      <c r="D5" s="318">
        <v>0.17435302902229366</v>
      </c>
      <c r="E5" s="316">
        <v>0</v>
      </c>
    </row>
    <row r="6" spans="1:5" x14ac:dyDescent="0.3">
      <c r="A6" s="316" t="s">
        <v>973</v>
      </c>
      <c r="B6" s="318">
        <v>0.24032671009041243</v>
      </c>
      <c r="C6" s="318">
        <v>0.43151171572535668</v>
      </c>
      <c r="D6" s="318">
        <v>0.2711026132366019</v>
      </c>
      <c r="E6" s="316">
        <v>0</v>
      </c>
    </row>
    <row r="7" spans="1:5" x14ac:dyDescent="0.3">
      <c r="A7" s="316" t="s">
        <v>974</v>
      </c>
      <c r="B7" s="318">
        <v>-1.2020692491742515</v>
      </c>
      <c r="C7" s="318">
        <v>-1.1503646285115614</v>
      </c>
      <c r="D7" s="318">
        <v>-0.93797022100536009</v>
      </c>
      <c r="E7" s="316">
        <v>0</v>
      </c>
    </row>
    <row r="8" spans="1:5" x14ac:dyDescent="0.3">
      <c r="A8" s="316" t="s">
        <v>975</v>
      </c>
      <c r="B8" s="318">
        <v>0.1654171056762801</v>
      </c>
      <c r="C8" s="318">
        <v>0.12034981790611103</v>
      </c>
      <c r="D8" s="318">
        <v>-7.6246150509066579E-2</v>
      </c>
      <c r="E8" s="316">
        <v>0</v>
      </c>
    </row>
  </sheetData>
  <hyperlinks>
    <hyperlink ref="A1" location="OBSAH!A1" display="OBSAH!A1" xr:uid="{6CA29C9F-311D-4169-931B-21A5A264B2DE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A4CE-C247-4458-8F13-981B25519D9A}">
  <dimension ref="A1:C11"/>
  <sheetViews>
    <sheetView workbookViewId="0">
      <selection activeCell="B30" sqref="B30:C30"/>
    </sheetView>
  </sheetViews>
  <sheetFormatPr defaultColWidth="8.7265625" defaultRowHeight="14.4" x14ac:dyDescent="0.3"/>
  <cols>
    <col min="1" max="1" width="22.08984375" style="12" customWidth="1"/>
    <col min="2" max="2" width="12.36328125" style="12" customWidth="1"/>
    <col min="3" max="3" width="14.6328125" style="12" customWidth="1"/>
    <col min="4" max="16384" width="8.7265625" style="12"/>
  </cols>
  <sheetData>
    <row r="1" spans="1:3" x14ac:dyDescent="0.3">
      <c r="A1" s="2" t="s">
        <v>3</v>
      </c>
      <c r="B1" s="19"/>
    </row>
    <row r="2" spans="1:3" x14ac:dyDescent="0.3">
      <c r="A2" s="320"/>
      <c r="B2" s="320" t="s">
        <v>976</v>
      </c>
      <c r="C2" s="320" t="s">
        <v>977</v>
      </c>
    </row>
    <row r="3" spans="1:3" x14ac:dyDescent="0.3">
      <c r="A3" s="322" t="s">
        <v>122</v>
      </c>
      <c r="B3" s="320">
        <v>0.5</v>
      </c>
      <c r="C3" s="321">
        <v>3.1749999999999998</v>
      </c>
    </row>
    <row r="4" spans="1:3" x14ac:dyDescent="0.3">
      <c r="A4" s="322" t="s">
        <v>130</v>
      </c>
      <c r="B4" s="320">
        <v>0.1</v>
      </c>
      <c r="C4" s="321">
        <v>2.0500000000000003</v>
      </c>
    </row>
    <row r="5" spans="1:3" x14ac:dyDescent="0.3">
      <c r="A5" s="322" t="s">
        <v>121</v>
      </c>
      <c r="B5" s="320">
        <v>0</v>
      </c>
      <c r="C5" s="321">
        <v>1.9000000000000001</v>
      </c>
    </row>
    <row r="6" spans="1:3" x14ac:dyDescent="0.3">
      <c r="A6" s="322" t="s">
        <v>124</v>
      </c>
      <c r="B6" s="320">
        <v>1</v>
      </c>
      <c r="C6" s="321">
        <v>1.625</v>
      </c>
    </row>
    <row r="7" spans="1:3" x14ac:dyDescent="0.3">
      <c r="A7" s="322" t="s">
        <v>125</v>
      </c>
      <c r="B7" s="320">
        <v>-1.7</v>
      </c>
      <c r="C7" s="321">
        <v>1.4000000000000001</v>
      </c>
    </row>
    <row r="8" spans="1:3" x14ac:dyDescent="0.3">
      <c r="A8" s="322" t="s">
        <v>102</v>
      </c>
      <c r="B8" s="320">
        <v>0.8</v>
      </c>
      <c r="C8" s="321">
        <v>0.875</v>
      </c>
    </row>
    <row r="9" spans="1:3" x14ac:dyDescent="0.3">
      <c r="A9" s="320" t="s">
        <v>104</v>
      </c>
      <c r="B9" s="320">
        <v>0</v>
      </c>
      <c r="C9" s="321">
        <v>0.85</v>
      </c>
    </row>
    <row r="10" spans="1:3" x14ac:dyDescent="0.3">
      <c r="A10" s="322" t="s">
        <v>132</v>
      </c>
      <c r="B10" s="320">
        <v>-5.4</v>
      </c>
      <c r="C10" s="321">
        <v>-2.4999999999999911E-2</v>
      </c>
    </row>
    <row r="11" spans="1:3" x14ac:dyDescent="0.3">
      <c r="A11" s="322" t="s">
        <v>131</v>
      </c>
      <c r="B11" s="320">
        <v>-0.5</v>
      </c>
      <c r="C11" s="321">
        <v>-7.4999999999999956E-2</v>
      </c>
    </row>
  </sheetData>
  <hyperlinks>
    <hyperlink ref="A1" location="OBSAH!A1" display="OBSAH!A1" xr:uid="{933F31BB-7A1B-4E22-AE87-A4930126F23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2377-76C7-47A9-9AEF-464F939A9117}">
  <dimension ref="A1:K13"/>
  <sheetViews>
    <sheetView showGridLines="0" zoomScaleNormal="100" workbookViewId="0"/>
  </sheetViews>
  <sheetFormatPr defaultColWidth="8.7265625" defaultRowHeight="14.4" x14ac:dyDescent="0.3"/>
  <cols>
    <col min="1" max="1" width="13.08984375" style="3" bestFit="1" customWidth="1"/>
    <col min="2" max="2" width="11.6328125" style="3" bestFit="1" customWidth="1"/>
    <col min="3" max="11" width="5.7265625" style="3" customWidth="1"/>
    <col min="12" max="12" width="22.08984375" style="3" bestFit="1" customWidth="1"/>
    <col min="13" max="13" width="15.36328125" style="3" bestFit="1" customWidth="1"/>
    <col min="14" max="14" width="4.36328125" style="3" bestFit="1" customWidth="1"/>
    <col min="15" max="20" width="4.08984375" style="3" bestFit="1" customWidth="1"/>
    <col min="21" max="16384" width="8.7265625" style="3"/>
  </cols>
  <sheetData>
    <row r="1" spans="1:11" ht="15" thickBot="1" x14ac:dyDescent="0.35">
      <c r="A1" s="2" t="s">
        <v>3</v>
      </c>
    </row>
    <row r="2" spans="1:11" s="5" customFormat="1" ht="20.25" customHeight="1" thickBot="1" x14ac:dyDescent="0.25">
      <c r="B2" s="687" t="s">
        <v>531</v>
      </c>
      <c r="C2" s="688"/>
      <c r="D2" s="688"/>
      <c r="E2" s="688"/>
      <c r="F2" s="688"/>
      <c r="G2" s="688"/>
      <c r="H2" s="688"/>
      <c r="I2" s="688"/>
      <c r="J2" s="688"/>
      <c r="K2" s="689"/>
    </row>
    <row r="3" spans="1:11" ht="15" thickBot="1" x14ac:dyDescent="0.35">
      <c r="B3" s="227"/>
      <c r="C3" s="228">
        <v>2016</v>
      </c>
      <c r="D3" s="229">
        <v>2017</v>
      </c>
      <c r="E3" s="230">
        <v>2018</v>
      </c>
      <c r="F3" s="230">
        <v>2019</v>
      </c>
      <c r="G3" s="230">
        <v>2020</v>
      </c>
      <c r="H3" s="230">
        <v>2021</v>
      </c>
      <c r="I3" s="231">
        <v>2022</v>
      </c>
      <c r="J3" s="232">
        <v>2023</v>
      </c>
      <c r="K3" s="233">
        <v>2024</v>
      </c>
    </row>
    <row r="4" spans="1:11" ht="15" thickBot="1" x14ac:dyDescent="0.35">
      <c r="B4" s="234" t="s">
        <v>532</v>
      </c>
      <c r="C4" s="235" t="s">
        <v>533</v>
      </c>
      <c r="D4" s="236" t="s">
        <v>533</v>
      </c>
      <c r="E4" s="237">
        <v>55</v>
      </c>
      <c r="F4" s="237">
        <v>53</v>
      </c>
      <c r="G4" s="237">
        <v>57</v>
      </c>
      <c r="H4" s="237">
        <v>50</v>
      </c>
      <c r="I4" s="238">
        <v>49</v>
      </c>
      <c r="J4" s="239">
        <v>53</v>
      </c>
      <c r="K4" s="240">
        <v>59</v>
      </c>
    </row>
    <row r="5" spans="1:11" ht="15" thickBot="1" x14ac:dyDescent="0.35">
      <c r="B5" s="234" t="s">
        <v>534</v>
      </c>
      <c r="C5" s="241" t="s">
        <v>533</v>
      </c>
      <c r="D5" s="242" t="s">
        <v>533</v>
      </c>
      <c r="E5" s="243">
        <v>29</v>
      </c>
      <c r="F5" s="243">
        <v>33</v>
      </c>
      <c r="G5" s="243">
        <v>33</v>
      </c>
      <c r="H5" s="243">
        <v>34</v>
      </c>
      <c r="I5" s="244">
        <v>26</v>
      </c>
      <c r="J5" s="245">
        <v>18</v>
      </c>
      <c r="K5" s="246">
        <v>29</v>
      </c>
    </row>
    <row r="6" spans="1:11" ht="15" thickBot="1" x14ac:dyDescent="0.35">
      <c r="B6" s="234" t="s">
        <v>535</v>
      </c>
      <c r="C6" s="235" t="s">
        <v>533</v>
      </c>
      <c r="D6" s="236" t="s">
        <v>533</v>
      </c>
      <c r="E6" s="237">
        <v>47</v>
      </c>
      <c r="F6" s="237">
        <v>47</v>
      </c>
      <c r="G6" s="237">
        <v>47</v>
      </c>
      <c r="H6" s="237">
        <v>42</v>
      </c>
      <c r="I6" s="238">
        <v>39</v>
      </c>
      <c r="J6" s="239">
        <v>46</v>
      </c>
      <c r="K6" s="240">
        <v>54</v>
      </c>
    </row>
    <row r="7" spans="1:11" ht="15" thickBot="1" x14ac:dyDescent="0.35">
      <c r="B7" s="234" t="s">
        <v>536</v>
      </c>
      <c r="C7" s="241" t="s">
        <v>533</v>
      </c>
      <c r="D7" s="242" t="s">
        <v>533</v>
      </c>
      <c r="E7" s="243">
        <v>34</v>
      </c>
      <c r="F7" s="243">
        <v>38</v>
      </c>
      <c r="G7" s="243">
        <v>39</v>
      </c>
      <c r="H7" s="243">
        <v>47</v>
      </c>
      <c r="I7" s="244">
        <v>50</v>
      </c>
      <c r="J7" s="245">
        <v>43</v>
      </c>
      <c r="K7" s="246">
        <v>41</v>
      </c>
    </row>
    <row r="8" spans="1:11" ht="15" thickBot="1" x14ac:dyDescent="0.35">
      <c r="B8" s="687" t="s">
        <v>537</v>
      </c>
      <c r="C8" s="688"/>
      <c r="D8" s="688"/>
      <c r="E8" s="688"/>
      <c r="F8" s="688"/>
      <c r="G8" s="688"/>
      <c r="H8" s="688"/>
      <c r="I8" s="688"/>
      <c r="J8" s="688"/>
      <c r="K8" s="689"/>
    </row>
    <row r="9" spans="1:11" ht="15" thickBot="1" x14ac:dyDescent="0.35">
      <c r="B9" s="227"/>
      <c r="C9" s="228">
        <v>2016</v>
      </c>
      <c r="D9" s="229">
        <v>2017</v>
      </c>
      <c r="E9" s="230">
        <v>2018</v>
      </c>
      <c r="F9" s="230">
        <v>2019</v>
      </c>
      <c r="G9" s="230">
        <v>2020</v>
      </c>
      <c r="H9" s="230">
        <v>2021</v>
      </c>
      <c r="I9" s="231">
        <v>2022</v>
      </c>
      <c r="J9" s="232">
        <v>2023</v>
      </c>
      <c r="K9" s="233">
        <v>2024</v>
      </c>
    </row>
    <row r="10" spans="1:11" ht="15" thickBot="1" x14ac:dyDescent="0.35">
      <c r="B10" s="234" t="s">
        <v>532</v>
      </c>
      <c r="C10" s="235">
        <v>21</v>
      </c>
      <c r="D10" s="236">
        <v>20</v>
      </c>
      <c r="E10" s="237">
        <v>22</v>
      </c>
      <c r="F10" s="237">
        <v>22</v>
      </c>
      <c r="G10" s="237">
        <v>22</v>
      </c>
      <c r="H10" s="237">
        <v>23</v>
      </c>
      <c r="I10" s="238">
        <v>23</v>
      </c>
      <c r="J10" s="239">
        <v>23</v>
      </c>
      <c r="K10" s="240" t="s">
        <v>538</v>
      </c>
    </row>
    <row r="11" spans="1:11" ht="15" thickBot="1" x14ac:dyDescent="0.35">
      <c r="B11" s="234" t="s">
        <v>534</v>
      </c>
      <c r="C11" s="241">
        <v>16</v>
      </c>
      <c r="D11" s="242">
        <v>16</v>
      </c>
      <c r="E11" s="243">
        <v>17</v>
      </c>
      <c r="F11" s="243">
        <v>18</v>
      </c>
      <c r="G11" s="243">
        <v>18</v>
      </c>
      <c r="H11" s="243">
        <v>17</v>
      </c>
      <c r="I11" s="244">
        <v>17</v>
      </c>
      <c r="J11" s="245">
        <v>14</v>
      </c>
      <c r="K11" s="246" t="s">
        <v>538</v>
      </c>
    </row>
    <row r="12" spans="1:11" ht="15" thickBot="1" x14ac:dyDescent="0.35">
      <c r="B12" s="234" t="s">
        <v>535</v>
      </c>
      <c r="C12" s="235">
        <v>20</v>
      </c>
      <c r="D12" s="236">
        <v>21</v>
      </c>
      <c r="E12" s="237">
        <v>20</v>
      </c>
      <c r="F12" s="237">
        <v>21</v>
      </c>
      <c r="G12" s="237">
        <v>21</v>
      </c>
      <c r="H12" s="237">
        <v>21</v>
      </c>
      <c r="I12" s="238">
        <v>22</v>
      </c>
      <c r="J12" s="239">
        <v>21</v>
      </c>
      <c r="K12" s="240" t="s">
        <v>538</v>
      </c>
    </row>
    <row r="13" spans="1:11" ht="15" thickBot="1" x14ac:dyDescent="0.35">
      <c r="B13" s="247" t="s">
        <v>536</v>
      </c>
      <c r="C13" s="248">
        <v>24</v>
      </c>
      <c r="D13" s="249">
        <v>24</v>
      </c>
      <c r="E13" s="250">
        <v>23</v>
      </c>
      <c r="F13" s="250">
        <v>24</v>
      </c>
      <c r="G13" s="250">
        <v>24</v>
      </c>
      <c r="H13" s="250">
        <v>24</v>
      </c>
      <c r="I13" s="251">
        <v>24</v>
      </c>
      <c r="J13" s="252">
        <v>24</v>
      </c>
      <c r="K13" s="253" t="s">
        <v>538</v>
      </c>
    </row>
  </sheetData>
  <mergeCells count="2">
    <mergeCell ref="B2:K2"/>
    <mergeCell ref="B8:K8"/>
  </mergeCells>
  <hyperlinks>
    <hyperlink ref="A1" location="OBSAH!A1" display="OBSAH!A1" xr:uid="{7296ED8B-DE36-4CAE-8D9B-ABD4E6AFC617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72BC-9A5F-4ED7-BBD8-0D2109017BFC}">
  <dimension ref="A1:Y12"/>
  <sheetViews>
    <sheetView workbookViewId="0">
      <selection activeCell="U39" sqref="U39"/>
    </sheetView>
  </sheetViews>
  <sheetFormatPr defaultColWidth="8.7265625" defaultRowHeight="11.4" customHeight="1" x14ac:dyDescent="0.3"/>
  <cols>
    <col min="1" max="1" width="9.90625" style="19" customWidth="1"/>
    <col min="2" max="25" width="5.6328125" style="19" customWidth="1"/>
    <col min="26" max="16384" width="8.7265625" style="19"/>
  </cols>
  <sheetData>
    <row r="1" spans="1:25" ht="11.4" customHeight="1" x14ac:dyDescent="0.3">
      <c r="A1" s="2" t="s">
        <v>3</v>
      </c>
    </row>
    <row r="2" spans="1:25" ht="11.4" customHeight="1" x14ac:dyDescent="0.3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</row>
    <row r="3" spans="1:25" ht="11.4" customHeight="1" x14ac:dyDescent="0.3">
      <c r="A3" s="324"/>
      <c r="B3" s="327">
        <v>2000</v>
      </c>
      <c r="C3" s="327">
        <v>2001</v>
      </c>
      <c r="D3" s="327">
        <v>2002</v>
      </c>
      <c r="E3" s="327">
        <v>2003</v>
      </c>
      <c r="F3" s="327">
        <v>2004</v>
      </c>
      <c r="G3" s="327">
        <v>2005</v>
      </c>
      <c r="H3" s="327">
        <v>2006</v>
      </c>
      <c r="I3" s="327">
        <v>2007</v>
      </c>
      <c r="J3" s="327">
        <v>2008</v>
      </c>
      <c r="K3" s="327">
        <v>2009</v>
      </c>
      <c r="L3" s="327">
        <v>2010</v>
      </c>
      <c r="M3" s="327">
        <v>2011</v>
      </c>
      <c r="N3" s="327">
        <v>2012</v>
      </c>
      <c r="O3" s="327">
        <v>2013</v>
      </c>
      <c r="P3" s="327">
        <v>2014</v>
      </c>
      <c r="Q3" s="327">
        <v>2015</v>
      </c>
      <c r="R3" s="327">
        <v>2016</v>
      </c>
      <c r="S3" s="327">
        <v>2017</v>
      </c>
      <c r="T3" s="327">
        <v>2018</v>
      </c>
      <c r="U3" s="327">
        <v>2019</v>
      </c>
      <c r="V3" s="327">
        <v>2020</v>
      </c>
      <c r="W3" s="327">
        <v>2021</v>
      </c>
      <c r="X3" s="327">
        <v>2022</v>
      </c>
      <c r="Y3" s="322">
        <v>2023</v>
      </c>
    </row>
    <row r="4" spans="1:25" ht="11.4" customHeight="1" x14ac:dyDescent="0.3">
      <c r="A4" s="325" t="s">
        <v>131</v>
      </c>
      <c r="B4" s="326">
        <v>-0.82000000000000006</v>
      </c>
      <c r="C4" s="326">
        <v>-1.08</v>
      </c>
      <c r="D4" s="326">
        <v>-0.31999999999999984</v>
      </c>
      <c r="E4" s="326">
        <v>0.93999999999999972</v>
      </c>
      <c r="F4" s="326">
        <v>1.7200000000000002</v>
      </c>
      <c r="G4" s="326">
        <v>2.58</v>
      </c>
      <c r="H4" s="326">
        <v>2.9400000000000004</v>
      </c>
      <c r="I4" s="326">
        <v>3.2</v>
      </c>
      <c r="J4" s="326">
        <v>2.84</v>
      </c>
      <c r="K4" s="326">
        <v>2.2000000000000002</v>
      </c>
      <c r="L4" s="326">
        <v>1.2799999999999998</v>
      </c>
      <c r="M4" s="326">
        <v>0.67999999999999983</v>
      </c>
      <c r="N4" s="326">
        <v>0.24</v>
      </c>
      <c r="O4" s="326">
        <v>0</v>
      </c>
      <c r="P4" s="326">
        <v>0.26</v>
      </c>
      <c r="Q4" s="326">
        <v>0.84000000000000019</v>
      </c>
      <c r="R4" s="326">
        <v>0.88000000000000012</v>
      </c>
      <c r="S4" s="326">
        <v>1.34</v>
      </c>
      <c r="T4" s="326">
        <v>1.5200000000000002</v>
      </c>
      <c r="U4" s="326">
        <v>1.5800000000000005</v>
      </c>
      <c r="V4" s="326">
        <v>0.93999999999999984</v>
      </c>
      <c r="W4" s="326">
        <v>0.36000000000000032</v>
      </c>
      <c r="X4" s="326">
        <v>-0.24</v>
      </c>
      <c r="Y4" s="326">
        <v>-0.53999999999999992</v>
      </c>
    </row>
    <row r="5" spans="1:25" ht="11.4" customHeight="1" x14ac:dyDescent="0.3">
      <c r="A5" s="325" t="s">
        <v>132</v>
      </c>
      <c r="B5" s="326">
        <v>4.42</v>
      </c>
      <c r="C5" s="326">
        <v>4.3600000000000003</v>
      </c>
      <c r="D5" s="326">
        <v>3.2600000000000002</v>
      </c>
      <c r="E5" s="326">
        <v>4.3199999999999994</v>
      </c>
      <c r="F5" s="326">
        <v>5.8199999999999994</v>
      </c>
      <c r="G5" s="326">
        <v>6.58</v>
      </c>
      <c r="H5" s="326">
        <v>7.0999999999999988</v>
      </c>
      <c r="I5" s="326">
        <v>6.8599999999999985</v>
      </c>
      <c r="J5" s="326">
        <v>4.3</v>
      </c>
      <c r="K5" s="326">
        <v>1.2599999999999998</v>
      </c>
      <c r="L5" s="326">
        <v>-0.33999999999999991</v>
      </c>
      <c r="M5" s="326">
        <v>-0.62000000000000055</v>
      </c>
      <c r="N5" s="326">
        <v>-0.8</v>
      </c>
      <c r="O5" s="326">
        <v>0.61999999999999988</v>
      </c>
      <c r="P5" s="326">
        <v>3</v>
      </c>
      <c r="Q5" s="326">
        <v>2.86</v>
      </c>
      <c r="R5" s="326">
        <v>1.9200000000000002</v>
      </c>
      <c r="S5" s="326">
        <v>1.6600000000000004</v>
      </c>
      <c r="T5" s="326">
        <v>1.5799999999999998</v>
      </c>
      <c r="U5" s="326">
        <v>1.5800000000000005</v>
      </c>
      <c r="V5" s="326">
        <v>2.48</v>
      </c>
      <c r="W5" s="326">
        <v>2.4800000000000004</v>
      </c>
      <c r="X5" s="326">
        <v>1.0999999999999999</v>
      </c>
      <c r="Y5" s="326">
        <v>-0.30000000000000004</v>
      </c>
    </row>
    <row r="6" spans="1:25" ht="11.4" customHeight="1" x14ac:dyDescent="0.3">
      <c r="A6" s="325" t="s">
        <v>121</v>
      </c>
      <c r="B6" s="326">
        <v>3.5799999999999996</v>
      </c>
      <c r="C6" s="326">
        <v>4.2800000000000011</v>
      </c>
      <c r="D6" s="326">
        <v>4.3000000000000007</v>
      </c>
      <c r="E6" s="326">
        <v>5.22</v>
      </c>
      <c r="F6" s="326">
        <v>6.52</v>
      </c>
      <c r="G6" s="326">
        <v>7.98</v>
      </c>
      <c r="H6" s="326">
        <v>8.8199999999999985</v>
      </c>
      <c r="I6" s="326">
        <v>8.9200000000000017</v>
      </c>
      <c r="J6" s="326">
        <v>6.6199999999999992</v>
      </c>
      <c r="K6" s="326">
        <v>3.5199999999999996</v>
      </c>
      <c r="L6" s="326">
        <v>0.55999999999999994</v>
      </c>
      <c r="M6" s="326">
        <v>-0.86</v>
      </c>
      <c r="N6" s="326">
        <v>-0.59999999999999964</v>
      </c>
      <c r="O6" s="326">
        <v>0.55999999999999983</v>
      </c>
      <c r="P6" s="326">
        <v>2.5</v>
      </c>
      <c r="Q6" s="326">
        <v>3.9200000000000004</v>
      </c>
      <c r="R6" s="326">
        <v>3.66</v>
      </c>
      <c r="S6" s="326">
        <v>2.1400000000000006</v>
      </c>
      <c r="T6" s="326">
        <v>2.0600000000000005</v>
      </c>
      <c r="U6" s="326">
        <v>1.7000000000000002</v>
      </c>
      <c r="V6" s="326">
        <v>1.7199999999999998</v>
      </c>
      <c r="W6" s="326">
        <v>1.7600000000000002</v>
      </c>
      <c r="X6" s="326">
        <v>1.3599999999999997</v>
      </c>
      <c r="Y6" s="326">
        <v>0.78</v>
      </c>
    </row>
    <row r="7" spans="1:25" ht="11.4" customHeight="1" x14ac:dyDescent="0.3">
      <c r="A7" s="325" t="s">
        <v>125</v>
      </c>
      <c r="B7" s="326">
        <v>2.7999999999999994</v>
      </c>
      <c r="C7" s="326">
        <v>3</v>
      </c>
      <c r="D7" s="326">
        <v>3.0200000000000009</v>
      </c>
      <c r="E7" s="326">
        <v>4.1399999999999997</v>
      </c>
      <c r="F7" s="326">
        <v>5.8999999999999995</v>
      </c>
      <c r="G7" s="326">
        <v>7.34</v>
      </c>
      <c r="H7" s="326">
        <v>7.4600000000000017</v>
      </c>
      <c r="I7" s="326">
        <v>8.0399999999999991</v>
      </c>
      <c r="J7" s="326">
        <v>6.52</v>
      </c>
      <c r="K7" s="326">
        <v>3.5400000000000009</v>
      </c>
      <c r="L7" s="326">
        <v>2.2999999999999994</v>
      </c>
      <c r="M7" s="326">
        <v>2.46</v>
      </c>
      <c r="N7" s="326">
        <v>1.7600000000000002</v>
      </c>
      <c r="O7" s="326">
        <v>2.04</v>
      </c>
      <c r="P7" s="326">
        <v>4.5</v>
      </c>
      <c r="Q7" s="326">
        <v>4.3199999999999985</v>
      </c>
      <c r="R7" s="326">
        <v>3.3600000000000012</v>
      </c>
      <c r="S7" s="326">
        <v>2.7800000000000002</v>
      </c>
      <c r="T7" s="326">
        <v>2.4400000000000004</v>
      </c>
      <c r="U7" s="326">
        <v>2.5</v>
      </c>
      <c r="V7" s="326">
        <v>3.44</v>
      </c>
      <c r="W7" s="326">
        <v>3.0000000000000004</v>
      </c>
      <c r="X7" s="326">
        <v>2.0600000000000005</v>
      </c>
      <c r="Y7" s="326">
        <v>1.1000000000000005</v>
      </c>
    </row>
    <row r="8" spans="1:25" ht="11.4" customHeight="1" x14ac:dyDescent="0.3">
      <c r="A8" s="325" t="s">
        <v>130</v>
      </c>
      <c r="B8" s="326">
        <v>0.52</v>
      </c>
      <c r="C8" s="326">
        <v>1.2400000000000002</v>
      </c>
      <c r="D8" s="326">
        <v>1.8800000000000003</v>
      </c>
      <c r="E8" s="326">
        <v>2.42</v>
      </c>
      <c r="F8" s="326">
        <v>2.9000000000000004</v>
      </c>
      <c r="G8" s="326">
        <v>3.2600000000000007</v>
      </c>
      <c r="H8" s="326">
        <v>3.0000000000000009</v>
      </c>
      <c r="I8" s="326">
        <v>1.6999999999999997</v>
      </c>
      <c r="J8" s="326">
        <v>1.0999999999999992</v>
      </c>
      <c r="K8" s="326">
        <v>0.12</v>
      </c>
      <c r="L8" s="326">
        <v>-0.62</v>
      </c>
      <c r="M8" s="326">
        <v>-0.7200000000000002</v>
      </c>
      <c r="N8" s="326">
        <v>-0.2</v>
      </c>
      <c r="O8" s="326">
        <v>7.999999999999996E-2</v>
      </c>
      <c r="P8" s="326">
        <v>1.08</v>
      </c>
      <c r="Q8" s="326">
        <v>1.6000000000000005</v>
      </c>
      <c r="R8" s="326">
        <v>1.64</v>
      </c>
      <c r="S8" s="326">
        <v>1.9800000000000006</v>
      </c>
      <c r="T8" s="326">
        <v>2.2400000000000002</v>
      </c>
      <c r="U8" s="326">
        <v>2.2799999999999994</v>
      </c>
      <c r="V8" s="326">
        <v>2.1799999999999997</v>
      </c>
      <c r="W8" s="326">
        <v>2.3400000000000003</v>
      </c>
      <c r="X8" s="326">
        <v>2.3200000000000003</v>
      </c>
      <c r="Y8" s="326">
        <v>1.62</v>
      </c>
    </row>
    <row r="9" spans="1:25" ht="11.4" customHeight="1" x14ac:dyDescent="0.3">
      <c r="A9" s="325" t="s">
        <v>122</v>
      </c>
      <c r="B9" s="326">
        <v>2.6199999999999997</v>
      </c>
      <c r="C9" s="326">
        <v>1.58</v>
      </c>
      <c r="D9" s="326">
        <v>1.0400000000000005</v>
      </c>
      <c r="E9" s="326">
        <v>1.3</v>
      </c>
      <c r="F9" s="326">
        <v>1.4800000000000004</v>
      </c>
      <c r="G9" s="326">
        <v>1.7000000000000002</v>
      </c>
      <c r="H9" s="326">
        <v>2.46</v>
      </c>
      <c r="I9" s="326">
        <v>3.0799999999999992</v>
      </c>
      <c r="J9" s="326">
        <v>3.2399999999999993</v>
      </c>
      <c r="K9" s="326">
        <v>3.9799999999999995</v>
      </c>
      <c r="L9" s="326">
        <v>3.7199999999999993</v>
      </c>
      <c r="M9" s="326">
        <v>3.7600000000000002</v>
      </c>
      <c r="N9" s="326">
        <v>3.3799999999999994</v>
      </c>
      <c r="O9" s="326">
        <v>2.82</v>
      </c>
      <c r="P9" s="326">
        <v>2.0200000000000005</v>
      </c>
      <c r="Q9" s="326">
        <v>2.3400000000000003</v>
      </c>
      <c r="R9" s="326">
        <v>1.9200000000000002</v>
      </c>
      <c r="S9" s="326">
        <v>1.9600000000000002</v>
      </c>
      <c r="T9" s="326">
        <v>2.5600000000000005</v>
      </c>
      <c r="U9" s="326">
        <v>2.6399999999999997</v>
      </c>
      <c r="V9" s="326">
        <v>2.9200000000000004</v>
      </c>
      <c r="W9" s="326">
        <v>2.98</v>
      </c>
      <c r="X9" s="326">
        <v>3.160000000000001</v>
      </c>
      <c r="Y9" s="326">
        <v>2.44</v>
      </c>
    </row>
    <row r="10" spans="1:25" ht="11.4" customHeight="1" x14ac:dyDescent="0.3">
      <c r="A10" s="325" t="s">
        <v>124</v>
      </c>
      <c r="B10" s="326">
        <v>1.4199999999999995</v>
      </c>
      <c r="C10" s="326">
        <v>1.3399999999999999</v>
      </c>
      <c r="D10" s="326">
        <v>1.2800000000000002</v>
      </c>
      <c r="E10" s="326">
        <v>1.639999999999999</v>
      </c>
      <c r="F10" s="326">
        <v>1.56</v>
      </c>
      <c r="G10" s="326">
        <v>2.0200000000000005</v>
      </c>
      <c r="H10" s="326">
        <v>2.2599999999999998</v>
      </c>
      <c r="I10" s="326">
        <v>2.5</v>
      </c>
      <c r="J10" s="326">
        <v>2.6399999999999997</v>
      </c>
      <c r="K10" s="326">
        <v>1.4600000000000002</v>
      </c>
      <c r="L10" s="326">
        <v>0.84</v>
      </c>
      <c r="M10" s="326">
        <v>0.18000000000000005</v>
      </c>
      <c r="N10" s="326">
        <v>-0.91999999999999993</v>
      </c>
      <c r="O10" s="326">
        <v>-1.7399999999999998</v>
      </c>
      <c r="P10" s="326">
        <v>-0.72</v>
      </c>
      <c r="Q10" s="326">
        <v>-0.5199999999999998</v>
      </c>
      <c r="R10" s="326">
        <v>-6.0000000000000053E-2</v>
      </c>
      <c r="S10" s="326">
        <v>0.76</v>
      </c>
      <c r="T10" s="326">
        <v>1.3999999999999992</v>
      </c>
      <c r="U10" s="326">
        <v>1.3600000000000003</v>
      </c>
      <c r="V10" s="326">
        <v>1.5199999999999996</v>
      </c>
      <c r="W10" s="326">
        <v>1.6599999999999997</v>
      </c>
      <c r="X10" s="326">
        <v>1.0799999999999998</v>
      </c>
      <c r="Y10" s="326">
        <v>0.83999999999999986</v>
      </c>
    </row>
    <row r="11" spans="1:25" ht="11.4" customHeight="1" x14ac:dyDescent="0.3">
      <c r="A11" s="325" t="s">
        <v>102</v>
      </c>
      <c r="B11" s="326">
        <v>0.70000000000000018</v>
      </c>
      <c r="C11" s="326">
        <v>8.0000000000000071E-2</v>
      </c>
      <c r="D11" s="326">
        <v>0.16000000000000014</v>
      </c>
      <c r="E11" s="326">
        <v>0.96000000000000019</v>
      </c>
      <c r="F11" s="326">
        <v>2.16</v>
      </c>
      <c r="G11" s="326">
        <v>3.66</v>
      </c>
      <c r="H11" s="326">
        <v>4.3800000000000008</v>
      </c>
      <c r="I11" s="326">
        <v>5.2399999999999993</v>
      </c>
      <c r="J11" s="326">
        <v>5.26</v>
      </c>
      <c r="K11" s="326">
        <v>4.4400000000000004</v>
      </c>
      <c r="L11" s="326">
        <v>4.3400000000000007</v>
      </c>
      <c r="M11" s="326">
        <v>3.600000000000001</v>
      </c>
      <c r="N11" s="326">
        <v>2.4399999999999995</v>
      </c>
      <c r="O11" s="326">
        <v>1.5599999999999998</v>
      </c>
      <c r="P11" s="326">
        <v>2.0199999999999996</v>
      </c>
      <c r="Q11" s="326">
        <v>1.7200000000000002</v>
      </c>
      <c r="R11" s="326">
        <v>1.3999999999999997</v>
      </c>
      <c r="S11" s="326">
        <v>1.0200000000000002</v>
      </c>
      <c r="T11" s="326">
        <v>1.2799999999999996</v>
      </c>
      <c r="U11" s="326">
        <v>1.2000000000000002</v>
      </c>
      <c r="V11" s="326">
        <v>1.04</v>
      </c>
      <c r="W11" s="326">
        <v>0.88000000000000034</v>
      </c>
      <c r="X11" s="326">
        <v>0.41999999999999993</v>
      </c>
      <c r="Y11" s="326">
        <v>0.17999999999999994</v>
      </c>
    </row>
    <row r="12" spans="1:25" ht="11.4" customHeight="1" x14ac:dyDescent="0.3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</row>
  </sheetData>
  <hyperlinks>
    <hyperlink ref="A1" location="OBSAH!A1" display="OBSAH!A1" xr:uid="{C3B11FFD-B520-4389-A0EB-E424E19371F3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297A-7E81-44DB-962D-3C49140EDA00}">
  <dimension ref="A1:AD10"/>
  <sheetViews>
    <sheetView workbookViewId="0"/>
  </sheetViews>
  <sheetFormatPr defaultColWidth="9" defaultRowHeight="14.4" x14ac:dyDescent="0.3"/>
  <cols>
    <col min="1" max="1" width="59" style="19" customWidth="1"/>
    <col min="2" max="16384" width="9" style="19"/>
  </cols>
  <sheetData>
    <row r="1" spans="1:30" x14ac:dyDescent="0.3">
      <c r="A1" s="10" t="s">
        <v>3</v>
      </c>
    </row>
    <row r="2" spans="1:30" x14ac:dyDescent="0.3">
      <c r="A2" s="316"/>
      <c r="B2" s="328">
        <v>1995</v>
      </c>
      <c r="C2" s="328">
        <v>1996</v>
      </c>
      <c r="D2" s="328">
        <v>1997</v>
      </c>
      <c r="E2" s="328">
        <v>1998</v>
      </c>
      <c r="F2" s="328">
        <v>1999</v>
      </c>
      <c r="G2" s="328">
        <v>2000</v>
      </c>
      <c r="H2" s="328">
        <v>2001</v>
      </c>
      <c r="I2" s="328">
        <v>2002</v>
      </c>
      <c r="J2" s="328">
        <v>2003</v>
      </c>
      <c r="K2" s="328">
        <v>2004</v>
      </c>
      <c r="L2" s="328">
        <v>2005</v>
      </c>
      <c r="M2" s="328">
        <v>2006</v>
      </c>
      <c r="N2" s="328">
        <v>2007</v>
      </c>
      <c r="O2" s="328">
        <v>2008</v>
      </c>
      <c r="P2" s="328">
        <v>2009</v>
      </c>
      <c r="Q2" s="328">
        <v>2010</v>
      </c>
      <c r="R2" s="328">
        <v>2011</v>
      </c>
      <c r="S2" s="328">
        <v>2012</v>
      </c>
      <c r="T2" s="328">
        <v>2013</v>
      </c>
      <c r="U2" s="328">
        <v>2014</v>
      </c>
      <c r="V2" s="328">
        <v>2015</v>
      </c>
      <c r="W2" s="328">
        <v>2016</v>
      </c>
      <c r="X2" s="328">
        <v>2017</v>
      </c>
      <c r="Y2" s="328">
        <v>2018</v>
      </c>
      <c r="Z2" s="328">
        <v>2019</v>
      </c>
      <c r="AA2" s="328">
        <v>2020</v>
      </c>
      <c r="AB2" s="328">
        <v>2021</v>
      </c>
      <c r="AC2" s="328">
        <v>2022</v>
      </c>
      <c r="AD2" s="328">
        <v>2023</v>
      </c>
    </row>
    <row r="3" spans="1:30" x14ac:dyDescent="0.3">
      <c r="A3" s="316" t="s">
        <v>978</v>
      </c>
      <c r="B3" s="329">
        <v>44.476363427793459</v>
      </c>
      <c r="C3" s="329">
        <v>46.57237025835331</v>
      </c>
      <c r="D3" s="329">
        <v>48.02665028618523</v>
      </c>
      <c r="E3" s="329">
        <v>48.51584982906769</v>
      </c>
      <c r="F3" s="329">
        <v>47.097439643157315</v>
      </c>
      <c r="G3" s="329">
        <v>45.925790045862996</v>
      </c>
      <c r="H3" s="329">
        <v>46.677868189824011</v>
      </c>
      <c r="I3" s="329">
        <v>48.371366761300692</v>
      </c>
      <c r="J3" s="329">
        <v>50.782493153138859</v>
      </c>
      <c r="K3" s="329">
        <v>52.30695469121445</v>
      </c>
      <c r="L3" s="329">
        <v>54.901686242852755</v>
      </c>
      <c r="M3" s="329">
        <v>57.712205688100347</v>
      </c>
      <c r="N3" s="329">
        <v>62.177704917248498</v>
      </c>
      <c r="O3" s="329">
        <v>65.342670438727211</v>
      </c>
      <c r="P3" s="329">
        <v>64.612889169752023</v>
      </c>
      <c r="Q3" s="329">
        <v>67.45155728728902</v>
      </c>
      <c r="R3" s="329">
        <v>68.474177335105182</v>
      </c>
      <c r="S3" s="329">
        <v>69.881404867962402</v>
      </c>
      <c r="T3" s="329">
        <v>70.373259525942387</v>
      </c>
      <c r="U3" s="329">
        <v>71.167819460076927</v>
      </c>
      <c r="V3" s="329">
        <v>73.276235201650564</v>
      </c>
      <c r="W3" s="329">
        <v>73.3</v>
      </c>
      <c r="X3" s="329">
        <v>73.406026991705673</v>
      </c>
      <c r="Y3" s="329">
        <v>74.857488947237783</v>
      </c>
      <c r="Z3" s="329">
        <v>75.435386371657827</v>
      </c>
      <c r="AA3" s="329">
        <v>77.245352624356428</v>
      </c>
      <c r="AB3" s="329">
        <v>76.595292205158302</v>
      </c>
      <c r="AC3" s="329">
        <v>74.990164620541108</v>
      </c>
      <c r="AD3" s="329">
        <v>75.592013160438952</v>
      </c>
    </row>
    <row r="4" spans="1:30" x14ac:dyDescent="0.3">
      <c r="A4" s="316" t="s">
        <v>979</v>
      </c>
      <c r="B4" s="330">
        <v>48.9</v>
      </c>
      <c r="C4" s="330">
        <v>51.2</v>
      </c>
      <c r="D4" s="330">
        <v>52.8</v>
      </c>
      <c r="E4" s="330">
        <v>53.1</v>
      </c>
      <c r="F4" s="330">
        <v>51.5</v>
      </c>
      <c r="G4" s="330">
        <v>51.3</v>
      </c>
      <c r="H4" s="330">
        <v>53.4</v>
      </c>
      <c r="I4" s="330">
        <v>54.9</v>
      </c>
      <c r="J4" s="330">
        <v>57.2</v>
      </c>
      <c r="K4" s="330">
        <v>58.6</v>
      </c>
      <c r="L4" s="330">
        <v>61.8</v>
      </c>
      <c r="M4" s="330">
        <v>64.599999999999994</v>
      </c>
      <c r="N4" s="330">
        <v>68</v>
      </c>
      <c r="O4" s="330">
        <v>72.5</v>
      </c>
      <c r="P4" s="330">
        <v>72</v>
      </c>
      <c r="Q4" s="330">
        <v>76.7</v>
      </c>
      <c r="R4" s="330">
        <v>76.3</v>
      </c>
      <c r="S4" s="330">
        <v>77.400000000000006</v>
      </c>
      <c r="T4" s="330">
        <v>77.7</v>
      </c>
      <c r="U4" s="330">
        <v>78.3</v>
      </c>
      <c r="V4" s="330">
        <v>78.599999999999994</v>
      </c>
      <c r="W4" s="330">
        <v>73.3</v>
      </c>
      <c r="X4" s="330">
        <v>70.599999999999994</v>
      </c>
      <c r="Y4" s="330">
        <v>70.2</v>
      </c>
      <c r="Z4" s="330">
        <v>70.5</v>
      </c>
      <c r="AA4" s="330">
        <v>74.400000000000006</v>
      </c>
      <c r="AB4" s="330">
        <v>73</v>
      </c>
      <c r="AC4" s="330">
        <v>71.099999999999994</v>
      </c>
      <c r="AD4" s="330">
        <v>72.900000000000006</v>
      </c>
    </row>
    <row r="5" spans="1:30" x14ac:dyDescent="0.3">
      <c r="A5" s="316" t="s">
        <v>980</v>
      </c>
      <c r="B5" s="329">
        <v>19.2</v>
      </c>
      <c r="C5" s="329">
        <v>20.399999999999999</v>
      </c>
      <c r="D5" s="329">
        <v>22.5</v>
      </c>
      <c r="E5" s="329">
        <v>22.6</v>
      </c>
      <c r="F5" s="329">
        <v>20.8</v>
      </c>
      <c r="G5" s="329">
        <v>22.6</v>
      </c>
      <c r="H5" s="329">
        <v>23.1</v>
      </c>
      <c r="I5" s="329">
        <v>24.6</v>
      </c>
      <c r="J5" s="329">
        <v>27.5</v>
      </c>
      <c r="K5" s="329">
        <v>30.5</v>
      </c>
      <c r="L5" s="329">
        <v>33.200000000000003</v>
      </c>
      <c r="M5" s="329">
        <v>36.5</v>
      </c>
      <c r="N5" s="329">
        <v>42.5</v>
      </c>
      <c r="O5" s="329">
        <v>48.4</v>
      </c>
      <c r="P5" s="329">
        <v>49.2</v>
      </c>
      <c r="Q5" s="329">
        <v>50.9</v>
      </c>
      <c r="R5" s="329">
        <v>51.8</v>
      </c>
      <c r="S5" s="329">
        <v>52.9</v>
      </c>
      <c r="T5" s="329">
        <v>52.9</v>
      </c>
      <c r="U5" s="329">
        <v>53</v>
      </c>
      <c r="V5" s="329">
        <v>53.7</v>
      </c>
      <c r="W5" s="329">
        <v>53.1</v>
      </c>
      <c r="X5" s="329">
        <v>53.1</v>
      </c>
      <c r="Y5" s="329">
        <v>54.5</v>
      </c>
      <c r="Z5" s="329">
        <v>55.3</v>
      </c>
      <c r="AA5" s="329">
        <v>56.9</v>
      </c>
      <c r="AB5" s="329">
        <v>56.4</v>
      </c>
      <c r="AC5" s="329">
        <v>56.4</v>
      </c>
      <c r="AD5" s="329">
        <v>59</v>
      </c>
    </row>
    <row r="6" spans="1:30" x14ac:dyDescent="0.3">
      <c r="A6" s="316" t="s">
        <v>981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>
        <v>74</v>
      </c>
      <c r="X6" s="331">
        <v>73.099999999999994</v>
      </c>
      <c r="Y6" s="331">
        <v>72.7</v>
      </c>
      <c r="Z6" s="331">
        <v>72.8</v>
      </c>
      <c r="AA6" s="331">
        <v>74.2</v>
      </c>
      <c r="AB6" s="331">
        <v>72.599999999999994</v>
      </c>
      <c r="AC6" s="331">
        <v>71</v>
      </c>
      <c r="AD6" s="331"/>
    </row>
    <row r="10" spans="1:30" x14ac:dyDescent="0.3">
      <c r="Z10" s="332"/>
    </row>
  </sheetData>
  <hyperlinks>
    <hyperlink ref="A1" location="OBSAH!A1" display="OBSAH!A1" xr:uid="{831037A2-4FA6-4BE8-8316-4CABA3D29F7A}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2ADC-1BC0-4266-8163-F9D60E1A0843}">
  <dimension ref="A1:J9"/>
  <sheetViews>
    <sheetView zoomScaleNormal="100" workbookViewId="0">
      <selection activeCell="H13" sqref="H13"/>
    </sheetView>
  </sheetViews>
  <sheetFormatPr defaultColWidth="9.26953125" defaultRowHeight="14.4" x14ac:dyDescent="0.3"/>
  <cols>
    <col min="1" max="1" width="35.453125" style="12" customWidth="1"/>
    <col min="2" max="2" width="12.08984375" style="12" customWidth="1"/>
    <col min="3" max="8" width="8.6328125" style="12" customWidth="1"/>
    <col min="9" max="11" width="6.90625" style="12" customWidth="1"/>
    <col min="12" max="16384" width="9.26953125" style="12"/>
  </cols>
  <sheetData>
    <row r="1" spans="1:10" x14ac:dyDescent="0.3">
      <c r="A1" s="10" t="s">
        <v>3</v>
      </c>
      <c r="B1" s="10"/>
      <c r="C1" s="23"/>
    </row>
    <row r="3" spans="1:10" x14ac:dyDescent="0.3">
      <c r="A3" s="316"/>
      <c r="B3" s="316" t="s">
        <v>1181</v>
      </c>
      <c r="C3" s="316" t="s">
        <v>982</v>
      </c>
      <c r="D3" s="316" t="s">
        <v>983</v>
      </c>
      <c r="E3" s="316">
        <v>2020</v>
      </c>
      <c r="F3" s="316">
        <v>2021</v>
      </c>
      <c r="G3" s="316">
        <v>2022</v>
      </c>
      <c r="H3" s="316">
        <v>2023</v>
      </c>
    </row>
    <row r="4" spans="1:10" x14ac:dyDescent="0.3">
      <c r="A4" s="316" t="s">
        <v>984</v>
      </c>
      <c r="B4" s="318">
        <v>4.0967859196201495E-2</v>
      </c>
      <c r="C4" s="318">
        <v>1.4083511752741964E-2</v>
      </c>
      <c r="D4" s="318">
        <v>0.14206177117876972</v>
      </c>
      <c r="E4" s="318">
        <v>0.13322645424920229</v>
      </c>
      <c r="F4" s="318">
        <v>-0.36418149499373159</v>
      </c>
      <c r="G4" s="318">
        <v>0.88256722486279582</v>
      </c>
      <c r="H4" s="318">
        <v>0.74075152279762246</v>
      </c>
      <c r="I4" s="13"/>
      <c r="J4" s="13"/>
    </row>
    <row r="5" spans="1:10" x14ac:dyDescent="0.3">
      <c r="A5" s="316" t="s">
        <v>985</v>
      </c>
      <c r="B5" s="318">
        <v>0.54144277714158751</v>
      </c>
      <c r="C5" s="318">
        <v>-0.3032507265204894</v>
      </c>
      <c r="D5" s="318">
        <v>-0.93536089625643759</v>
      </c>
      <c r="E5" s="318">
        <v>-0.88365818004981778</v>
      </c>
      <c r="F5" s="318">
        <v>-0.89153636579522022</v>
      </c>
      <c r="G5" s="318">
        <v>-0.59880418446227601</v>
      </c>
      <c r="H5" s="318">
        <v>-0.90498355199177816</v>
      </c>
      <c r="I5" s="13"/>
      <c r="J5" s="13"/>
    </row>
    <row r="6" spans="1:10" x14ac:dyDescent="0.3">
      <c r="A6" s="316" t="s">
        <v>986</v>
      </c>
      <c r="B6" s="318">
        <v>6.4293979177563229E-2</v>
      </c>
      <c r="C6" s="318">
        <v>0.7659803530263668</v>
      </c>
      <c r="D6" s="318">
        <v>2.6838328202377988</v>
      </c>
      <c r="E6" s="318">
        <v>-1.1537350004671709</v>
      </c>
      <c r="F6" s="318">
        <v>0.67254538914983675</v>
      </c>
      <c r="G6" s="318">
        <v>1.4692460555778439</v>
      </c>
      <c r="H6" s="318">
        <v>0.44234368342929148</v>
      </c>
      <c r="I6" s="13"/>
      <c r="J6" s="13"/>
    </row>
    <row r="7" spans="1:10" x14ac:dyDescent="0.3">
      <c r="A7" s="316" t="s">
        <v>987</v>
      </c>
      <c r="B7" s="318">
        <v>-0.19965410931577671</v>
      </c>
      <c r="C7" s="318">
        <v>-0.24758812871308331</v>
      </c>
      <c r="D7" s="318">
        <v>-0.90112282413246092</v>
      </c>
      <c r="E7" s="318">
        <v>-7.356694793933638</v>
      </c>
      <c r="F7" s="318">
        <v>0.60366733109367132</v>
      </c>
      <c r="G7" s="318">
        <v>1.7900946704674681</v>
      </c>
      <c r="H7" s="318">
        <v>0.69140432323875345</v>
      </c>
      <c r="I7" s="13"/>
      <c r="J7" s="13"/>
    </row>
    <row r="8" spans="1:10" x14ac:dyDescent="0.3">
      <c r="A8" s="316" t="s">
        <v>988</v>
      </c>
      <c r="B8" s="318">
        <v>3.9464032005098337</v>
      </c>
      <c r="C8" s="318">
        <v>2.9003639125283844</v>
      </c>
      <c r="D8" s="318">
        <v>1.8237349402175473</v>
      </c>
      <c r="E8" s="318">
        <v>5.8744787723577394</v>
      </c>
      <c r="F8" s="318">
        <v>4.6404468858608716</v>
      </c>
      <c r="G8" s="318">
        <v>-1.6903959061599581</v>
      </c>
      <c r="H8" s="318">
        <v>0.61432773470659896</v>
      </c>
      <c r="I8" s="13"/>
      <c r="J8" s="13"/>
    </row>
    <row r="9" spans="1:10" x14ac:dyDescent="0.3">
      <c r="A9" s="316" t="s">
        <v>989</v>
      </c>
      <c r="B9" s="318">
        <v>4.3934537067094048</v>
      </c>
      <c r="C9" s="318">
        <v>3.129588922073919</v>
      </c>
      <c r="D9" s="318">
        <v>2.8131458112452101</v>
      </c>
      <c r="E9" s="318">
        <v>-3.3863827478436188</v>
      </c>
      <c r="F9" s="318">
        <v>4.6609417453154833</v>
      </c>
      <c r="G9" s="318">
        <v>1.852707860285818</v>
      </c>
      <c r="H9" s="318">
        <v>1.583843712180411</v>
      </c>
      <c r="I9" s="13"/>
      <c r="J9" s="13"/>
    </row>
  </sheetData>
  <hyperlinks>
    <hyperlink ref="A1" location="OBSAH!A1" display="OBSAH!A1" xr:uid="{E690FED0-9EB3-4135-BFCE-D5BA08CAFACE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7EF5-CA86-4AF3-8330-10F597EA5531}">
  <dimension ref="A1:M9"/>
  <sheetViews>
    <sheetView zoomScaleNormal="100" workbookViewId="0"/>
  </sheetViews>
  <sheetFormatPr defaultColWidth="9.26953125" defaultRowHeight="14.4" x14ac:dyDescent="0.3"/>
  <cols>
    <col min="1" max="1" width="31.90625" style="12" customWidth="1"/>
    <col min="2" max="6" width="5.6328125" style="12" customWidth="1"/>
    <col min="7" max="10" width="6.90625" style="12" customWidth="1"/>
    <col min="11" max="16384" width="9.26953125" style="12"/>
  </cols>
  <sheetData>
    <row r="1" spans="1:13" x14ac:dyDescent="0.3">
      <c r="A1" s="10" t="s">
        <v>3</v>
      </c>
      <c r="B1" s="23"/>
    </row>
    <row r="2" spans="1:13" x14ac:dyDescent="0.3">
      <c r="C2" s="333"/>
      <c r="D2" s="333"/>
      <c r="E2" s="333"/>
      <c r="F2" s="333"/>
      <c r="H2" s="333"/>
      <c r="I2" s="333"/>
      <c r="J2" s="333"/>
      <c r="K2" s="333"/>
      <c r="L2" s="333"/>
      <c r="M2" s="333"/>
    </row>
    <row r="3" spans="1:13" x14ac:dyDescent="0.3">
      <c r="A3" s="316"/>
      <c r="B3" s="316" t="s">
        <v>990</v>
      </c>
      <c r="C3" s="316" t="s">
        <v>131</v>
      </c>
      <c r="D3" s="316" t="s">
        <v>122</v>
      </c>
      <c r="E3" s="316" t="s">
        <v>130</v>
      </c>
      <c r="F3" s="316" t="s">
        <v>95</v>
      </c>
    </row>
    <row r="4" spans="1:13" x14ac:dyDescent="0.3">
      <c r="A4" s="316" t="s">
        <v>984</v>
      </c>
      <c r="B4" s="318">
        <v>0.34809092672897224</v>
      </c>
      <c r="C4" s="318">
        <v>8.3464721079518106E-2</v>
      </c>
      <c r="D4" s="318">
        <v>-0.45214417837053933</v>
      </c>
      <c r="E4" s="318">
        <v>-0.46751959655646491</v>
      </c>
      <c r="F4" s="318">
        <v>0.1818584965720626</v>
      </c>
      <c r="G4" s="13"/>
      <c r="H4" s="13"/>
      <c r="I4" s="13"/>
    </row>
    <row r="5" spans="1:13" x14ac:dyDescent="0.3">
      <c r="A5" s="316" t="s">
        <v>985</v>
      </c>
      <c r="B5" s="318">
        <v>-0.81974557057477304</v>
      </c>
      <c r="C5" s="318">
        <v>-0.42936262224775162</v>
      </c>
      <c r="D5" s="318">
        <v>-0.87328544710278</v>
      </c>
      <c r="E5" s="318">
        <v>-0.42017795790953161</v>
      </c>
      <c r="F5" s="318">
        <v>-0.31153051094529594</v>
      </c>
      <c r="G5" s="13"/>
      <c r="H5" s="13"/>
      <c r="I5" s="13"/>
    </row>
    <row r="6" spans="1:13" x14ac:dyDescent="0.3">
      <c r="A6" s="316" t="s">
        <v>986</v>
      </c>
      <c r="B6" s="318">
        <v>0.35760003192245032</v>
      </c>
      <c r="C6" s="318">
        <v>0.56828047704021389</v>
      </c>
      <c r="D6" s="318">
        <v>2.9415462446521223</v>
      </c>
      <c r="E6" s="318">
        <v>1.3061743450028904</v>
      </c>
      <c r="F6" s="318">
        <v>0.95509523446530853</v>
      </c>
      <c r="G6" s="13"/>
      <c r="H6" s="13"/>
      <c r="I6" s="13"/>
    </row>
    <row r="7" spans="1:13" x14ac:dyDescent="0.3">
      <c r="A7" s="316" t="s">
        <v>987</v>
      </c>
      <c r="B7" s="318">
        <v>-1.0678821172834363</v>
      </c>
      <c r="C7" s="318">
        <v>-0.28417026270708401</v>
      </c>
      <c r="D7" s="318">
        <v>0.28186198911297466</v>
      </c>
      <c r="E7" s="318">
        <v>-0.67616726070978128</v>
      </c>
      <c r="F7" s="318">
        <v>-0.29883497920022428</v>
      </c>
      <c r="G7" s="13"/>
      <c r="H7" s="13"/>
      <c r="I7" s="13"/>
    </row>
    <row r="8" spans="1:13" x14ac:dyDescent="0.3">
      <c r="A8" s="316" t="s">
        <v>988</v>
      </c>
      <c r="B8" s="318">
        <v>2.3597143716913132</v>
      </c>
      <c r="C8" s="318">
        <v>2.2540066954457094E-2</v>
      </c>
      <c r="D8" s="318">
        <v>0.67930258987836112</v>
      </c>
      <c r="E8" s="318">
        <v>1.7081594010113221</v>
      </c>
      <c r="F8" s="318">
        <v>0.43303500028112329</v>
      </c>
      <c r="G8" s="13"/>
      <c r="H8" s="13"/>
      <c r="I8" s="13"/>
    </row>
    <row r="9" spans="1:13" x14ac:dyDescent="0.3">
      <c r="A9" s="316" t="s">
        <v>989</v>
      </c>
      <c r="B9" s="318">
        <v>1.1777776424845232</v>
      </c>
      <c r="C9" s="318">
        <v>-3.9247619880633508E-2</v>
      </c>
      <c r="D9" s="318">
        <v>2.5772811981701338</v>
      </c>
      <c r="E9" s="318">
        <v>1.4504689308384222</v>
      </c>
      <c r="F9" s="318">
        <v>0.95962324117291342</v>
      </c>
      <c r="G9" s="13"/>
      <c r="H9" s="13"/>
      <c r="I9" s="13"/>
    </row>
  </sheetData>
  <hyperlinks>
    <hyperlink ref="A1" location="OBSAH!A1" display="OBSAH!A1" xr:uid="{5060ADBB-AFBD-4E38-B1C0-D7B69ABAC44C}"/>
  </hyperlink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FFA6-D773-4C56-B10C-E71E4507C39E}">
  <dimension ref="A1:D28"/>
  <sheetViews>
    <sheetView workbookViewId="0"/>
  </sheetViews>
  <sheetFormatPr defaultColWidth="8.7265625" defaultRowHeight="14.4" x14ac:dyDescent="0.3"/>
  <cols>
    <col min="1" max="1" width="17.08984375" style="12" customWidth="1"/>
    <col min="2" max="2" width="8.7265625" style="12"/>
    <col min="3" max="3" width="11.90625" style="12" customWidth="1"/>
    <col min="4" max="4" width="11" style="12" customWidth="1"/>
    <col min="5" max="16384" width="8.7265625" style="12"/>
  </cols>
  <sheetData>
    <row r="1" spans="1:4" ht="18.600000000000001" customHeight="1" x14ac:dyDescent="0.3">
      <c r="A1" s="10" t="s">
        <v>3</v>
      </c>
    </row>
    <row r="2" spans="1:4" s="11" customFormat="1" ht="45" customHeight="1" x14ac:dyDescent="0.3">
      <c r="B2" s="334"/>
      <c r="C2" s="335" t="s">
        <v>991</v>
      </c>
      <c r="D2" s="335" t="s">
        <v>992</v>
      </c>
    </row>
    <row r="3" spans="1:4" x14ac:dyDescent="0.3">
      <c r="B3" s="336" t="s">
        <v>127</v>
      </c>
      <c r="C3" s="318">
        <v>19.807848045350781</v>
      </c>
      <c r="D3" s="318">
        <v>12.297194036216297</v>
      </c>
    </row>
    <row r="4" spans="1:4" x14ac:dyDescent="0.3">
      <c r="B4" s="336" t="s">
        <v>120</v>
      </c>
      <c r="C4" s="318">
        <v>12.989722517030884</v>
      </c>
      <c r="D4" s="318">
        <v>11.097108767985191</v>
      </c>
    </row>
    <row r="5" spans="1:4" x14ac:dyDescent="0.3">
      <c r="B5" s="336" t="s">
        <v>136</v>
      </c>
      <c r="C5" s="318">
        <v>11.334542733860147</v>
      </c>
      <c r="D5" s="318">
        <v>-1.2789906137045648</v>
      </c>
    </row>
    <row r="6" spans="1:4" x14ac:dyDescent="0.3">
      <c r="B6" s="336" t="s">
        <v>102</v>
      </c>
      <c r="C6" s="318">
        <v>9.8979250334672031</v>
      </c>
      <c r="D6" s="318">
        <v>5.3036363110669811</v>
      </c>
    </row>
    <row r="7" spans="1:4" x14ac:dyDescent="0.3">
      <c r="B7" s="336" t="s">
        <v>114</v>
      </c>
      <c r="C7" s="318">
        <v>9.1805855110264076</v>
      </c>
      <c r="D7" s="318">
        <v>10.560389432987563</v>
      </c>
    </row>
    <row r="8" spans="1:4" x14ac:dyDescent="0.3">
      <c r="B8" s="336" t="s">
        <v>121</v>
      </c>
      <c r="C8" s="318">
        <v>8.2514664397976105</v>
      </c>
      <c r="D8" s="318">
        <v>8.0750616382065488</v>
      </c>
    </row>
    <row r="9" spans="1:4" x14ac:dyDescent="0.3">
      <c r="B9" s="336" t="s">
        <v>123</v>
      </c>
      <c r="C9" s="318">
        <v>7.6600527807643317</v>
      </c>
      <c r="D9" s="318">
        <v>3.2825072065688801</v>
      </c>
    </row>
    <row r="10" spans="1:4" x14ac:dyDescent="0.3">
      <c r="B10" s="336" t="s">
        <v>130</v>
      </c>
      <c r="C10" s="318">
        <v>7.0716784818010296</v>
      </c>
      <c r="D10" s="318">
        <v>4.2135952980064673</v>
      </c>
    </row>
    <row r="11" spans="1:4" x14ac:dyDescent="0.3">
      <c r="B11" s="336" t="s">
        <v>129</v>
      </c>
      <c r="C11" s="318">
        <v>6.7495780914391048</v>
      </c>
      <c r="D11" s="318">
        <v>7.234455088211007</v>
      </c>
    </row>
    <row r="12" spans="1:4" x14ac:dyDescent="0.3">
      <c r="B12" s="336" t="s">
        <v>113</v>
      </c>
      <c r="C12" s="318">
        <v>4.7979507553975793</v>
      </c>
      <c r="D12" s="318">
        <v>3.6187160415677653</v>
      </c>
    </row>
    <row r="13" spans="1:4" x14ac:dyDescent="0.3">
      <c r="B13" s="336" t="s">
        <v>125</v>
      </c>
      <c r="C13" s="318">
        <v>3.7109184766728447</v>
      </c>
      <c r="D13" s="318">
        <v>2.1919758028645191</v>
      </c>
    </row>
    <row r="14" spans="1:4" x14ac:dyDescent="0.3">
      <c r="B14" s="336" t="s">
        <v>122</v>
      </c>
      <c r="C14" s="318">
        <v>2.7542939250150482</v>
      </c>
      <c r="D14" s="318">
        <v>3.9200054861218092</v>
      </c>
    </row>
    <row r="15" spans="1:4" x14ac:dyDescent="0.3">
      <c r="B15" s="336" t="s">
        <v>128</v>
      </c>
      <c r="C15" s="318">
        <v>2.4164924872816158</v>
      </c>
      <c r="D15" s="318">
        <v>-2.6814049546426588</v>
      </c>
    </row>
    <row r="16" spans="1:4" x14ac:dyDescent="0.3">
      <c r="B16" s="336" t="s">
        <v>137</v>
      </c>
      <c r="C16" s="318">
        <v>2.2626892700840244</v>
      </c>
      <c r="D16" s="318">
        <v>-0.52558755313113181</v>
      </c>
    </row>
    <row r="17" spans="2:4" x14ac:dyDescent="0.3">
      <c r="B17" s="336" t="s">
        <v>124</v>
      </c>
      <c r="C17" s="318">
        <v>2.0436788016651377</v>
      </c>
      <c r="D17" s="318">
        <v>2.9812428950359902</v>
      </c>
    </row>
    <row r="18" spans="2:4" x14ac:dyDescent="0.3">
      <c r="B18" s="336" t="s">
        <v>135</v>
      </c>
      <c r="C18" s="318">
        <v>1.8515458707125276</v>
      </c>
      <c r="D18" s="318">
        <v>0.45785476375283451</v>
      </c>
    </row>
    <row r="19" spans="2:4" x14ac:dyDescent="0.3">
      <c r="B19" s="336" t="s">
        <v>104</v>
      </c>
      <c r="C19" s="318">
        <v>1.747115384615384</v>
      </c>
      <c r="D19" s="318">
        <v>0.53790536742329209</v>
      </c>
    </row>
    <row r="20" spans="2:4" x14ac:dyDescent="0.3">
      <c r="B20" s="336" t="s">
        <v>134</v>
      </c>
      <c r="C20" s="318">
        <v>1.6251572810311927</v>
      </c>
      <c r="D20" s="318">
        <v>-0.62816655723567294</v>
      </c>
    </row>
    <row r="21" spans="2:4" x14ac:dyDescent="0.3">
      <c r="B21" s="336" t="s">
        <v>115</v>
      </c>
      <c r="C21" s="318">
        <v>1.4154469625432711</v>
      </c>
      <c r="D21" s="318">
        <v>-1.316338492717918</v>
      </c>
    </row>
    <row r="22" spans="2:4" x14ac:dyDescent="0.3">
      <c r="B22" s="336" t="s">
        <v>133</v>
      </c>
      <c r="C22" s="318">
        <v>1.3794013172151836</v>
      </c>
      <c r="D22" s="318">
        <v>2.0370083916624822</v>
      </c>
    </row>
    <row r="23" spans="2:4" x14ac:dyDescent="0.3">
      <c r="B23" s="336" t="s">
        <v>131</v>
      </c>
      <c r="C23" s="318">
        <v>9.0385583033608441E-2</v>
      </c>
      <c r="D23" s="318">
        <v>-1.0417047406703404</v>
      </c>
    </row>
    <row r="24" spans="2:4" x14ac:dyDescent="0.3">
      <c r="B24" s="336" t="s">
        <v>112</v>
      </c>
      <c r="C24" s="318">
        <v>-0.29557041121977079</v>
      </c>
      <c r="D24" s="318">
        <v>1.1175966691236567</v>
      </c>
    </row>
    <row r="25" spans="2:4" x14ac:dyDescent="0.3">
      <c r="B25" s="336" t="s">
        <v>126</v>
      </c>
      <c r="C25" s="318">
        <v>-0.89395452450455082</v>
      </c>
      <c r="D25" s="318">
        <v>-3.3447384280409835</v>
      </c>
    </row>
    <row r="26" spans="2:4" x14ac:dyDescent="0.3">
      <c r="B26" s="336" t="s">
        <v>119</v>
      </c>
      <c r="C26" s="318">
        <v>-1.7200113585655714</v>
      </c>
      <c r="D26" s="318">
        <v>-3.7695935278153172</v>
      </c>
    </row>
    <row r="27" spans="2:4" x14ac:dyDescent="0.3">
      <c r="B27" s="336" t="s">
        <v>118</v>
      </c>
      <c r="C27" s="318">
        <v>-3.6573787009765937</v>
      </c>
      <c r="D27" s="318">
        <v>-4.7933515641667128</v>
      </c>
    </row>
    <row r="28" spans="2:4" x14ac:dyDescent="0.3">
      <c r="B28" s="336" t="s">
        <v>132</v>
      </c>
      <c r="C28" s="318">
        <v>-5.1774601948414158</v>
      </c>
      <c r="D28" s="318">
        <v>-2.49571244819208</v>
      </c>
    </row>
  </sheetData>
  <hyperlinks>
    <hyperlink ref="A1" location="OBSAH!A1" display="OBSAH!A1" xr:uid="{5C2594F1-2B52-43B4-9C59-DEDA96DEA564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8C87-37EE-4676-BC80-0DBBF85F033B}">
  <dimension ref="A1:D31"/>
  <sheetViews>
    <sheetView workbookViewId="0"/>
  </sheetViews>
  <sheetFormatPr defaultColWidth="8.7265625" defaultRowHeight="14.4" x14ac:dyDescent="0.3"/>
  <cols>
    <col min="1" max="1" width="13.7265625" style="12" bestFit="1" customWidth="1"/>
    <col min="2" max="16384" width="8.7265625" style="12"/>
  </cols>
  <sheetData>
    <row r="1" spans="1:4" x14ac:dyDescent="0.3">
      <c r="A1" s="2" t="s">
        <v>3</v>
      </c>
      <c r="B1" s="11"/>
    </row>
    <row r="4" spans="1:4" x14ac:dyDescent="0.3">
      <c r="A4" s="52"/>
      <c r="B4" s="53">
        <v>2021</v>
      </c>
      <c r="C4" s="53">
        <v>2022</v>
      </c>
      <c r="D4" s="53">
        <v>2023</v>
      </c>
    </row>
    <row r="5" spans="1:4" x14ac:dyDescent="0.3">
      <c r="A5" s="52" t="s">
        <v>112</v>
      </c>
      <c r="B5" s="54">
        <v>58.2</v>
      </c>
      <c r="C5" s="54">
        <v>60.1</v>
      </c>
      <c r="D5" s="54">
        <v>61.5</v>
      </c>
    </row>
    <row r="6" spans="1:4" x14ac:dyDescent="0.3">
      <c r="A6" s="52" t="s">
        <v>113</v>
      </c>
      <c r="B6" s="55">
        <v>57.2</v>
      </c>
      <c r="C6" s="55">
        <v>60.7</v>
      </c>
      <c r="D6" s="55">
        <v>61.8</v>
      </c>
    </row>
    <row r="7" spans="1:4" x14ac:dyDescent="0.3">
      <c r="A7" s="52" t="s">
        <v>114</v>
      </c>
      <c r="B7" s="55">
        <v>61.9</v>
      </c>
      <c r="C7" s="55">
        <v>63.1</v>
      </c>
      <c r="D7" s="55">
        <v>63</v>
      </c>
    </row>
    <row r="8" spans="1:4" x14ac:dyDescent="0.3">
      <c r="A8" s="52" t="s">
        <v>115</v>
      </c>
      <c r="B8" s="55">
        <v>62.6</v>
      </c>
      <c r="C8" s="55">
        <v>64.3</v>
      </c>
      <c r="D8" s="55">
        <v>65.3</v>
      </c>
    </row>
    <row r="9" spans="1:4" x14ac:dyDescent="0.3">
      <c r="A9" s="52" t="s">
        <v>116</v>
      </c>
      <c r="B9" s="54">
        <v>63.4</v>
      </c>
      <c r="C9" s="54">
        <v>64.900000000000006</v>
      </c>
      <c r="D9" s="54">
        <v>65.7</v>
      </c>
    </row>
    <row r="10" spans="1:4" x14ac:dyDescent="0.3">
      <c r="A10" s="52" t="s">
        <v>117</v>
      </c>
      <c r="B10" s="55">
        <v>65.3</v>
      </c>
      <c r="C10" s="55">
        <v>66.5</v>
      </c>
      <c r="D10" s="55">
        <v>66.599999999999994</v>
      </c>
    </row>
    <row r="11" spans="1:4" x14ac:dyDescent="0.3">
      <c r="A11" s="52" t="s">
        <v>118</v>
      </c>
      <c r="B11" s="55">
        <v>67.2</v>
      </c>
      <c r="C11" s="55">
        <v>68.099999999999994</v>
      </c>
      <c r="D11" s="55">
        <v>68.400000000000006</v>
      </c>
    </row>
    <row r="12" spans="1:4" x14ac:dyDescent="0.3">
      <c r="A12" s="52" t="s">
        <v>119</v>
      </c>
      <c r="B12" s="54">
        <v>69.400000000000006</v>
      </c>
      <c r="C12" s="54">
        <v>70.099999999999994</v>
      </c>
      <c r="D12" s="54">
        <v>70.3</v>
      </c>
    </row>
    <row r="13" spans="1:4" x14ac:dyDescent="0.3">
      <c r="A13" s="52" t="s">
        <v>120</v>
      </c>
      <c r="B13" s="54">
        <v>68.099999999999994</v>
      </c>
      <c r="C13" s="54">
        <v>70.599999999999994</v>
      </c>
      <c r="D13" s="54">
        <v>70.7</v>
      </c>
    </row>
    <row r="14" spans="1:4" x14ac:dyDescent="0.3">
      <c r="A14" s="52" t="s">
        <v>121</v>
      </c>
      <c r="B14" s="54">
        <v>69.900000000000006</v>
      </c>
      <c r="C14" s="54">
        <v>71.3</v>
      </c>
      <c r="D14" s="54">
        <v>71.400000000000006</v>
      </c>
    </row>
    <row r="15" spans="1:4" x14ac:dyDescent="0.3">
      <c r="A15" s="52" t="s">
        <v>102</v>
      </c>
      <c r="B15" s="55">
        <v>69.400000000000006</v>
      </c>
      <c r="C15" s="55">
        <v>71.3</v>
      </c>
      <c r="D15" s="55">
        <v>72</v>
      </c>
    </row>
    <row r="16" spans="1:4" x14ac:dyDescent="0.3">
      <c r="A16" s="52" t="s">
        <v>122</v>
      </c>
      <c r="B16" s="55">
        <v>70.400000000000006</v>
      </c>
      <c r="C16" s="55">
        <v>71.5</v>
      </c>
      <c r="D16" s="55">
        <v>72.400000000000006</v>
      </c>
    </row>
    <row r="17" spans="1:4" x14ac:dyDescent="0.3">
      <c r="A17" s="52" t="s">
        <v>123</v>
      </c>
      <c r="B17" s="55">
        <v>69.7</v>
      </c>
      <c r="C17" s="55">
        <v>71.400000000000006</v>
      </c>
      <c r="D17" s="55">
        <v>72.5</v>
      </c>
    </row>
    <row r="18" spans="1:4" x14ac:dyDescent="0.3">
      <c r="A18" s="52" t="s">
        <v>124</v>
      </c>
      <c r="B18" s="55">
        <v>71.400000000000006</v>
      </c>
      <c r="C18" s="55">
        <v>73.099999999999994</v>
      </c>
      <c r="D18" s="55">
        <v>72.5</v>
      </c>
    </row>
    <row r="19" spans="1:4" x14ac:dyDescent="0.3">
      <c r="A19" s="52" t="s">
        <v>125</v>
      </c>
      <c r="B19" s="55">
        <v>72.400000000000006</v>
      </c>
      <c r="C19" s="55">
        <v>73.8</v>
      </c>
      <c r="D19" s="55">
        <v>73.2</v>
      </c>
    </row>
    <row r="20" spans="1:4" x14ac:dyDescent="0.3">
      <c r="A20" s="52" t="s">
        <v>126</v>
      </c>
      <c r="B20" s="54">
        <v>72.7</v>
      </c>
      <c r="C20" s="54">
        <v>74.3</v>
      </c>
      <c r="D20" s="54">
        <v>74</v>
      </c>
    </row>
    <row r="21" spans="1:4" x14ac:dyDescent="0.3">
      <c r="A21" s="52" t="s">
        <v>127</v>
      </c>
      <c r="B21" s="55">
        <v>69.8</v>
      </c>
      <c r="C21" s="55">
        <v>73.3</v>
      </c>
      <c r="D21" s="55">
        <v>74</v>
      </c>
    </row>
    <row r="22" spans="1:4" x14ac:dyDescent="0.3">
      <c r="A22" s="52" t="s">
        <v>128</v>
      </c>
      <c r="B22" s="55">
        <v>72.400000000000006</v>
      </c>
      <c r="C22" s="55">
        <v>74</v>
      </c>
      <c r="D22" s="55">
        <v>74.099999999999994</v>
      </c>
    </row>
    <row r="23" spans="1:4" x14ac:dyDescent="0.3">
      <c r="A23" s="52" t="s">
        <v>129</v>
      </c>
      <c r="B23" s="55">
        <v>70.8</v>
      </c>
      <c r="C23" s="55">
        <v>72.7</v>
      </c>
      <c r="D23" s="55">
        <v>74.099999999999994</v>
      </c>
    </row>
    <row r="24" spans="1:4" x14ac:dyDescent="0.3">
      <c r="A24" s="52" t="s">
        <v>130</v>
      </c>
      <c r="B24" s="55">
        <v>73.099999999999994</v>
      </c>
      <c r="C24" s="55">
        <v>74.400000000000006</v>
      </c>
      <c r="D24" s="55">
        <v>74.8</v>
      </c>
    </row>
    <row r="25" spans="1:4" x14ac:dyDescent="0.3">
      <c r="A25" s="52" t="s">
        <v>131</v>
      </c>
      <c r="B25" s="54">
        <v>74.400000000000006</v>
      </c>
      <c r="C25" s="54">
        <v>75.5</v>
      </c>
      <c r="D25" s="54">
        <v>75.099999999999994</v>
      </c>
    </row>
    <row r="26" spans="1:4" x14ac:dyDescent="0.3">
      <c r="A26" s="52" t="s">
        <v>132</v>
      </c>
      <c r="B26" s="54">
        <v>74</v>
      </c>
      <c r="C26" s="54">
        <v>76.400000000000006</v>
      </c>
      <c r="D26" s="54">
        <v>76.2</v>
      </c>
    </row>
    <row r="27" spans="1:4" x14ac:dyDescent="0.3">
      <c r="A27" s="52" t="s">
        <v>133</v>
      </c>
      <c r="B27" s="54">
        <v>75.5</v>
      </c>
      <c r="C27" s="54">
        <v>76.8</v>
      </c>
      <c r="D27" s="54">
        <v>76.599999999999994</v>
      </c>
    </row>
    <row r="28" spans="1:4" x14ac:dyDescent="0.3">
      <c r="A28" s="52" t="s">
        <v>134</v>
      </c>
      <c r="B28" s="55">
        <v>75.599999999999994</v>
      </c>
      <c r="C28" s="55">
        <v>76.900000000000006</v>
      </c>
      <c r="D28" s="55">
        <v>77.2</v>
      </c>
    </row>
    <row r="29" spans="1:4" x14ac:dyDescent="0.3">
      <c r="A29" s="52" t="s">
        <v>135</v>
      </c>
      <c r="B29" s="55">
        <v>75.099999999999994</v>
      </c>
      <c r="C29" s="55">
        <v>77</v>
      </c>
      <c r="D29" s="55">
        <v>77.400000000000006</v>
      </c>
    </row>
    <row r="30" spans="1:4" x14ac:dyDescent="0.3">
      <c r="A30" s="52" t="s">
        <v>136</v>
      </c>
      <c r="B30" s="54">
        <v>74.2</v>
      </c>
      <c r="C30" s="54">
        <v>76.5</v>
      </c>
      <c r="D30" s="54">
        <v>78.2</v>
      </c>
    </row>
    <row r="31" spans="1:4" x14ac:dyDescent="0.3">
      <c r="A31" s="52" t="s">
        <v>137</v>
      </c>
      <c r="B31" s="55">
        <v>80.099999999999994</v>
      </c>
      <c r="C31" s="55">
        <v>81.8</v>
      </c>
      <c r="D31" s="55">
        <v>82.4</v>
      </c>
    </row>
  </sheetData>
  <hyperlinks>
    <hyperlink ref="A1" location="OBSAH!A1" display="OBSAH!A1" xr:uid="{C4C82A07-B147-4617-8B64-A003DB92F1C8}"/>
  </hyperlink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0629-5877-4558-948B-D0B5F24A3C4E}">
  <dimension ref="A1:J8"/>
  <sheetViews>
    <sheetView topLeftCell="D3" workbookViewId="0">
      <selection activeCell="H21" sqref="H21"/>
    </sheetView>
  </sheetViews>
  <sheetFormatPr defaultColWidth="8.7265625" defaultRowHeight="14.4" x14ac:dyDescent="0.3"/>
  <cols>
    <col min="1" max="7" width="8.7265625" style="19"/>
    <col min="8" max="8" width="11.26953125" style="19" customWidth="1"/>
    <col min="9" max="16384" width="8.7265625" style="19"/>
  </cols>
  <sheetData>
    <row r="1" spans="1:10" x14ac:dyDescent="0.3">
      <c r="A1" s="10" t="s">
        <v>3</v>
      </c>
    </row>
    <row r="2" spans="1:10" x14ac:dyDescent="0.3">
      <c r="B2" s="337"/>
      <c r="C2" s="785" t="s">
        <v>1182</v>
      </c>
      <c r="D2" s="785"/>
      <c r="E2" s="784" t="s">
        <v>993</v>
      </c>
      <c r="F2" s="784"/>
      <c r="G2" s="784" t="s">
        <v>994</v>
      </c>
      <c r="H2" s="784"/>
      <c r="I2" s="784" t="s">
        <v>995</v>
      </c>
      <c r="J2" s="784"/>
    </row>
    <row r="3" spans="1:10" ht="26.4" customHeight="1" x14ac:dyDescent="0.3">
      <c r="B3" s="337"/>
      <c r="C3" s="572" t="s">
        <v>996</v>
      </c>
      <c r="D3" s="572" t="s">
        <v>997</v>
      </c>
      <c r="E3" s="338" t="s">
        <v>996</v>
      </c>
      <c r="F3" s="338" t="s">
        <v>997</v>
      </c>
      <c r="G3" s="338" t="s">
        <v>996</v>
      </c>
      <c r="H3" s="338" t="s">
        <v>997</v>
      </c>
      <c r="I3" s="338" t="s">
        <v>996</v>
      </c>
      <c r="J3" s="338" t="s">
        <v>997</v>
      </c>
    </row>
    <row r="4" spans="1:10" x14ac:dyDescent="0.3">
      <c r="B4" s="337" t="s">
        <v>104</v>
      </c>
      <c r="C4" s="573">
        <v>1.2097922776999539</v>
      </c>
      <c r="D4" s="573">
        <v>0.8152437941196482</v>
      </c>
      <c r="E4" s="337">
        <v>1.3693938495524332</v>
      </c>
      <c r="F4" s="337">
        <v>1.1293242909572971</v>
      </c>
      <c r="G4" s="337">
        <v>0.98652467507051966</v>
      </c>
      <c r="H4" s="337">
        <v>0.78546282436604287</v>
      </c>
      <c r="I4" s="337">
        <v>0.43605634605643218</v>
      </c>
      <c r="J4" s="337">
        <v>0.18544519552602523</v>
      </c>
    </row>
    <row r="5" spans="1:10" x14ac:dyDescent="0.3">
      <c r="B5" s="337" t="s">
        <v>131</v>
      </c>
      <c r="C5" s="573">
        <v>3.5860487448797671</v>
      </c>
      <c r="D5" s="573">
        <v>2.9470396047037779</v>
      </c>
      <c r="E5" s="337">
        <v>1.8559520285532305</v>
      </c>
      <c r="F5" s="337">
        <v>1.5971438981065234</v>
      </c>
      <c r="G5" s="337">
        <v>1.7915011997599457</v>
      </c>
      <c r="H5" s="337">
        <v>2.284598395158568</v>
      </c>
      <c r="I5" s="337">
        <v>3.6122043812792271E-2</v>
      </c>
      <c r="J5" s="337">
        <v>-0.22821908388575451</v>
      </c>
    </row>
    <row r="6" spans="1:10" x14ac:dyDescent="0.3">
      <c r="B6" s="337" t="s">
        <v>130</v>
      </c>
      <c r="C6" s="573">
        <v>3.8809153027732548</v>
      </c>
      <c r="D6" s="573">
        <v>2.8061751878803349</v>
      </c>
      <c r="E6" s="337">
        <v>0.64334869886918733</v>
      </c>
      <c r="F6" s="337">
        <v>0.52580093268544204</v>
      </c>
      <c r="G6" s="337">
        <v>2.2552419555217647</v>
      </c>
      <c r="H6" s="337">
        <v>1.8914354390236703</v>
      </c>
      <c r="I6" s="337">
        <v>1.7334631698650966</v>
      </c>
      <c r="J6" s="337">
        <v>1.0982084060246073</v>
      </c>
    </row>
    <row r="7" spans="1:10" x14ac:dyDescent="0.3">
      <c r="B7" s="337" t="s">
        <v>122</v>
      </c>
      <c r="C7" s="573">
        <v>3.6081704784113313</v>
      </c>
      <c r="D7" s="573">
        <v>3.3760063380483403</v>
      </c>
      <c r="E7" s="337">
        <v>2.9508594542327748</v>
      </c>
      <c r="F7" s="337">
        <v>2.907541594248007</v>
      </c>
      <c r="G7" s="337">
        <v>4.612976697654279</v>
      </c>
      <c r="H7" s="337">
        <v>3.9339168910699485</v>
      </c>
      <c r="I7" s="337">
        <v>0.69011045399141935</v>
      </c>
      <c r="J7" s="337">
        <v>0.9921663789274433</v>
      </c>
    </row>
    <row r="8" spans="1:10" x14ac:dyDescent="0.3">
      <c r="B8" s="337" t="s">
        <v>102</v>
      </c>
      <c r="C8" s="573">
        <v>4.0715312999709683</v>
      </c>
      <c r="D8" s="573">
        <v>3.8630179377816289</v>
      </c>
      <c r="E8" s="337">
        <v>2.9594504178395105</v>
      </c>
      <c r="F8" s="337">
        <v>2.7209667749661626</v>
      </c>
      <c r="G8" s="337">
        <v>1.8441994414529042</v>
      </c>
      <c r="H8" s="337">
        <v>0.93083778017295771</v>
      </c>
      <c r="I8" s="337">
        <v>2.4348935806967482</v>
      </c>
      <c r="J8" s="337">
        <v>1.3318106325467518</v>
      </c>
    </row>
  </sheetData>
  <mergeCells count="4">
    <mergeCell ref="E2:F2"/>
    <mergeCell ref="G2:H2"/>
    <mergeCell ref="I2:J2"/>
    <mergeCell ref="C2:D2"/>
  </mergeCells>
  <hyperlinks>
    <hyperlink ref="A1" location="OBSAH!A1" display="OBSAH!A1" xr:uid="{3D00CAD6-88BF-40EE-A882-7875C535D8E4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FC82-0B82-4FFA-8245-CE114B265DEA}">
  <dimension ref="A1:H6"/>
  <sheetViews>
    <sheetView workbookViewId="0"/>
  </sheetViews>
  <sheetFormatPr defaultColWidth="7.453125" defaultRowHeight="14.4" x14ac:dyDescent="0.3"/>
  <cols>
    <col min="1" max="1" width="20.90625" style="339" customWidth="1"/>
    <col min="2" max="16384" width="7.453125" style="339"/>
  </cols>
  <sheetData>
    <row r="1" spans="1:8" x14ac:dyDescent="0.3">
      <c r="A1" s="10" t="s">
        <v>3</v>
      </c>
      <c r="B1" s="340"/>
    </row>
    <row r="3" spans="1:8" x14ac:dyDescent="0.3">
      <c r="A3" s="341"/>
      <c r="B3" s="342">
        <v>2003</v>
      </c>
      <c r="C3" s="342">
        <v>2006</v>
      </c>
      <c r="D3" s="342">
        <v>2009</v>
      </c>
      <c r="E3" s="342">
        <v>2012</v>
      </c>
      <c r="F3" s="342">
        <v>2015</v>
      </c>
      <c r="G3" s="342">
        <v>2018</v>
      </c>
      <c r="H3" s="342">
        <v>2022</v>
      </c>
    </row>
    <row r="4" spans="1:8" x14ac:dyDescent="0.3">
      <c r="A4" s="341" t="s">
        <v>998</v>
      </c>
      <c r="B4" s="341"/>
      <c r="C4" s="341">
        <v>-6.3715188910740039</v>
      </c>
      <c r="D4" s="341">
        <v>-7.4566424706600287</v>
      </c>
      <c r="E4" s="341">
        <v>-25.247332848835981</v>
      </c>
      <c r="F4" s="341">
        <v>-27.983188678678005</v>
      </c>
      <c r="G4" s="341">
        <v>-22.692696134790992</v>
      </c>
      <c r="H4" s="341">
        <v>-22.377131376360012</v>
      </c>
    </row>
    <row r="5" spans="1:8" x14ac:dyDescent="0.3">
      <c r="A5" s="341" t="s">
        <v>999</v>
      </c>
      <c r="B5" s="341">
        <v>-24.926932916728958</v>
      </c>
      <c r="C5" s="341">
        <v>-19.003836497996019</v>
      </c>
      <c r="D5" s="341">
        <v>-12.900439922502983</v>
      </c>
      <c r="E5" s="341">
        <v>-29.054174089330047</v>
      </c>
      <c r="F5" s="341">
        <v>-36.012271182111022</v>
      </c>
      <c r="G5" s="341">
        <v>-27.503439266567</v>
      </c>
      <c r="H5" s="341">
        <v>-28.728266065228979</v>
      </c>
    </row>
    <row r="6" spans="1:8" x14ac:dyDescent="0.3">
      <c r="A6" s="341" t="s">
        <v>1000</v>
      </c>
      <c r="B6" s="341">
        <v>-1.2800688867239955</v>
      </c>
      <c r="C6" s="341">
        <v>1.6986295463519809</v>
      </c>
      <c r="D6" s="341">
        <v>4.9648401382529528</v>
      </c>
      <c r="E6" s="341">
        <v>-6.5194098181390245</v>
      </c>
      <c r="F6" s="341">
        <v>-9.649291397154002</v>
      </c>
      <c r="G6" s="341">
        <v>-0.8334678164380307</v>
      </c>
      <c r="H6" s="341">
        <v>-8.3635061170560334</v>
      </c>
    </row>
  </sheetData>
  <hyperlinks>
    <hyperlink ref="A1" location="OBSAH!A1" display="OBSAH!A1" xr:uid="{82DB6D15-8FCA-4F28-BE84-333D7F301568}"/>
  </hyperlink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7CB3-E778-45AD-8F6F-E3803F1E31D9}">
  <dimension ref="A1:E14"/>
  <sheetViews>
    <sheetView workbookViewId="0">
      <selection activeCell="E28" sqref="E28"/>
    </sheetView>
  </sheetViews>
  <sheetFormatPr defaultColWidth="8.453125" defaultRowHeight="14.4" x14ac:dyDescent="0.3"/>
  <cols>
    <col min="1" max="1" width="24.453125" style="12" customWidth="1"/>
    <col min="2" max="16384" width="8.453125" style="12"/>
  </cols>
  <sheetData>
    <row r="1" spans="1:5" x14ac:dyDescent="0.3">
      <c r="A1" s="2" t="s">
        <v>3</v>
      </c>
    </row>
    <row r="2" spans="1:5" x14ac:dyDescent="0.3">
      <c r="A2" s="328"/>
      <c r="B2" s="328" t="s">
        <v>1003</v>
      </c>
      <c r="C2" s="328" t="s">
        <v>1004</v>
      </c>
      <c r="D2" s="328" t="s">
        <v>1005</v>
      </c>
      <c r="E2" s="328" t="s">
        <v>1006</v>
      </c>
    </row>
    <row r="3" spans="1:5" x14ac:dyDescent="0.3">
      <c r="A3" s="316" t="s">
        <v>1007</v>
      </c>
      <c r="B3" s="343">
        <v>100</v>
      </c>
      <c r="C3" s="343">
        <v>94.361999999999995</v>
      </c>
      <c r="D3" s="343">
        <v>84.698999999999998</v>
      </c>
      <c r="E3" s="343">
        <v>86.396000000000001</v>
      </c>
    </row>
    <row r="4" spans="1:5" x14ac:dyDescent="0.3">
      <c r="A4" s="316" t="s">
        <v>1008</v>
      </c>
      <c r="B4" s="343">
        <v>100</v>
      </c>
      <c r="C4" s="343">
        <v>109.46599999999999</v>
      </c>
      <c r="D4" s="343">
        <v>38.454000000000001</v>
      </c>
      <c r="E4" s="343">
        <v>56.646999999999998</v>
      </c>
    </row>
    <row r="5" spans="1:5" x14ac:dyDescent="0.3">
      <c r="A5" s="316" t="s">
        <v>1009</v>
      </c>
      <c r="B5" s="343">
        <v>100</v>
      </c>
      <c r="C5" s="343">
        <v>116.637</v>
      </c>
      <c r="D5" s="343">
        <v>66.230999999999995</v>
      </c>
      <c r="E5" s="343">
        <v>78.221999999999994</v>
      </c>
    </row>
    <row r="6" spans="1:5" x14ac:dyDescent="0.3">
      <c r="A6" s="316" t="s">
        <v>1010</v>
      </c>
      <c r="B6" s="343">
        <v>100</v>
      </c>
      <c r="C6" s="343">
        <v>121.863</v>
      </c>
      <c r="D6" s="343">
        <v>42.768999999999998</v>
      </c>
      <c r="E6" s="343">
        <v>46.473999999999997</v>
      </c>
    </row>
    <row r="7" spans="1:5" x14ac:dyDescent="0.3">
      <c r="A7" s="316" t="s">
        <v>1011</v>
      </c>
      <c r="B7" s="343">
        <v>100</v>
      </c>
      <c r="C7" s="343">
        <v>108.776</v>
      </c>
      <c r="D7" s="343">
        <v>44.366999999999997</v>
      </c>
      <c r="E7" s="343">
        <v>60.902000000000001</v>
      </c>
    </row>
    <row r="8" spans="1:5" x14ac:dyDescent="0.3">
      <c r="A8" s="316" t="s">
        <v>1012</v>
      </c>
      <c r="B8" s="343">
        <v>100</v>
      </c>
      <c r="C8" s="343">
        <v>107.063</v>
      </c>
      <c r="D8" s="343">
        <v>89.617999999999995</v>
      </c>
      <c r="E8" s="343">
        <v>79.944999999999993</v>
      </c>
    </row>
    <row r="9" spans="1:5" x14ac:dyDescent="0.3">
      <c r="A9" s="316" t="s">
        <v>1013</v>
      </c>
      <c r="B9" s="343">
        <v>100</v>
      </c>
      <c r="C9" s="343">
        <v>139.79400000000001</v>
      </c>
      <c r="D9" s="343">
        <v>43.582000000000001</v>
      </c>
      <c r="E9" s="343">
        <v>59.18</v>
      </c>
    </row>
    <row r="10" spans="1:5" x14ac:dyDescent="0.3">
      <c r="A10" s="316" t="s">
        <v>1014</v>
      </c>
      <c r="B10" s="343">
        <v>100</v>
      </c>
      <c r="C10" s="343">
        <v>133.38999999999999</v>
      </c>
      <c r="D10" s="343">
        <v>55.798000000000002</v>
      </c>
      <c r="E10" s="343">
        <v>66.489999999999995</v>
      </c>
    </row>
    <row r="11" spans="1:5" x14ac:dyDescent="0.3">
      <c r="A11" s="316" t="s">
        <v>1015</v>
      </c>
      <c r="B11" s="343">
        <v>100</v>
      </c>
      <c r="C11" s="343">
        <v>91.822999999999993</v>
      </c>
      <c r="D11" s="343">
        <v>38.396999999999998</v>
      </c>
      <c r="E11" s="343">
        <v>45.372999999999998</v>
      </c>
    </row>
    <row r="12" spans="1:5" x14ac:dyDescent="0.3">
      <c r="A12" s="316" t="s">
        <v>1367</v>
      </c>
      <c r="B12" s="343">
        <v>100</v>
      </c>
      <c r="C12" s="343">
        <v>107.93300000000001</v>
      </c>
      <c r="D12" s="343">
        <v>48.622999999999998</v>
      </c>
      <c r="E12" s="343">
        <v>60.323999999999998</v>
      </c>
    </row>
    <row r="13" spans="1:5" x14ac:dyDescent="0.3">
      <c r="A13" s="316" t="s">
        <v>1369</v>
      </c>
      <c r="B13" s="343">
        <v>100</v>
      </c>
      <c r="C13" s="343">
        <v>99.253</v>
      </c>
      <c r="D13" s="343">
        <v>100.639</v>
      </c>
      <c r="E13" s="343">
        <v>101.003</v>
      </c>
    </row>
    <row r="14" spans="1:5" x14ac:dyDescent="0.3">
      <c r="A14" s="316" t="s">
        <v>1016</v>
      </c>
      <c r="B14" s="343">
        <v>100</v>
      </c>
      <c r="C14" s="343">
        <v>102.70699999999999</v>
      </c>
      <c r="D14" s="343">
        <v>100.845</v>
      </c>
      <c r="E14" s="343">
        <v>98.046000000000006</v>
      </c>
    </row>
  </sheetData>
  <hyperlinks>
    <hyperlink ref="A1" location="OBSAH!A1" display="OBSAH!A1" xr:uid="{6C5B252D-AAED-4238-A476-48AD1E25CC53}"/>
  </hyperlink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8C5C-2157-417D-8B5F-E070F5DE5623}">
  <dimension ref="B1:G31"/>
  <sheetViews>
    <sheetView topLeftCell="A13" zoomScale="130" zoomScaleNormal="130" workbookViewId="0">
      <selection activeCell="C1" sqref="C1"/>
    </sheetView>
  </sheetViews>
  <sheetFormatPr defaultColWidth="8.7265625" defaultRowHeight="11.4" customHeight="1" x14ac:dyDescent="0.3"/>
  <cols>
    <col min="1" max="1" width="8.7265625" style="19"/>
    <col min="2" max="2" width="9" style="19" customWidth="1"/>
    <col min="3" max="7" width="8.08984375" style="19" customWidth="1"/>
    <col min="8" max="16384" width="8.7265625" style="19"/>
  </cols>
  <sheetData>
    <row r="1" spans="2:7" ht="11.4" customHeight="1" x14ac:dyDescent="0.3">
      <c r="C1" s="2" t="s">
        <v>3</v>
      </c>
    </row>
    <row r="3" spans="2:7" ht="14.4" x14ac:dyDescent="0.3">
      <c r="B3" s="344"/>
      <c r="C3" s="319">
        <v>2019</v>
      </c>
      <c r="D3" s="319">
        <v>2020</v>
      </c>
      <c r="E3" s="319">
        <v>2021</v>
      </c>
      <c r="F3" s="319">
        <v>2022</v>
      </c>
      <c r="G3" s="319">
        <v>2023</v>
      </c>
    </row>
    <row r="4" spans="2:7" ht="14.4" x14ac:dyDescent="0.3">
      <c r="B4" s="345" t="s">
        <v>137</v>
      </c>
      <c r="C4" s="346">
        <v>79.7</v>
      </c>
      <c r="D4" s="346">
        <v>79.3</v>
      </c>
      <c r="E4" s="346">
        <v>80.099999999999994</v>
      </c>
      <c r="F4" s="346">
        <v>81.8</v>
      </c>
      <c r="G4" s="346">
        <v>82.4</v>
      </c>
    </row>
    <row r="5" spans="2:7" ht="14.4" x14ac:dyDescent="0.3">
      <c r="B5" s="345" t="s">
        <v>136</v>
      </c>
      <c r="C5" s="346">
        <v>71.7</v>
      </c>
      <c r="D5" s="346">
        <v>72.3</v>
      </c>
      <c r="E5" s="346">
        <v>74.2</v>
      </c>
      <c r="F5" s="346">
        <v>76.5</v>
      </c>
      <c r="G5" s="346">
        <v>78.2</v>
      </c>
    </row>
    <row r="6" spans="2:7" ht="14.4" x14ac:dyDescent="0.3">
      <c r="B6" s="345" t="s">
        <v>135</v>
      </c>
      <c r="C6" s="346">
        <v>76.8</v>
      </c>
      <c r="D6" s="346">
        <v>74.900000000000006</v>
      </c>
      <c r="E6" s="346">
        <v>75.099999999999994</v>
      </c>
      <c r="F6" s="347">
        <v>77</v>
      </c>
      <c r="G6" s="346">
        <v>77.400000000000006</v>
      </c>
    </row>
    <row r="7" spans="2:7" ht="14.4" x14ac:dyDescent="0.3">
      <c r="B7" s="345" t="s">
        <v>134</v>
      </c>
      <c r="C7" s="346">
        <v>75.7</v>
      </c>
      <c r="D7" s="346">
        <v>74.400000000000006</v>
      </c>
      <c r="E7" s="346">
        <v>75.599999999999994</v>
      </c>
      <c r="F7" s="346">
        <v>76.8</v>
      </c>
      <c r="G7" s="346">
        <v>77.2</v>
      </c>
    </row>
    <row r="8" spans="2:7" ht="14.4" x14ac:dyDescent="0.3">
      <c r="B8" s="345" t="s">
        <v>133</v>
      </c>
      <c r="C8" s="347">
        <v>75</v>
      </c>
      <c r="D8" s="346">
        <v>74.400000000000006</v>
      </c>
      <c r="E8" s="346">
        <v>75.5</v>
      </c>
      <c r="F8" s="346">
        <v>76.8</v>
      </c>
      <c r="G8" s="346">
        <v>76.599999999999994</v>
      </c>
    </row>
    <row r="9" spans="2:7" ht="14.4" x14ac:dyDescent="0.3">
      <c r="B9" s="345" t="s">
        <v>132</v>
      </c>
      <c r="C9" s="346">
        <v>75.5</v>
      </c>
      <c r="D9" s="347">
        <v>74</v>
      </c>
      <c r="E9" s="347">
        <v>74</v>
      </c>
      <c r="F9" s="346">
        <v>76.400000000000006</v>
      </c>
      <c r="G9" s="346">
        <v>76.2</v>
      </c>
    </row>
    <row r="10" spans="2:7" ht="14.4" x14ac:dyDescent="0.3">
      <c r="B10" s="345" t="s">
        <v>131</v>
      </c>
      <c r="C10" s="346">
        <v>75.099999999999994</v>
      </c>
      <c r="D10" s="346">
        <v>74.400000000000006</v>
      </c>
      <c r="E10" s="346">
        <v>74.400000000000006</v>
      </c>
      <c r="F10" s="346">
        <v>75.5</v>
      </c>
      <c r="G10" s="346">
        <v>75.099999999999994</v>
      </c>
    </row>
    <row r="11" spans="2:7" ht="14.4" x14ac:dyDescent="0.3">
      <c r="B11" s="345" t="s">
        <v>130</v>
      </c>
      <c r="C11" s="346">
        <v>72.2</v>
      </c>
      <c r="D11" s="346">
        <v>71.900000000000006</v>
      </c>
      <c r="E11" s="346">
        <v>73.099999999999994</v>
      </c>
      <c r="F11" s="346">
        <v>74.400000000000006</v>
      </c>
      <c r="G11" s="346">
        <v>74.8</v>
      </c>
    </row>
    <row r="12" spans="2:7" ht="14.4" x14ac:dyDescent="0.3">
      <c r="B12" s="345" t="s">
        <v>129</v>
      </c>
      <c r="C12" s="346">
        <v>70.5</v>
      </c>
      <c r="D12" s="346">
        <v>69.900000000000006</v>
      </c>
      <c r="E12" s="346">
        <v>70.8</v>
      </c>
      <c r="F12" s="346">
        <v>72.7</v>
      </c>
      <c r="G12" s="346">
        <v>74.099999999999994</v>
      </c>
    </row>
    <row r="13" spans="2:7" ht="14.4" x14ac:dyDescent="0.3">
      <c r="B13" s="345" t="s">
        <v>128</v>
      </c>
      <c r="C13" s="346">
        <v>73.599999999999994</v>
      </c>
      <c r="D13" s="346">
        <v>71.7</v>
      </c>
      <c r="E13" s="346">
        <v>72.400000000000006</v>
      </c>
      <c r="F13" s="347">
        <v>74</v>
      </c>
      <c r="G13" s="346">
        <v>74.099999999999994</v>
      </c>
    </row>
    <row r="14" spans="2:7" ht="14.4" x14ac:dyDescent="0.3">
      <c r="B14" s="345" t="s">
        <v>127</v>
      </c>
      <c r="C14" s="346">
        <v>69.400000000000006</v>
      </c>
      <c r="D14" s="346">
        <v>66.5</v>
      </c>
      <c r="E14" s="346">
        <v>69.8</v>
      </c>
      <c r="F14" s="346">
        <v>73.3</v>
      </c>
      <c r="G14" s="347">
        <v>74</v>
      </c>
    </row>
    <row r="15" spans="2:7" ht="14.4" x14ac:dyDescent="0.3">
      <c r="B15" s="345" t="s">
        <v>126</v>
      </c>
      <c r="C15" s="347">
        <v>72</v>
      </c>
      <c r="D15" s="346">
        <v>71.2</v>
      </c>
      <c r="E15" s="346">
        <v>72.7</v>
      </c>
      <c r="F15" s="346">
        <v>74.3</v>
      </c>
      <c r="G15" s="347">
        <v>74</v>
      </c>
    </row>
    <row r="16" spans="2:7" ht="14.4" x14ac:dyDescent="0.3">
      <c r="B16" s="345" t="s">
        <v>125</v>
      </c>
      <c r="C16" s="347">
        <v>73</v>
      </c>
      <c r="D16" s="346">
        <v>71.599999999999994</v>
      </c>
      <c r="E16" s="346">
        <v>72.400000000000006</v>
      </c>
      <c r="F16" s="346">
        <v>73.8</v>
      </c>
      <c r="G16" s="346">
        <v>73.2</v>
      </c>
    </row>
    <row r="17" spans="2:7" ht="14.4" x14ac:dyDescent="0.3">
      <c r="B17" s="345" t="s">
        <v>123</v>
      </c>
      <c r="C17" s="346">
        <v>69.8</v>
      </c>
      <c r="D17" s="346">
        <v>68.5</v>
      </c>
      <c r="E17" s="346">
        <v>69.7</v>
      </c>
      <c r="F17" s="346">
        <v>71.400000000000006</v>
      </c>
      <c r="G17" s="346">
        <v>72.5</v>
      </c>
    </row>
    <row r="18" spans="2:7" ht="14.4" x14ac:dyDescent="0.3">
      <c r="B18" s="345" t="s">
        <v>124</v>
      </c>
      <c r="C18" s="346">
        <v>71.3</v>
      </c>
      <c r="D18" s="346">
        <v>70.099999999999994</v>
      </c>
      <c r="E18" s="346">
        <v>71.400000000000006</v>
      </c>
      <c r="F18" s="346">
        <v>73.099999999999994</v>
      </c>
      <c r="G18" s="346">
        <v>72.5</v>
      </c>
    </row>
    <row r="19" spans="2:7" ht="14.4" x14ac:dyDescent="0.3">
      <c r="B19" s="345" t="s">
        <v>122</v>
      </c>
      <c r="C19" s="346">
        <v>67.8</v>
      </c>
      <c r="D19" s="347">
        <v>68</v>
      </c>
      <c r="E19" s="346">
        <v>70.400000000000006</v>
      </c>
      <c r="F19" s="346">
        <v>71.5</v>
      </c>
      <c r="G19" s="346">
        <v>72.400000000000006</v>
      </c>
    </row>
    <row r="20" spans="2:7" ht="14.4" x14ac:dyDescent="0.3">
      <c r="B20" s="345" t="s">
        <v>102</v>
      </c>
      <c r="C20" s="346">
        <v>70.400000000000006</v>
      </c>
      <c r="D20" s="346">
        <v>69.5</v>
      </c>
      <c r="E20" s="346">
        <v>69.400000000000006</v>
      </c>
      <c r="F20" s="346">
        <v>71.3</v>
      </c>
      <c r="G20" s="347">
        <v>72</v>
      </c>
    </row>
    <row r="21" spans="2:7" ht="14.4" x14ac:dyDescent="0.3">
      <c r="B21" s="345" t="s">
        <v>121</v>
      </c>
      <c r="C21" s="346">
        <v>72.2</v>
      </c>
      <c r="D21" s="346">
        <v>71.5</v>
      </c>
      <c r="E21" s="346">
        <v>69.900000000000006</v>
      </c>
      <c r="F21" s="346">
        <v>71.3</v>
      </c>
      <c r="G21" s="346">
        <v>71.400000000000006</v>
      </c>
    </row>
    <row r="22" spans="2:7" ht="14.4" x14ac:dyDescent="0.3">
      <c r="B22" s="345" t="s">
        <v>120</v>
      </c>
      <c r="C22" s="346">
        <v>69.2</v>
      </c>
      <c r="D22" s="346">
        <v>67.599999999999994</v>
      </c>
      <c r="E22" s="346">
        <v>68.099999999999994</v>
      </c>
      <c r="F22" s="346">
        <v>70.599999999999994</v>
      </c>
      <c r="G22" s="346">
        <v>70.7</v>
      </c>
    </row>
    <row r="23" spans="2:7" ht="14.4" x14ac:dyDescent="0.3">
      <c r="B23" s="345" t="s">
        <v>104</v>
      </c>
      <c r="C23" s="346">
        <v>68.099999999999994</v>
      </c>
      <c r="D23" s="347">
        <v>67</v>
      </c>
      <c r="E23" s="346">
        <v>68.3</v>
      </c>
      <c r="F23" s="346">
        <v>69.8</v>
      </c>
      <c r="G23" s="346">
        <v>70.400000000000006</v>
      </c>
    </row>
    <row r="24" spans="2:7" ht="14.4" x14ac:dyDescent="0.3">
      <c r="B24" s="345" t="s">
        <v>119</v>
      </c>
      <c r="C24" s="346">
        <v>67.900000000000006</v>
      </c>
      <c r="D24" s="346">
        <v>67.2</v>
      </c>
      <c r="E24" s="346">
        <v>69.400000000000006</v>
      </c>
      <c r="F24" s="346">
        <v>70.099999999999994</v>
      </c>
      <c r="G24" s="346">
        <v>70.3</v>
      </c>
    </row>
    <row r="25" spans="2:7" ht="14.4" x14ac:dyDescent="0.3">
      <c r="B25" s="345" t="s">
        <v>118</v>
      </c>
      <c r="C25" s="346">
        <v>66.400000000000006</v>
      </c>
      <c r="D25" s="346">
        <v>66.099999999999994</v>
      </c>
      <c r="E25" s="346">
        <v>67.2</v>
      </c>
      <c r="F25" s="346">
        <v>68.099999999999994</v>
      </c>
      <c r="G25" s="346">
        <v>68.400000000000006</v>
      </c>
    </row>
    <row r="26" spans="2:7" ht="14.4" x14ac:dyDescent="0.3">
      <c r="B26" s="345" t="s">
        <v>117</v>
      </c>
      <c r="C26" s="346">
        <v>65.3</v>
      </c>
      <c r="D26" s="346">
        <v>64.400000000000006</v>
      </c>
      <c r="E26" s="346">
        <v>65.3</v>
      </c>
      <c r="F26" s="346">
        <v>66.5</v>
      </c>
      <c r="G26" s="346">
        <v>66.599999999999994</v>
      </c>
    </row>
    <row r="27" spans="2:7" ht="14.4" x14ac:dyDescent="0.3">
      <c r="B27" s="345" t="s">
        <v>116</v>
      </c>
      <c r="C27" s="346">
        <v>62.1</v>
      </c>
      <c r="D27" s="347">
        <v>62</v>
      </c>
      <c r="E27" s="346">
        <v>63.4</v>
      </c>
      <c r="F27" s="346">
        <v>64.900000000000006</v>
      </c>
      <c r="G27" s="346">
        <v>65.7</v>
      </c>
    </row>
    <row r="28" spans="2:7" ht="14.4" x14ac:dyDescent="0.3">
      <c r="B28" s="345" t="s">
        <v>115</v>
      </c>
      <c r="C28" s="346">
        <v>63.3</v>
      </c>
      <c r="D28" s="346">
        <v>60.9</v>
      </c>
      <c r="E28" s="346">
        <v>62.6</v>
      </c>
      <c r="F28" s="346">
        <v>64.3</v>
      </c>
      <c r="G28" s="346">
        <v>65.3</v>
      </c>
    </row>
    <row r="29" spans="2:7" ht="14.4" x14ac:dyDescent="0.3">
      <c r="B29" s="345" t="s">
        <v>114</v>
      </c>
      <c r="C29" s="346">
        <v>60.2</v>
      </c>
      <c r="D29" s="346">
        <v>60.2</v>
      </c>
      <c r="E29" s="346">
        <v>61.9</v>
      </c>
      <c r="F29" s="346">
        <v>63.1</v>
      </c>
      <c r="G29" s="347">
        <v>63</v>
      </c>
    </row>
    <row r="30" spans="2:7" ht="14.4" x14ac:dyDescent="0.3">
      <c r="B30" s="319" t="s">
        <v>113</v>
      </c>
      <c r="C30" s="346">
        <v>56.1</v>
      </c>
      <c r="D30" s="346">
        <v>53.7</v>
      </c>
      <c r="E30" s="346">
        <v>57.2</v>
      </c>
      <c r="F30" s="346">
        <v>60.7</v>
      </c>
      <c r="G30" s="346">
        <v>61.8</v>
      </c>
    </row>
    <row r="31" spans="2:7" ht="14.4" x14ac:dyDescent="0.3">
      <c r="B31" s="345" t="s">
        <v>112</v>
      </c>
      <c r="C31" s="347">
        <v>59</v>
      </c>
      <c r="D31" s="346">
        <v>57.5</v>
      </c>
      <c r="E31" s="346">
        <v>58.2</v>
      </c>
      <c r="F31" s="346">
        <v>60.1</v>
      </c>
      <c r="G31" s="346">
        <v>61.5</v>
      </c>
    </row>
  </sheetData>
  <hyperlinks>
    <hyperlink ref="C1" location="OBSAH!A1" display="OBSAH!A1" xr:uid="{4D9F796D-FA36-45F8-BBEA-203B36F33C8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33B-4A02-4954-A2D7-7FE7FE0E0609}">
  <dimension ref="A1:K18"/>
  <sheetViews>
    <sheetView showGridLines="0" zoomScaleNormal="100" workbookViewId="0"/>
  </sheetViews>
  <sheetFormatPr defaultColWidth="8.7265625" defaultRowHeight="12.6" x14ac:dyDescent="0.2"/>
  <cols>
    <col min="1" max="1" width="13.08984375" style="8" bestFit="1" customWidth="1"/>
    <col min="2" max="2" width="18.08984375" style="8" customWidth="1"/>
    <col min="3" max="11" width="6.26953125" style="8" customWidth="1"/>
    <col min="12" max="16384" width="8.7265625" style="8"/>
  </cols>
  <sheetData>
    <row r="1" spans="1:11" ht="13.2" thickBot="1" x14ac:dyDescent="0.25">
      <c r="A1" s="2" t="s">
        <v>3</v>
      </c>
    </row>
    <row r="2" spans="1:11" ht="13.2" thickBot="1" x14ac:dyDescent="0.25">
      <c r="B2" s="30" t="s">
        <v>100</v>
      </c>
      <c r="C2" s="31"/>
      <c r="D2" s="31">
        <v>2016</v>
      </c>
      <c r="E2" s="31">
        <v>2017</v>
      </c>
      <c r="F2" s="31">
        <v>2018</v>
      </c>
      <c r="G2" s="31">
        <v>2019</v>
      </c>
      <c r="H2" s="31">
        <v>2020</v>
      </c>
      <c r="I2" s="31">
        <v>2021</v>
      </c>
      <c r="J2" s="31">
        <v>2022</v>
      </c>
      <c r="K2" s="31">
        <v>2023</v>
      </c>
    </row>
    <row r="3" spans="1:11" ht="13.2" thickTop="1" x14ac:dyDescent="0.2">
      <c r="B3" s="32" t="s">
        <v>101</v>
      </c>
      <c r="C3" s="33" t="s">
        <v>102</v>
      </c>
      <c r="D3" s="34">
        <v>66.7</v>
      </c>
      <c r="E3" s="34">
        <v>68.099999999999994</v>
      </c>
      <c r="F3" s="34">
        <v>69.5</v>
      </c>
      <c r="G3" s="34">
        <v>70.400000000000006</v>
      </c>
      <c r="H3" s="34">
        <v>69.5</v>
      </c>
      <c r="I3" s="34">
        <v>69.400000000000006</v>
      </c>
      <c r="J3" s="35">
        <v>71.3</v>
      </c>
      <c r="K3" s="36">
        <v>72</v>
      </c>
    </row>
    <row r="4" spans="1:11" x14ac:dyDescent="0.2">
      <c r="B4" s="37" t="s">
        <v>103</v>
      </c>
      <c r="C4" s="38" t="s">
        <v>104</v>
      </c>
      <c r="D4" s="39">
        <v>65.2</v>
      </c>
      <c r="E4" s="39">
        <v>66.400000000000006</v>
      </c>
      <c r="F4" s="39">
        <v>67.3</v>
      </c>
      <c r="G4" s="39">
        <v>68.099999999999994</v>
      </c>
      <c r="H4" s="39">
        <v>67</v>
      </c>
      <c r="I4" s="39">
        <v>68.3</v>
      </c>
      <c r="J4" s="40">
        <v>69.8</v>
      </c>
      <c r="K4" s="41">
        <v>70.400000000000006</v>
      </c>
    </row>
    <row r="5" spans="1:11" ht="22.8" x14ac:dyDescent="0.2">
      <c r="B5" s="42" t="s">
        <v>105</v>
      </c>
      <c r="C5" s="43" t="s">
        <v>102</v>
      </c>
      <c r="D5" s="44">
        <v>25.3</v>
      </c>
      <c r="E5" s="44">
        <v>27</v>
      </c>
      <c r="F5" s="44">
        <v>27.6</v>
      </c>
      <c r="G5" s="44">
        <v>25</v>
      </c>
      <c r="H5" s="44">
        <v>22.8</v>
      </c>
      <c r="I5" s="44">
        <v>20.8</v>
      </c>
      <c r="J5" s="45">
        <v>21.3</v>
      </c>
      <c r="K5" s="46">
        <v>21.7</v>
      </c>
    </row>
    <row r="6" spans="1:11" x14ac:dyDescent="0.2">
      <c r="B6" s="37" t="str">
        <f>B4</f>
        <v>percent, Eurostat</v>
      </c>
      <c r="C6" s="38" t="str">
        <f>C4</f>
        <v>EÚ 27</v>
      </c>
      <c r="D6" s="39">
        <v>31.1</v>
      </c>
      <c r="E6" s="39">
        <v>32.200000000000003</v>
      </c>
      <c r="F6" s="39">
        <v>33</v>
      </c>
      <c r="G6" s="39">
        <v>33.4</v>
      </c>
      <c r="H6" s="39">
        <v>31.4</v>
      </c>
      <c r="I6" s="39">
        <v>32.700000000000003</v>
      </c>
      <c r="J6" s="40">
        <v>34.799999999999997</v>
      </c>
      <c r="K6" s="41">
        <v>35.200000000000003</v>
      </c>
    </row>
    <row r="7" spans="1:11" ht="22.8" x14ac:dyDescent="0.2">
      <c r="B7" s="42" t="s">
        <v>106</v>
      </c>
      <c r="C7" s="43" t="s">
        <v>102</v>
      </c>
      <c r="D7" s="44">
        <v>50.5</v>
      </c>
      <c r="E7" s="44">
        <v>54.6</v>
      </c>
      <c r="F7" s="44">
        <v>55.9</v>
      </c>
      <c r="G7" s="44">
        <v>58.8</v>
      </c>
      <c r="H7" s="44">
        <v>60.2</v>
      </c>
      <c r="I7" s="44">
        <v>60.6</v>
      </c>
      <c r="J7" s="45">
        <v>64.099999999999994</v>
      </c>
      <c r="K7" s="46">
        <v>66.599999999999994</v>
      </c>
    </row>
    <row r="8" spans="1:11" x14ac:dyDescent="0.2">
      <c r="B8" s="37" t="str">
        <f>B6</f>
        <v>percent, Eurostat</v>
      </c>
      <c r="C8" s="38" t="str">
        <f>C6</f>
        <v>EÚ 27</v>
      </c>
      <c r="D8" s="39">
        <v>53.5</v>
      </c>
      <c r="E8" s="39">
        <v>55.5</v>
      </c>
      <c r="F8" s="39">
        <v>57.3</v>
      </c>
      <c r="G8" s="39">
        <v>58.6</v>
      </c>
      <c r="H8" s="39">
        <v>58.9</v>
      </c>
      <c r="I8" s="39">
        <v>60.4</v>
      </c>
      <c r="J8" s="40">
        <v>62.3</v>
      </c>
      <c r="K8" s="41">
        <v>63.9</v>
      </c>
    </row>
    <row r="9" spans="1:11" ht="22.8" x14ac:dyDescent="0.2">
      <c r="B9" s="42" t="s">
        <v>107</v>
      </c>
      <c r="C9" s="43" t="s">
        <v>102</v>
      </c>
      <c r="D9" s="44">
        <v>4.0999999999999996</v>
      </c>
      <c r="E9" s="44">
        <v>4.2</v>
      </c>
      <c r="F9" s="44">
        <v>3.5</v>
      </c>
      <c r="G9" s="44">
        <v>3.2</v>
      </c>
      <c r="H9" s="44">
        <v>3.2</v>
      </c>
      <c r="I9" s="44">
        <v>3.1</v>
      </c>
      <c r="J9" s="45">
        <v>3.1</v>
      </c>
      <c r="K9" s="46">
        <v>3.3</v>
      </c>
    </row>
    <row r="10" spans="1:11" x14ac:dyDescent="0.2">
      <c r="B10" s="37" t="str">
        <f>B8</f>
        <v>percent, Eurostat</v>
      </c>
      <c r="C10" s="38" t="str">
        <f>C8</f>
        <v>EÚ 27</v>
      </c>
      <c r="D10" s="39">
        <v>19.600000000000001</v>
      </c>
      <c r="E10" s="39">
        <v>19.5</v>
      </c>
      <c r="F10" s="39">
        <v>19.3</v>
      </c>
      <c r="G10" s="39">
        <v>19.3</v>
      </c>
      <c r="H10" s="39">
        <v>17.8</v>
      </c>
      <c r="I10" s="39">
        <v>17.7</v>
      </c>
      <c r="J10" s="40">
        <v>17.600000000000001</v>
      </c>
      <c r="K10" s="41">
        <v>17.8</v>
      </c>
    </row>
    <row r="11" spans="1:11" x14ac:dyDescent="0.2">
      <c r="B11" s="42" t="s">
        <v>108</v>
      </c>
      <c r="C11" s="43" t="s">
        <v>102</v>
      </c>
      <c r="D11" s="44">
        <v>5.7</v>
      </c>
      <c r="E11" s="44">
        <v>5.4</v>
      </c>
      <c r="F11" s="44">
        <v>4.7</v>
      </c>
      <c r="G11" s="44">
        <v>4.5</v>
      </c>
      <c r="H11" s="44">
        <v>3.7</v>
      </c>
      <c r="I11" s="44">
        <v>3.5</v>
      </c>
      <c r="J11" s="45">
        <v>3.6</v>
      </c>
      <c r="K11" s="46">
        <v>3.6</v>
      </c>
    </row>
    <row r="12" spans="1:11" x14ac:dyDescent="0.2">
      <c r="B12" s="37" t="str">
        <f>B10</f>
        <v>percent, Eurostat</v>
      </c>
      <c r="C12" s="38" t="str">
        <f>C10</f>
        <v>EÚ 27</v>
      </c>
      <c r="D12" s="39">
        <v>13.7</v>
      </c>
      <c r="E12" s="39">
        <v>13.8</v>
      </c>
      <c r="F12" s="39">
        <v>13.7</v>
      </c>
      <c r="G12" s="39">
        <v>13.2</v>
      </c>
      <c r="H12" s="39">
        <v>11.9</v>
      </c>
      <c r="I12" s="39">
        <v>12.1</v>
      </c>
      <c r="J12" s="40">
        <v>12.1</v>
      </c>
      <c r="K12" s="41">
        <v>11.6</v>
      </c>
    </row>
    <row r="13" spans="1:11" ht="22.8" x14ac:dyDescent="0.2">
      <c r="B13" s="42" t="s">
        <v>109</v>
      </c>
      <c r="C13" s="43" t="s">
        <v>102</v>
      </c>
      <c r="D13" s="44">
        <v>15.2</v>
      </c>
      <c r="E13" s="44">
        <v>16.5</v>
      </c>
      <c r="F13" s="44">
        <v>16.2</v>
      </c>
      <c r="G13" s="44">
        <v>15.9</v>
      </c>
      <c r="H13" s="44">
        <v>13.9</v>
      </c>
      <c r="I13" s="44">
        <v>13.7</v>
      </c>
      <c r="J13" s="45">
        <v>15.4</v>
      </c>
      <c r="K13" s="46">
        <v>16.3</v>
      </c>
    </row>
    <row r="14" spans="1:11" x14ac:dyDescent="0.2">
      <c r="B14" s="37" t="str">
        <f>B12</f>
        <v>percent, Eurostat</v>
      </c>
      <c r="C14" s="38" t="str">
        <f>C12</f>
        <v>EÚ 27</v>
      </c>
      <c r="D14" s="39">
        <v>42.6</v>
      </c>
      <c r="E14" s="39">
        <v>43.6</v>
      </c>
      <c r="F14" s="39">
        <v>44.4</v>
      </c>
      <c r="G14" s="39">
        <v>44.9</v>
      </c>
      <c r="H14" s="39">
        <v>43.6</v>
      </c>
      <c r="I14" s="39">
        <v>44.1</v>
      </c>
      <c r="J14" s="40">
        <v>45.9</v>
      </c>
      <c r="K14" s="41">
        <v>46.4</v>
      </c>
    </row>
    <row r="15" spans="1:11" ht="22.8" x14ac:dyDescent="0.2">
      <c r="B15" s="42" t="s">
        <v>110</v>
      </c>
      <c r="C15" s="43" t="s">
        <v>102</v>
      </c>
      <c r="D15" s="44">
        <v>82.5</v>
      </c>
      <c r="E15" s="44">
        <v>83.8</v>
      </c>
      <c r="F15" s="44">
        <v>84.7</v>
      </c>
      <c r="G15" s="44">
        <v>85.9</v>
      </c>
      <c r="H15" s="44">
        <v>85.5</v>
      </c>
      <c r="I15" s="44">
        <v>85.4</v>
      </c>
      <c r="J15" s="45">
        <v>86.9</v>
      </c>
      <c r="K15" s="46">
        <v>87.9</v>
      </c>
    </row>
    <row r="16" spans="1:11" x14ac:dyDescent="0.2">
      <c r="B16" s="37" t="str">
        <f>B14</f>
        <v>percent, Eurostat</v>
      </c>
      <c r="C16" s="38" t="str">
        <f>C14</f>
        <v>EÚ 27</v>
      </c>
      <c r="D16" s="39">
        <v>83</v>
      </c>
      <c r="E16" s="39">
        <v>83.8</v>
      </c>
      <c r="F16" s="39">
        <v>84.3</v>
      </c>
      <c r="G16" s="39">
        <v>84.8</v>
      </c>
      <c r="H16" s="39">
        <v>83.8</v>
      </c>
      <c r="I16" s="39">
        <v>85</v>
      </c>
      <c r="J16" s="40">
        <v>86</v>
      </c>
      <c r="K16" s="41">
        <v>86.3</v>
      </c>
    </row>
    <row r="17" spans="2:11" ht="22.8" x14ac:dyDescent="0.2">
      <c r="B17" s="42" t="s">
        <v>111</v>
      </c>
      <c r="C17" s="43" t="s">
        <v>102</v>
      </c>
      <c r="D17" s="44">
        <v>15.9</v>
      </c>
      <c r="E17" s="44">
        <v>16.100000000000001</v>
      </c>
      <c r="F17" s="44">
        <v>14.6</v>
      </c>
      <c r="G17" s="44">
        <v>14.5</v>
      </c>
      <c r="H17" s="44">
        <v>15.2</v>
      </c>
      <c r="I17" s="44">
        <v>14.2</v>
      </c>
      <c r="J17" s="45">
        <v>12.3</v>
      </c>
      <c r="K17" s="46">
        <v>11.2</v>
      </c>
    </row>
    <row r="18" spans="2:11" ht="13.2" thickBot="1" x14ac:dyDescent="0.25">
      <c r="B18" s="47" t="str">
        <f>B16</f>
        <v>percent, Eurostat</v>
      </c>
      <c r="C18" s="48" t="str">
        <f>C16</f>
        <v>EÚ 27</v>
      </c>
      <c r="D18" s="49">
        <v>13.6</v>
      </c>
      <c r="E18" s="49">
        <v>12.8</v>
      </c>
      <c r="F18" s="49">
        <v>12.2</v>
      </c>
      <c r="G18" s="49">
        <v>11.7</v>
      </c>
      <c r="H18" s="49">
        <v>12.8</v>
      </c>
      <c r="I18" s="49">
        <v>12.3</v>
      </c>
      <c r="J18" s="50">
        <v>10.9</v>
      </c>
      <c r="K18" s="51">
        <v>10.4</v>
      </c>
    </row>
  </sheetData>
  <hyperlinks>
    <hyperlink ref="A1" location="OBSAH!A1" display="OBSAH!A1" xr:uid="{30A28019-B01B-477E-8C37-3AAA97C8DF3E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543E-61A2-4373-96A1-B07BF0725EC4}">
  <dimension ref="A1:H31"/>
  <sheetViews>
    <sheetView topLeftCell="E12" zoomScale="160" zoomScaleNormal="160" workbookViewId="0"/>
  </sheetViews>
  <sheetFormatPr defaultColWidth="7.26953125" defaultRowHeight="12.6" x14ac:dyDescent="0.2"/>
  <cols>
    <col min="1" max="1" width="13.6328125" style="18" bestFit="1" customWidth="1"/>
    <col min="2" max="4" width="7.26953125" style="18"/>
    <col min="5" max="5" width="9.08984375" style="18" customWidth="1"/>
    <col min="6" max="16384" width="7.26953125" style="18"/>
  </cols>
  <sheetData>
    <row r="1" spans="1:8" ht="14.4" x14ac:dyDescent="0.3">
      <c r="A1" s="2" t="s">
        <v>3</v>
      </c>
      <c r="B1" s="21"/>
    </row>
    <row r="2" spans="1:8" x14ac:dyDescent="0.2">
      <c r="A2" s="359"/>
      <c r="B2" s="359" t="s">
        <v>89</v>
      </c>
      <c r="C2" s="359" t="s">
        <v>1076</v>
      </c>
      <c r="D2" s="359" t="s">
        <v>1077</v>
      </c>
      <c r="E2" s="359" t="s">
        <v>1078</v>
      </c>
      <c r="F2" s="359" t="s">
        <v>767</v>
      </c>
      <c r="G2" s="359" t="s">
        <v>766</v>
      </c>
      <c r="H2" s="359" t="s">
        <v>1079</v>
      </c>
    </row>
    <row r="3" spans="1:8" x14ac:dyDescent="0.2">
      <c r="A3" s="360" t="s">
        <v>133</v>
      </c>
      <c r="B3" s="360">
        <v>-1.7</v>
      </c>
      <c r="C3" s="360">
        <v>-2.5</v>
      </c>
      <c r="D3" s="360">
        <v>0.8</v>
      </c>
      <c r="E3" s="360">
        <v>-2.1</v>
      </c>
      <c r="F3" s="360">
        <v>0.7</v>
      </c>
      <c r="G3" s="360">
        <v>2.8</v>
      </c>
      <c r="H3" s="360">
        <v>-0.6</v>
      </c>
    </row>
    <row r="4" spans="1:8" x14ac:dyDescent="0.2">
      <c r="A4" s="360" t="s">
        <v>770</v>
      </c>
      <c r="B4" s="360">
        <v>-1.7</v>
      </c>
      <c r="C4" s="360">
        <v>-1.1000000000000001</v>
      </c>
      <c r="D4" s="360">
        <v>-0.6</v>
      </c>
      <c r="E4" s="360">
        <v>-1</v>
      </c>
      <c r="F4" s="360">
        <v>0.7</v>
      </c>
      <c r="G4" s="360">
        <v>0</v>
      </c>
      <c r="H4" s="360">
        <v>-0.3</v>
      </c>
    </row>
    <row r="5" spans="1:8" x14ac:dyDescent="0.2">
      <c r="A5" s="361" t="s">
        <v>123</v>
      </c>
      <c r="B5" s="361">
        <v>-1.4</v>
      </c>
      <c r="C5" s="361">
        <v>-1.6</v>
      </c>
      <c r="D5" s="361">
        <v>0.2</v>
      </c>
      <c r="E5" s="361">
        <v>-1.5</v>
      </c>
      <c r="F5" s="361">
        <v>1.2</v>
      </c>
      <c r="G5" s="361">
        <v>0.4</v>
      </c>
      <c r="H5" s="361">
        <v>0.1</v>
      </c>
    </row>
    <row r="6" spans="1:8" x14ac:dyDescent="0.2">
      <c r="A6" s="360" t="s">
        <v>135</v>
      </c>
      <c r="B6" s="360">
        <v>-0.6</v>
      </c>
      <c r="C6" s="360">
        <v>-1.2</v>
      </c>
      <c r="D6" s="360">
        <v>0.7</v>
      </c>
      <c r="E6" s="360">
        <v>-0.5</v>
      </c>
      <c r="F6" s="360">
        <v>0.6</v>
      </c>
      <c r="G6" s="360">
        <v>1.1000000000000001</v>
      </c>
      <c r="H6" s="360">
        <v>-0.6</v>
      </c>
    </row>
    <row r="7" spans="1:8" x14ac:dyDescent="0.2">
      <c r="A7" s="360" t="s">
        <v>132</v>
      </c>
      <c r="B7" s="360">
        <v>-0.4</v>
      </c>
      <c r="C7" s="360">
        <v>0.1</v>
      </c>
      <c r="D7" s="360">
        <v>-0.5</v>
      </c>
      <c r="E7" s="360">
        <v>-1.1000000000000001</v>
      </c>
      <c r="F7" s="360">
        <v>0.5</v>
      </c>
      <c r="G7" s="360">
        <v>0.5</v>
      </c>
      <c r="H7" s="360">
        <v>-0.5</v>
      </c>
    </row>
    <row r="8" spans="1:8" x14ac:dyDescent="0.2">
      <c r="A8" s="361" t="s">
        <v>116</v>
      </c>
      <c r="B8" s="361">
        <v>0.7</v>
      </c>
      <c r="C8" s="361">
        <v>1.7</v>
      </c>
      <c r="D8" s="361">
        <v>-1</v>
      </c>
      <c r="E8" s="361">
        <v>-1.3</v>
      </c>
      <c r="F8" s="361">
        <v>0.6</v>
      </c>
      <c r="G8" s="361">
        <v>0.1</v>
      </c>
      <c r="H8" s="361">
        <v>-0.4</v>
      </c>
    </row>
    <row r="9" spans="1:8" x14ac:dyDescent="0.2">
      <c r="A9" s="361" t="s">
        <v>129</v>
      </c>
      <c r="B9" s="361">
        <v>0.7</v>
      </c>
      <c r="C9" s="361">
        <v>-3</v>
      </c>
      <c r="D9" s="361">
        <v>3.7</v>
      </c>
      <c r="E9" s="361">
        <v>3.3</v>
      </c>
      <c r="F9" s="361">
        <v>0.7</v>
      </c>
      <c r="G9" s="361">
        <v>0.1</v>
      </c>
      <c r="H9" s="361">
        <v>-0.4</v>
      </c>
    </row>
    <row r="10" spans="1:8" x14ac:dyDescent="0.2">
      <c r="A10" s="361" t="s">
        <v>112</v>
      </c>
      <c r="B10" s="361">
        <v>0.9</v>
      </c>
      <c r="C10" s="361">
        <v>1.9</v>
      </c>
      <c r="D10" s="361">
        <v>-1.1000000000000001</v>
      </c>
      <c r="E10" s="361">
        <v>-1.5</v>
      </c>
      <c r="F10" s="361">
        <v>0.6</v>
      </c>
      <c r="G10" s="361">
        <v>0.5</v>
      </c>
      <c r="H10" s="361">
        <v>-0.7</v>
      </c>
    </row>
    <row r="11" spans="1:8" x14ac:dyDescent="0.2">
      <c r="A11" s="360" t="s">
        <v>121</v>
      </c>
      <c r="B11" s="360">
        <v>1.3</v>
      </c>
      <c r="C11" s="360">
        <v>2.1</v>
      </c>
      <c r="D11" s="360">
        <v>-0.8</v>
      </c>
      <c r="E11" s="360">
        <v>-1.3</v>
      </c>
      <c r="F11" s="360">
        <v>0.5</v>
      </c>
      <c r="G11" s="360">
        <v>0.3</v>
      </c>
      <c r="H11" s="360">
        <v>-0.2</v>
      </c>
    </row>
    <row r="12" spans="1:8" x14ac:dyDescent="0.2">
      <c r="A12" s="360" t="s">
        <v>134</v>
      </c>
      <c r="B12" s="360">
        <v>2</v>
      </c>
      <c r="C12" s="360">
        <v>0.5</v>
      </c>
      <c r="D12" s="360">
        <v>1.5</v>
      </c>
      <c r="E12" s="360">
        <v>0.5</v>
      </c>
      <c r="F12" s="360">
        <v>0.5</v>
      </c>
      <c r="G12" s="360">
        <v>0.4</v>
      </c>
      <c r="H12" s="360">
        <v>0.2</v>
      </c>
    </row>
    <row r="13" spans="1:8" x14ac:dyDescent="0.2">
      <c r="A13" s="360" t="s">
        <v>120</v>
      </c>
      <c r="B13" s="360">
        <v>2.4</v>
      </c>
      <c r="C13" s="360">
        <v>2.9</v>
      </c>
      <c r="D13" s="360">
        <v>-0.5</v>
      </c>
      <c r="E13" s="360">
        <v>-1</v>
      </c>
      <c r="F13" s="360">
        <v>0.3</v>
      </c>
      <c r="G13" s="360">
        <v>0.2</v>
      </c>
      <c r="H13" s="360">
        <v>0</v>
      </c>
    </row>
    <row r="14" spans="1:8" x14ac:dyDescent="0.2">
      <c r="A14" s="360" t="s">
        <v>522</v>
      </c>
      <c r="B14" s="360">
        <v>2.9</v>
      </c>
      <c r="C14" s="360">
        <v>1.4</v>
      </c>
      <c r="D14" s="360">
        <v>1.4</v>
      </c>
      <c r="E14" s="360">
        <v>0.3</v>
      </c>
      <c r="F14" s="360">
        <v>0.7</v>
      </c>
      <c r="G14" s="360">
        <v>0.8</v>
      </c>
      <c r="H14" s="360">
        <v>-0.3</v>
      </c>
    </row>
    <row r="15" spans="1:8" x14ac:dyDescent="0.2">
      <c r="A15" s="361" t="s">
        <v>769</v>
      </c>
      <c r="B15" s="361">
        <v>3</v>
      </c>
      <c r="C15" s="361">
        <v>1.5</v>
      </c>
      <c r="D15" s="361">
        <v>1.4</v>
      </c>
      <c r="E15" s="361">
        <v>0.5</v>
      </c>
      <c r="F15" s="361">
        <v>0.7</v>
      </c>
      <c r="G15" s="361">
        <v>0.7</v>
      </c>
      <c r="H15" s="361">
        <v>-0.4</v>
      </c>
    </row>
    <row r="16" spans="1:8" x14ac:dyDescent="0.2">
      <c r="A16" s="361" t="s">
        <v>118</v>
      </c>
      <c r="B16" s="361">
        <v>3.1</v>
      </c>
      <c r="C16" s="361">
        <v>3.1</v>
      </c>
      <c r="D16" s="361">
        <v>0</v>
      </c>
      <c r="E16" s="361">
        <v>-0.6</v>
      </c>
      <c r="F16" s="361">
        <v>0.6</v>
      </c>
      <c r="G16" s="361">
        <v>0.6</v>
      </c>
      <c r="H16" s="361">
        <v>-0.7</v>
      </c>
    </row>
    <row r="17" spans="1:8" x14ac:dyDescent="0.2">
      <c r="A17" s="360" t="s">
        <v>128</v>
      </c>
      <c r="B17" s="360">
        <v>3.3</v>
      </c>
      <c r="C17" s="360">
        <v>1.1000000000000001</v>
      </c>
      <c r="D17" s="360">
        <v>2.2000000000000002</v>
      </c>
      <c r="E17" s="360">
        <v>0.1</v>
      </c>
      <c r="F17" s="360">
        <v>1.1000000000000001</v>
      </c>
      <c r="G17" s="360">
        <v>1.3</v>
      </c>
      <c r="H17" s="360">
        <v>-0.3</v>
      </c>
    </row>
    <row r="18" spans="1:8" x14ac:dyDescent="0.2">
      <c r="A18" s="360" t="s">
        <v>126</v>
      </c>
      <c r="B18" s="360">
        <v>3.3</v>
      </c>
      <c r="C18" s="360">
        <v>1.6</v>
      </c>
      <c r="D18" s="360">
        <v>1.6</v>
      </c>
      <c r="E18" s="360">
        <v>0.4</v>
      </c>
      <c r="F18" s="360">
        <v>0.6</v>
      </c>
      <c r="G18" s="360">
        <v>1.5</v>
      </c>
      <c r="H18" s="360">
        <v>-0.9</v>
      </c>
    </row>
    <row r="19" spans="1:8" x14ac:dyDescent="0.2">
      <c r="A19" s="361" t="s">
        <v>114</v>
      </c>
      <c r="B19" s="361">
        <v>3.7</v>
      </c>
      <c r="C19" s="361">
        <v>3.5</v>
      </c>
      <c r="D19" s="361">
        <v>0.2</v>
      </c>
      <c r="E19" s="361">
        <v>-0.8</v>
      </c>
      <c r="F19" s="361">
        <v>0.6</v>
      </c>
      <c r="G19" s="361">
        <v>0.3</v>
      </c>
      <c r="H19" s="361">
        <v>0</v>
      </c>
    </row>
    <row r="20" spans="1:8" x14ac:dyDescent="0.2">
      <c r="A20" s="361" t="s">
        <v>122</v>
      </c>
      <c r="B20" s="361">
        <v>3.8</v>
      </c>
      <c r="C20" s="361">
        <v>2.7</v>
      </c>
      <c r="D20" s="361">
        <v>1.1000000000000001</v>
      </c>
      <c r="E20" s="361">
        <v>-0.6</v>
      </c>
      <c r="F20" s="361">
        <v>0.9</v>
      </c>
      <c r="G20" s="361">
        <v>0.7</v>
      </c>
      <c r="H20" s="361">
        <v>0.1</v>
      </c>
    </row>
    <row r="21" spans="1:8" x14ac:dyDescent="0.2">
      <c r="A21" s="361" t="s">
        <v>127</v>
      </c>
      <c r="B21" s="361">
        <v>4</v>
      </c>
      <c r="C21" s="361">
        <v>-0.5</v>
      </c>
      <c r="D21" s="361">
        <v>4.5</v>
      </c>
      <c r="E21" s="361">
        <v>2.6</v>
      </c>
      <c r="F21" s="361">
        <v>1.3</v>
      </c>
      <c r="G21" s="361">
        <v>1.1000000000000001</v>
      </c>
      <c r="H21" s="361">
        <v>-0.5</v>
      </c>
    </row>
    <row r="22" spans="1:8" x14ac:dyDescent="0.2">
      <c r="A22" s="360" t="s">
        <v>130</v>
      </c>
      <c r="B22" s="360">
        <v>4.3</v>
      </c>
      <c r="C22" s="360">
        <v>-0.1</v>
      </c>
      <c r="D22" s="360">
        <v>4.4000000000000004</v>
      </c>
      <c r="E22" s="360">
        <v>3.5</v>
      </c>
      <c r="F22" s="360">
        <v>0.4</v>
      </c>
      <c r="G22" s="360">
        <v>0.3</v>
      </c>
      <c r="H22" s="360">
        <v>0.1</v>
      </c>
    </row>
    <row r="23" spans="1:8" x14ac:dyDescent="0.2">
      <c r="A23" s="360" t="s">
        <v>125</v>
      </c>
      <c r="B23" s="360">
        <v>4.4000000000000004</v>
      </c>
      <c r="C23" s="360">
        <v>0.8</v>
      </c>
      <c r="D23" s="360">
        <v>3.6</v>
      </c>
      <c r="E23" s="360">
        <v>2.5</v>
      </c>
      <c r="F23" s="360">
        <v>0.7</v>
      </c>
      <c r="G23" s="360">
        <v>0.7</v>
      </c>
      <c r="H23" s="360">
        <v>-0.3</v>
      </c>
    </row>
    <row r="24" spans="1:8" x14ac:dyDescent="0.2">
      <c r="A24" s="361" t="s">
        <v>137</v>
      </c>
      <c r="B24" s="361">
        <v>4.5</v>
      </c>
      <c r="C24" s="361">
        <v>1.7</v>
      </c>
      <c r="D24" s="361">
        <v>2.8</v>
      </c>
      <c r="E24" s="361">
        <v>1.2</v>
      </c>
      <c r="F24" s="361">
        <v>0.6</v>
      </c>
      <c r="G24" s="361">
        <v>1.6</v>
      </c>
      <c r="H24" s="361">
        <v>-0.7</v>
      </c>
    </row>
    <row r="25" spans="1:8" x14ac:dyDescent="0.2">
      <c r="A25" s="361" t="s">
        <v>131</v>
      </c>
      <c r="B25" s="361">
        <v>4.8</v>
      </c>
      <c r="C25" s="361">
        <v>0.8</v>
      </c>
      <c r="D25" s="361">
        <v>4</v>
      </c>
      <c r="E25" s="361">
        <v>2</v>
      </c>
      <c r="F25" s="361">
        <v>0.6</v>
      </c>
      <c r="G25" s="361">
        <v>1.2</v>
      </c>
      <c r="H25" s="361">
        <v>0.1</v>
      </c>
    </row>
    <row r="26" spans="1:8" x14ac:dyDescent="0.2">
      <c r="A26" s="360" t="s">
        <v>115</v>
      </c>
      <c r="B26" s="360">
        <v>5.9</v>
      </c>
      <c r="C26" s="360">
        <v>1.9</v>
      </c>
      <c r="D26" s="360">
        <v>4</v>
      </c>
      <c r="E26" s="360">
        <v>2.7</v>
      </c>
      <c r="F26" s="360">
        <v>1.1000000000000001</v>
      </c>
      <c r="G26" s="360">
        <v>0.7</v>
      </c>
      <c r="H26" s="360">
        <v>-0.5</v>
      </c>
    </row>
    <row r="27" spans="1:8" x14ac:dyDescent="0.2">
      <c r="A27" s="361" t="s">
        <v>124</v>
      </c>
      <c r="B27" s="361">
        <v>6.2</v>
      </c>
      <c r="C27" s="361">
        <v>1.5</v>
      </c>
      <c r="D27" s="361">
        <v>4.7</v>
      </c>
      <c r="E27" s="361">
        <v>3.1</v>
      </c>
      <c r="F27" s="361">
        <v>0.9</v>
      </c>
      <c r="G27" s="361">
        <v>0.9</v>
      </c>
      <c r="H27" s="361">
        <v>-0.2</v>
      </c>
    </row>
    <row r="28" spans="1:8" x14ac:dyDescent="0.2">
      <c r="A28" s="360" t="s">
        <v>117</v>
      </c>
      <c r="B28" s="360">
        <v>6.7</v>
      </c>
      <c r="C28" s="360">
        <v>3.1</v>
      </c>
      <c r="D28" s="360">
        <v>3.6</v>
      </c>
      <c r="E28" s="360">
        <v>2.2000000000000002</v>
      </c>
      <c r="F28" s="360">
        <v>0.5</v>
      </c>
      <c r="G28" s="360">
        <v>1.5</v>
      </c>
      <c r="H28" s="360">
        <v>-0.7</v>
      </c>
    </row>
    <row r="29" spans="1:8" x14ac:dyDescent="0.2">
      <c r="A29" s="361" t="s">
        <v>119</v>
      </c>
      <c r="B29" s="361">
        <v>8.6</v>
      </c>
      <c r="C29" s="361">
        <v>1</v>
      </c>
      <c r="D29" s="361">
        <v>7.7</v>
      </c>
      <c r="E29" s="361">
        <v>5.7</v>
      </c>
      <c r="F29" s="361">
        <v>0.9</v>
      </c>
      <c r="G29" s="361">
        <v>1.3</v>
      </c>
      <c r="H29" s="361">
        <v>-0.2</v>
      </c>
    </row>
    <row r="30" spans="1:8" x14ac:dyDescent="0.2">
      <c r="A30" s="361" t="s">
        <v>136</v>
      </c>
      <c r="B30" s="361">
        <v>9.4</v>
      </c>
      <c r="C30" s="361">
        <v>3.1</v>
      </c>
      <c r="D30" s="361">
        <v>6.3</v>
      </c>
      <c r="E30" s="361">
        <v>3.1</v>
      </c>
      <c r="F30" s="361">
        <v>1.6</v>
      </c>
      <c r="G30" s="361">
        <v>1.7</v>
      </c>
      <c r="H30" s="361">
        <v>-0.1</v>
      </c>
    </row>
    <row r="31" spans="1:8" x14ac:dyDescent="0.2">
      <c r="A31" s="361" t="s">
        <v>102</v>
      </c>
      <c r="B31" s="361">
        <v>9.9</v>
      </c>
      <c r="C31" s="361">
        <v>5.5</v>
      </c>
      <c r="D31" s="361">
        <v>4.5</v>
      </c>
      <c r="E31" s="361">
        <v>1.9</v>
      </c>
      <c r="F31" s="361">
        <v>1.1000000000000001</v>
      </c>
      <c r="G31" s="361">
        <v>1.2</v>
      </c>
      <c r="H31" s="361">
        <v>0.2</v>
      </c>
    </row>
  </sheetData>
  <hyperlinks>
    <hyperlink ref="A1" location="OBSAH!A1" display="OBSAH!A1" xr:uid="{51CCC431-7B8A-4B6B-AA8A-CBBBF6124C7F}"/>
  </hyperlink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3202-6ABF-4571-A24E-4CF3EDB4C7C6}">
  <dimension ref="A1:H31"/>
  <sheetViews>
    <sheetView zoomScale="130" zoomScaleNormal="130" workbookViewId="0">
      <selection activeCell="H14" sqref="H14"/>
    </sheetView>
  </sheetViews>
  <sheetFormatPr defaultColWidth="7.26953125" defaultRowHeight="12.6" x14ac:dyDescent="0.2"/>
  <cols>
    <col min="1" max="1" width="13.6328125" style="18" bestFit="1" customWidth="1"/>
    <col min="2" max="4" width="7.26953125" style="18"/>
    <col min="5" max="5" width="9.08984375" style="18" customWidth="1"/>
    <col min="6" max="16384" width="7.26953125" style="18"/>
  </cols>
  <sheetData>
    <row r="1" spans="1:8" ht="14.4" x14ac:dyDescent="0.3">
      <c r="A1" s="2" t="s">
        <v>3</v>
      </c>
      <c r="B1" s="21"/>
    </row>
    <row r="2" spans="1:8" x14ac:dyDescent="0.2">
      <c r="A2" s="359"/>
      <c r="B2" s="359" t="s">
        <v>89</v>
      </c>
      <c r="C2" s="359" t="s">
        <v>1076</v>
      </c>
      <c r="D2" s="359" t="s">
        <v>1077</v>
      </c>
      <c r="E2" s="359" t="s">
        <v>1078</v>
      </c>
      <c r="F2" s="359" t="s">
        <v>767</v>
      </c>
      <c r="G2" s="359" t="s">
        <v>766</v>
      </c>
      <c r="H2" s="359" t="s">
        <v>1079</v>
      </c>
    </row>
    <row r="3" spans="1:8" x14ac:dyDescent="0.2">
      <c r="A3" s="361" t="s">
        <v>124</v>
      </c>
      <c r="B3" s="361">
        <v>-3.8</v>
      </c>
      <c r="C3" s="361">
        <v>-1.1000000000000001</v>
      </c>
      <c r="D3" s="361">
        <v>-2.7</v>
      </c>
      <c r="E3" s="361">
        <v>-2.3000000000000003</v>
      </c>
      <c r="F3" s="361">
        <v>-9.9999999999999978E-2</v>
      </c>
      <c r="G3" s="361">
        <v>-9.9999999999999978E-2</v>
      </c>
      <c r="H3" s="361">
        <v>-0.30000000000000004</v>
      </c>
    </row>
    <row r="4" spans="1:8" x14ac:dyDescent="0.2">
      <c r="A4" s="360" t="s">
        <v>137</v>
      </c>
      <c r="B4" s="360">
        <v>-2</v>
      </c>
      <c r="C4" s="360">
        <v>-1.0000000000000002</v>
      </c>
      <c r="D4" s="360">
        <v>-0.90000000000000036</v>
      </c>
      <c r="E4" s="360">
        <v>9.9999999999999867E-2</v>
      </c>
      <c r="F4" s="360">
        <v>0</v>
      </c>
      <c r="G4" s="360">
        <v>-0.5</v>
      </c>
      <c r="H4" s="360">
        <v>-0.6</v>
      </c>
    </row>
    <row r="5" spans="1:8" x14ac:dyDescent="0.2">
      <c r="A5" s="361" t="s">
        <v>130</v>
      </c>
      <c r="B5" s="361">
        <v>-1.7999999999999998</v>
      </c>
      <c r="C5" s="361">
        <v>-1.7000000000000002</v>
      </c>
      <c r="D5" s="361">
        <v>-9.9999999999999645E-2</v>
      </c>
      <c r="E5" s="361">
        <v>0.29999999999999982</v>
      </c>
      <c r="F5" s="361">
        <v>-0.19999999999999996</v>
      </c>
      <c r="G5" s="361">
        <v>-0.2</v>
      </c>
      <c r="H5" s="361">
        <v>0</v>
      </c>
    </row>
    <row r="6" spans="1:8" x14ac:dyDescent="0.2">
      <c r="A6" s="361" t="s">
        <v>134</v>
      </c>
      <c r="B6" s="361">
        <v>-1.6</v>
      </c>
      <c r="C6" s="361">
        <v>-1</v>
      </c>
      <c r="D6" s="361">
        <v>-0.60000000000000009</v>
      </c>
      <c r="E6" s="361">
        <v>-0.5</v>
      </c>
      <c r="F6" s="361">
        <v>9.9999999999999978E-2</v>
      </c>
      <c r="G6" s="361">
        <v>0.30000000000000004</v>
      </c>
      <c r="H6" s="361">
        <v>-0.3</v>
      </c>
    </row>
    <row r="7" spans="1:8" x14ac:dyDescent="0.2">
      <c r="A7" s="361" t="s">
        <v>133</v>
      </c>
      <c r="B7" s="361">
        <v>-1.5999999999999999</v>
      </c>
      <c r="C7" s="361">
        <v>-0.8</v>
      </c>
      <c r="D7" s="361">
        <v>-0.8</v>
      </c>
      <c r="E7" s="361">
        <v>-0.60000000000000009</v>
      </c>
      <c r="F7" s="361">
        <v>9.9999999999999978E-2</v>
      </c>
      <c r="G7" s="361">
        <v>0</v>
      </c>
      <c r="H7" s="361">
        <v>-0.3</v>
      </c>
    </row>
    <row r="8" spans="1:8" x14ac:dyDescent="0.2">
      <c r="A8" s="361" t="s">
        <v>120</v>
      </c>
      <c r="B8" s="361">
        <v>-1.5</v>
      </c>
      <c r="C8" s="361">
        <v>0.39999999999999991</v>
      </c>
      <c r="D8" s="361">
        <v>-1.9</v>
      </c>
      <c r="E8" s="361">
        <v>-1.8</v>
      </c>
      <c r="F8" s="361">
        <v>9.9999999999999978E-2</v>
      </c>
      <c r="G8" s="361">
        <v>0.1</v>
      </c>
      <c r="H8" s="361">
        <v>-0.3</v>
      </c>
    </row>
    <row r="9" spans="1:8" x14ac:dyDescent="0.2">
      <c r="A9" s="360" t="s">
        <v>102</v>
      </c>
      <c r="B9" s="360">
        <v>-1.4000000000000004</v>
      </c>
      <c r="C9" s="360">
        <v>1.7999999999999998</v>
      </c>
      <c r="D9" s="360">
        <v>-3.0999999999999996</v>
      </c>
      <c r="E9" s="360">
        <v>-2.1999999999999997</v>
      </c>
      <c r="F9" s="360">
        <v>-0.5</v>
      </c>
      <c r="G9" s="360">
        <v>-0.40000000000000013</v>
      </c>
      <c r="H9" s="360">
        <v>-0.2</v>
      </c>
    </row>
    <row r="10" spans="1:8" x14ac:dyDescent="0.2">
      <c r="A10" s="361" t="s">
        <v>135</v>
      </c>
      <c r="B10" s="361">
        <v>-1.4</v>
      </c>
      <c r="C10" s="361">
        <v>0.10000000000000009</v>
      </c>
      <c r="D10" s="361">
        <v>-1.4000000000000001</v>
      </c>
      <c r="E10" s="361">
        <v>-0.5</v>
      </c>
      <c r="F10" s="361">
        <v>0</v>
      </c>
      <c r="G10" s="361">
        <v>-0.7</v>
      </c>
      <c r="H10" s="361">
        <v>-0.19999999999999996</v>
      </c>
    </row>
    <row r="11" spans="1:8" x14ac:dyDescent="0.2">
      <c r="A11" s="360" t="s">
        <v>132</v>
      </c>
      <c r="B11" s="360">
        <v>-1.3</v>
      </c>
      <c r="C11" s="360">
        <v>-1.9</v>
      </c>
      <c r="D11" s="360">
        <v>0.60000000000000009</v>
      </c>
      <c r="E11" s="360">
        <v>0.59999999999999987</v>
      </c>
      <c r="F11" s="360">
        <v>-9.9999999999999978E-2</v>
      </c>
      <c r="G11" s="360">
        <v>0.2</v>
      </c>
      <c r="H11" s="360">
        <v>-0.2</v>
      </c>
    </row>
    <row r="12" spans="1:8" x14ac:dyDescent="0.2">
      <c r="A12" s="360" t="s">
        <v>116</v>
      </c>
      <c r="B12" s="360">
        <v>-1.3</v>
      </c>
      <c r="C12" s="360">
        <v>-0.90000000000000013</v>
      </c>
      <c r="D12" s="360">
        <v>-0.4</v>
      </c>
      <c r="E12" s="360">
        <v>-0.19999999999999996</v>
      </c>
      <c r="F12" s="360">
        <v>9.9999999999999978E-2</v>
      </c>
      <c r="G12" s="360">
        <v>0</v>
      </c>
      <c r="H12" s="360">
        <v>-0.30000000000000004</v>
      </c>
    </row>
    <row r="13" spans="1:8" x14ac:dyDescent="0.2">
      <c r="A13" s="360" t="s">
        <v>131</v>
      </c>
      <c r="B13" s="360">
        <v>-0.70000000000000018</v>
      </c>
      <c r="C13" s="360">
        <v>-0.30000000000000004</v>
      </c>
      <c r="D13" s="360">
        <v>-0.40000000000000036</v>
      </c>
      <c r="E13" s="360">
        <v>0.10000000000000009</v>
      </c>
      <c r="F13" s="360">
        <v>-9.9999999999999978E-2</v>
      </c>
      <c r="G13" s="360">
        <v>-0.10000000000000009</v>
      </c>
      <c r="H13" s="360">
        <v>-0.30000000000000004</v>
      </c>
    </row>
    <row r="14" spans="1:8" x14ac:dyDescent="0.2">
      <c r="A14" s="361" t="s">
        <v>117</v>
      </c>
      <c r="B14" s="361">
        <v>0</v>
      </c>
      <c r="C14" s="361">
        <v>0.10000000000000009</v>
      </c>
      <c r="D14" s="361">
        <v>-0.10000000000000009</v>
      </c>
      <c r="E14" s="361">
        <v>0.60000000000000009</v>
      </c>
      <c r="F14" s="361">
        <v>0</v>
      </c>
      <c r="G14" s="361">
        <v>-0.39999999999999991</v>
      </c>
      <c r="H14" s="361">
        <v>-0.49999999999999994</v>
      </c>
    </row>
    <row r="15" spans="1:8" x14ac:dyDescent="0.2">
      <c r="A15" s="360" t="s">
        <v>127</v>
      </c>
      <c r="B15" s="360">
        <v>0</v>
      </c>
      <c r="C15" s="360">
        <v>0.4</v>
      </c>
      <c r="D15" s="360">
        <v>-0.40000000000000036</v>
      </c>
      <c r="E15" s="360">
        <v>0.30000000000000027</v>
      </c>
      <c r="F15" s="360">
        <v>0.10000000000000009</v>
      </c>
      <c r="G15" s="360">
        <v>-0.5</v>
      </c>
      <c r="H15" s="360">
        <v>-0.4</v>
      </c>
    </row>
    <row r="16" spans="1:8" x14ac:dyDescent="0.2">
      <c r="A16" s="360" t="s">
        <v>136</v>
      </c>
      <c r="B16" s="360">
        <v>0</v>
      </c>
      <c r="C16" s="360">
        <v>0.39999999999999991</v>
      </c>
      <c r="D16" s="360">
        <v>-0.40000000000000036</v>
      </c>
      <c r="E16" s="360">
        <v>0</v>
      </c>
      <c r="F16" s="360">
        <v>-0.60000000000000009</v>
      </c>
      <c r="G16" s="360">
        <v>0.30000000000000004</v>
      </c>
      <c r="H16" s="360">
        <v>0</v>
      </c>
    </row>
    <row r="17" spans="1:8" x14ac:dyDescent="0.2">
      <c r="A17" s="360" t="s">
        <v>128</v>
      </c>
      <c r="B17" s="360">
        <v>9.9999999999999645E-2</v>
      </c>
      <c r="C17" s="360">
        <v>0.30000000000000004</v>
      </c>
      <c r="D17" s="360">
        <v>-0.19999999999999973</v>
      </c>
      <c r="E17" s="360">
        <v>0.2</v>
      </c>
      <c r="F17" s="360">
        <v>0.10000000000000009</v>
      </c>
      <c r="G17" s="360">
        <v>-0.19999999999999996</v>
      </c>
      <c r="H17" s="360">
        <v>-0.3</v>
      </c>
    </row>
    <row r="18" spans="1:8" x14ac:dyDescent="0.2">
      <c r="A18" s="360" t="s">
        <v>122</v>
      </c>
      <c r="B18" s="360">
        <v>9.9999999999999645E-2</v>
      </c>
      <c r="C18" s="360">
        <v>0.60000000000000009</v>
      </c>
      <c r="D18" s="360">
        <v>-0.5</v>
      </c>
      <c r="E18" s="360">
        <v>9.9999999999999978E-2</v>
      </c>
      <c r="F18" s="360">
        <v>-0.29999999999999993</v>
      </c>
      <c r="G18" s="360">
        <v>-0.5</v>
      </c>
      <c r="H18" s="360">
        <v>0.1</v>
      </c>
    </row>
    <row r="19" spans="1:8" x14ac:dyDescent="0.2">
      <c r="A19" s="360" t="s">
        <v>522</v>
      </c>
      <c r="B19" s="360">
        <v>0.19999999999999973</v>
      </c>
      <c r="C19" s="360">
        <v>0</v>
      </c>
      <c r="D19" s="360">
        <v>9.9999999999999867E-2</v>
      </c>
      <c r="E19" s="360">
        <v>0.5</v>
      </c>
      <c r="F19" s="360">
        <v>0</v>
      </c>
      <c r="G19" s="360">
        <v>-9.9999999999999978E-2</v>
      </c>
      <c r="H19" s="360">
        <v>-0.19999999999999998</v>
      </c>
    </row>
    <row r="20" spans="1:8" x14ac:dyDescent="0.2">
      <c r="A20" s="361" t="s">
        <v>112</v>
      </c>
      <c r="B20" s="361">
        <v>0.20000000000000007</v>
      </c>
      <c r="C20" s="361">
        <v>0.79999999999999982</v>
      </c>
      <c r="D20" s="361">
        <v>-0.70000000000000007</v>
      </c>
      <c r="E20" s="361">
        <v>0.19999999999999996</v>
      </c>
      <c r="F20" s="361">
        <v>-0.20000000000000007</v>
      </c>
      <c r="G20" s="361">
        <v>-0.30000000000000004</v>
      </c>
      <c r="H20" s="361">
        <v>-0.39999999999999997</v>
      </c>
    </row>
    <row r="21" spans="1:8" x14ac:dyDescent="0.2">
      <c r="A21" s="361" t="s">
        <v>769</v>
      </c>
      <c r="B21" s="361">
        <v>0.29999999999999982</v>
      </c>
      <c r="C21" s="361">
        <v>0</v>
      </c>
      <c r="D21" s="361">
        <v>0.19999999999999996</v>
      </c>
      <c r="E21" s="361">
        <v>0.7</v>
      </c>
      <c r="F21" s="361">
        <v>0</v>
      </c>
      <c r="G21" s="361">
        <v>-0.10000000000000009</v>
      </c>
      <c r="H21" s="361">
        <v>-0.30000000000000004</v>
      </c>
    </row>
    <row r="22" spans="1:8" x14ac:dyDescent="0.2">
      <c r="A22" s="360" t="s">
        <v>126</v>
      </c>
      <c r="B22" s="360">
        <v>0.29999999999999982</v>
      </c>
      <c r="C22" s="360">
        <v>0.5</v>
      </c>
      <c r="D22" s="360">
        <v>-0.29999999999999982</v>
      </c>
      <c r="E22" s="360">
        <v>-9.9999999999999978E-2</v>
      </c>
      <c r="F22" s="360">
        <v>0</v>
      </c>
      <c r="G22" s="360">
        <v>-0.10000000000000009</v>
      </c>
      <c r="H22" s="360">
        <v>-9.9999999999999978E-2</v>
      </c>
    </row>
    <row r="23" spans="1:8" x14ac:dyDescent="0.2">
      <c r="A23" s="361" t="s">
        <v>123</v>
      </c>
      <c r="B23" s="361">
        <v>0.70000000000000018</v>
      </c>
      <c r="C23" s="361">
        <v>-0.60000000000000009</v>
      </c>
      <c r="D23" s="361">
        <v>1.3</v>
      </c>
      <c r="E23" s="361">
        <v>1.4</v>
      </c>
      <c r="F23" s="361">
        <v>-0.10000000000000009</v>
      </c>
      <c r="G23" s="361">
        <v>0</v>
      </c>
      <c r="H23" s="361">
        <v>-0.1</v>
      </c>
    </row>
    <row r="24" spans="1:8" x14ac:dyDescent="0.2">
      <c r="A24" s="361" t="s">
        <v>114</v>
      </c>
      <c r="B24" s="361">
        <v>0.70000000000000018</v>
      </c>
      <c r="C24" s="361">
        <v>0.79999999999999982</v>
      </c>
      <c r="D24" s="361">
        <v>-9.9999999999999978E-2</v>
      </c>
      <c r="E24" s="361">
        <v>-0.10000000000000009</v>
      </c>
      <c r="F24" s="361">
        <v>-9.9999999999999978E-2</v>
      </c>
      <c r="G24" s="361">
        <v>0</v>
      </c>
      <c r="H24" s="361">
        <v>0.1</v>
      </c>
    </row>
    <row r="25" spans="1:8" x14ac:dyDescent="0.2">
      <c r="A25" s="360" t="s">
        <v>119</v>
      </c>
      <c r="B25" s="360">
        <v>1.3999999999999995</v>
      </c>
      <c r="C25" s="360">
        <v>1.4</v>
      </c>
      <c r="D25" s="360">
        <v>0</v>
      </c>
      <c r="E25" s="360">
        <v>-0.29999999999999982</v>
      </c>
      <c r="F25" s="360">
        <v>0</v>
      </c>
      <c r="G25" s="360">
        <v>0.10000000000000009</v>
      </c>
      <c r="H25" s="360">
        <v>0.2</v>
      </c>
    </row>
    <row r="26" spans="1:8" x14ac:dyDescent="0.2">
      <c r="A26" s="361" t="s">
        <v>129</v>
      </c>
      <c r="B26" s="361">
        <v>1.5</v>
      </c>
      <c r="C26" s="361">
        <v>-1.1000000000000001</v>
      </c>
      <c r="D26" s="361">
        <v>2.7</v>
      </c>
      <c r="E26" s="361">
        <v>2.4</v>
      </c>
      <c r="F26" s="361">
        <v>0.39999999999999997</v>
      </c>
      <c r="G26" s="361">
        <v>-0.1</v>
      </c>
      <c r="H26" s="361">
        <v>0</v>
      </c>
    </row>
    <row r="27" spans="1:8" x14ac:dyDescent="0.2">
      <c r="A27" s="361" t="s">
        <v>121</v>
      </c>
      <c r="B27" s="361">
        <v>1.7000000000000002</v>
      </c>
      <c r="C27" s="361">
        <v>1.6</v>
      </c>
      <c r="D27" s="361">
        <v>9.9999999999999978E-2</v>
      </c>
      <c r="E27" s="361">
        <v>-0.19999999999999996</v>
      </c>
      <c r="F27" s="361">
        <v>0.3</v>
      </c>
      <c r="G27" s="361">
        <v>0.19999999999999998</v>
      </c>
      <c r="H27" s="361">
        <v>-0.1</v>
      </c>
    </row>
    <row r="28" spans="1:8" x14ac:dyDescent="0.2">
      <c r="A28" s="360" t="s">
        <v>113</v>
      </c>
      <c r="B28" s="360">
        <v>1.9000000000000001</v>
      </c>
      <c r="C28" s="360">
        <v>0.59999999999999987</v>
      </c>
      <c r="D28" s="360">
        <v>1.2999999999999998</v>
      </c>
      <c r="E28" s="360">
        <v>1.1000000000000001</v>
      </c>
      <c r="F28" s="360">
        <v>9.9999999999999978E-2</v>
      </c>
      <c r="G28" s="360">
        <v>0</v>
      </c>
      <c r="H28" s="360">
        <v>0.2</v>
      </c>
    </row>
    <row r="29" spans="1:8" x14ac:dyDescent="0.2">
      <c r="A29" s="361" t="s">
        <v>118</v>
      </c>
      <c r="B29" s="361">
        <v>2.2000000000000002</v>
      </c>
      <c r="C29" s="361">
        <v>0.89999999999999991</v>
      </c>
      <c r="D29" s="361">
        <v>1.3</v>
      </c>
      <c r="E29" s="361">
        <v>1.6</v>
      </c>
      <c r="F29" s="361">
        <v>0</v>
      </c>
      <c r="G29" s="361">
        <v>-9.9999999999999978E-2</v>
      </c>
      <c r="H29" s="361">
        <v>-0.29999999999999993</v>
      </c>
    </row>
    <row r="30" spans="1:8" x14ac:dyDescent="0.2">
      <c r="A30" s="361" t="s">
        <v>125</v>
      </c>
      <c r="B30" s="361">
        <v>2.6000000000000005</v>
      </c>
      <c r="C30" s="361">
        <v>0.30000000000000004</v>
      </c>
      <c r="D30" s="361">
        <v>2.2999999999999998</v>
      </c>
      <c r="E30" s="361">
        <v>2.2999999999999998</v>
      </c>
      <c r="F30" s="361">
        <v>0.19999999999999996</v>
      </c>
      <c r="G30" s="361">
        <v>9.9999999999999978E-2</v>
      </c>
      <c r="H30" s="361">
        <v>-0.3</v>
      </c>
    </row>
    <row r="31" spans="1:8" x14ac:dyDescent="0.2">
      <c r="A31" s="360" t="s">
        <v>115</v>
      </c>
      <c r="B31" s="360">
        <v>4.9000000000000004</v>
      </c>
      <c r="C31" s="360">
        <v>0.19999999999999996</v>
      </c>
      <c r="D31" s="360">
        <v>4.7</v>
      </c>
      <c r="E31" s="360">
        <v>4.7</v>
      </c>
      <c r="F31" s="360">
        <v>0</v>
      </c>
      <c r="G31" s="360">
        <v>9.9999999999999978E-2</v>
      </c>
      <c r="H31" s="360">
        <v>-9.9999999999999978E-2</v>
      </c>
    </row>
  </sheetData>
  <hyperlinks>
    <hyperlink ref="A1" location="OBSAH!A1" display="OBSAH!A1" xr:uid="{295EF194-8460-43B1-A4D1-8B22EDD5562A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BC75-2F32-4D0C-8836-8335264C0CA5}">
  <dimension ref="A1:I5"/>
  <sheetViews>
    <sheetView zoomScale="145" zoomScaleNormal="145" workbookViewId="0"/>
  </sheetViews>
  <sheetFormatPr defaultColWidth="7.26953125" defaultRowHeight="14.4" x14ac:dyDescent="0.3"/>
  <cols>
    <col min="1" max="1" width="14.36328125" style="12" customWidth="1"/>
    <col min="2" max="16384" width="7.26953125" style="12"/>
  </cols>
  <sheetData>
    <row r="1" spans="1:9" x14ac:dyDescent="0.3">
      <c r="A1" s="2" t="s">
        <v>3</v>
      </c>
    </row>
    <row r="2" spans="1:9" x14ac:dyDescent="0.3">
      <c r="A2" s="348"/>
      <c r="B2" s="349">
        <v>2019</v>
      </c>
      <c r="C2" s="349">
        <v>2020</v>
      </c>
      <c r="D2" s="349">
        <v>2021</v>
      </c>
      <c r="E2" s="349">
        <v>2022</v>
      </c>
      <c r="F2" s="349">
        <v>2023</v>
      </c>
      <c r="G2" s="349">
        <v>2024</v>
      </c>
      <c r="H2" s="349">
        <v>2025</v>
      </c>
      <c r="I2" s="349">
        <v>2026</v>
      </c>
    </row>
    <row r="3" spans="1:9" x14ac:dyDescent="0.3">
      <c r="A3" s="350" t="s">
        <v>1017</v>
      </c>
      <c r="B3" s="351">
        <v>-3.3</v>
      </c>
      <c r="C3" s="351">
        <v>0.6</v>
      </c>
      <c r="D3" s="351">
        <v>-4</v>
      </c>
      <c r="E3" s="351">
        <v>-7.3</v>
      </c>
      <c r="F3" s="351">
        <v>-1.6</v>
      </c>
      <c r="G3" s="352">
        <v>-1.6083766442203318</v>
      </c>
      <c r="H3" s="352">
        <v>-1.7930069278604637</v>
      </c>
      <c r="I3" s="352">
        <v>-1.2829944659460195</v>
      </c>
    </row>
    <row r="4" spans="1:9" x14ac:dyDescent="0.3">
      <c r="A4" s="350" t="s">
        <v>1018</v>
      </c>
      <c r="B4" s="351">
        <v>0.1</v>
      </c>
      <c r="C4" s="351">
        <v>2.1</v>
      </c>
      <c r="D4" s="351">
        <v>0.2</v>
      </c>
      <c r="E4" s="351">
        <v>-5.2</v>
      </c>
      <c r="F4" s="351">
        <v>1.8</v>
      </c>
      <c r="G4" s="352">
        <v>1.5709042474228396</v>
      </c>
      <c r="H4" s="352">
        <v>1.1723683282694317</v>
      </c>
      <c r="I4" s="352">
        <v>1.6692843479017712</v>
      </c>
    </row>
    <row r="5" spans="1:9" x14ac:dyDescent="0.3">
      <c r="A5" s="350" t="s">
        <v>1019</v>
      </c>
      <c r="B5" s="353">
        <v>-3.4</v>
      </c>
      <c r="C5" s="353">
        <v>-1.5</v>
      </c>
      <c r="D5" s="353">
        <v>-4.2</v>
      </c>
      <c r="E5" s="353">
        <v>-2.0999999999999996</v>
      </c>
      <c r="F5" s="353">
        <v>-3.4000000000000004</v>
      </c>
      <c r="G5" s="353">
        <f t="shared" ref="G5:I5" si="0">G3-G4</f>
        <v>-3.1792808916431712</v>
      </c>
      <c r="H5" s="353">
        <f t="shared" si="0"/>
        <v>-2.9653752561298954</v>
      </c>
      <c r="I5" s="353">
        <f t="shared" si="0"/>
        <v>-2.9522788138477907</v>
      </c>
    </row>
  </sheetData>
  <hyperlinks>
    <hyperlink ref="A1" location="OBSAH!A1" display="OBSAH!A1" xr:uid="{F4223185-B68E-4DDB-BE22-F90BE9D55D67}"/>
  </hyperlink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0667-42F4-4A38-83D4-89C488833E20}">
  <dimension ref="A1:D55"/>
  <sheetViews>
    <sheetView topLeftCell="A2" zoomScale="85" zoomScaleNormal="85" workbookViewId="0"/>
  </sheetViews>
  <sheetFormatPr defaultColWidth="7.26953125" defaultRowHeight="14.4" x14ac:dyDescent="0.3"/>
  <cols>
    <col min="1" max="1" width="11.7265625" style="354" customWidth="1"/>
    <col min="2" max="2" width="12.6328125" style="354" customWidth="1"/>
    <col min="3" max="3" width="14.36328125" style="354" customWidth="1"/>
    <col min="4" max="16384" width="7.26953125" style="354"/>
  </cols>
  <sheetData>
    <row r="1" spans="1:4" x14ac:dyDescent="0.3">
      <c r="A1" s="2" t="s">
        <v>3</v>
      </c>
    </row>
    <row r="2" spans="1:4" ht="63" customHeight="1" x14ac:dyDescent="0.3">
      <c r="A2" s="355"/>
      <c r="B2" s="356" t="s">
        <v>1020</v>
      </c>
      <c r="C2" s="356" t="s">
        <v>1021</v>
      </c>
      <c r="D2" s="356" t="s">
        <v>1022</v>
      </c>
    </row>
    <row r="3" spans="1:4" x14ac:dyDescent="0.3">
      <c r="A3" s="357" t="s">
        <v>1023</v>
      </c>
      <c r="B3" s="358">
        <v>100</v>
      </c>
      <c r="C3" s="358">
        <v>100</v>
      </c>
      <c r="D3" s="358">
        <v>100</v>
      </c>
    </row>
    <row r="4" spans="1:4" x14ac:dyDescent="0.3">
      <c r="A4" s="357" t="s">
        <v>1024</v>
      </c>
      <c r="B4" s="358">
        <v>100.70551266136914</v>
      </c>
      <c r="C4" s="358">
        <v>100.4038599370527</v>
      </c>
      <c r="D4" s="358">
        <v>100.53937792580197</v>
      </c>
    </row>
    <row r="5" spans="1:4" x14ac:dyDescent="0.3">
      <c r="A5" s="357" t="s">
        <v>1025</v>
      </c>
      <c r="B5" s="358">
        <v>100.44907794133617</v>
      </c>
      <c r="C5" s="358">
        <v>103.11371025542479</v>
      </c>
      <c r="D5" s="358">
        <v>101.70498488657212</v>
      </c>
    </row>
    <row r="6" spans="1:4" x14ac:dyDescent="0.3">
      <c r="A6" s="357" t="s">
        <v>1026</v>
      </c>
      <c r="B6" s="358">
        <v>102.45386661740629</v>
      </c>
      <c r="C6" s="358">
        <v>105.91178374934647</v>
      </c>
      <c r="D6" s="358">
        <v>104.23835081340526</v>
      </c>
    </row>
    <row r="7" spans="1:4" x14ac:dyDescent="0.3">
      <c r="A7" s="357" t="s">
        <v>1027</v>
      </c>
      <c r="B7" s="358">
        <v>102.97526189023802</v>
      </c>
      <c r="C7" s="358">
        <v>106.68661036726186</v>
      </c>
      <c r="D7" s="358">
        <v>103.50616509386343</v>
      </c>
    </row>
    <row r="8" spans="1:4" x14ac:dyDescent="0.3">
      <c r="A8" s="357" t="s">
        <v>1028</v>
      </c>
      <c r="B8" s="358">
        <v>103.22068407628184</v>
      </c>
      <c r="C8" s="358">
        <v>105.35876155159221</v>
      </c>
      <c r="D8" s="358">
        <v>102.20348188682993</v>
      </c>
    </row>
    <row r="9" spans="1:4" x14ac:dyDescent="0.3">
      <c r="A9" s="357" t="s">
        <v>1029</v>
      </c>
      <c r="B9" s="358">
        <v>102.73912677202837</v>
      </c>
      <c r="C9" s="358">
        <v>104.82104337408636</v>
      </c>
      <c r="D9" s="358">
        <v>101.60495176467938</v>
      </c>
    </row>
    <row r="10" spans="1:4" x14ac:dyDescent="0.3">
      <c r="A10" s="357" t="s">
        <v>1030</v>
      </c>
      <c r="B10" s="358">
        <v>103.19906500034001</v>
      </c>
      <c r="C10" s="358">
        <v>104.96037228241113</v>
      </c>
      <c r="D10" s="358">
        <v>102.11813252594897</v>
      </c>
    </row>
    <row r="11" spans="1:4" x14ac:dyDescent="0.3">
      <c r="A11" s="357" t="s">
        <v>1031</v>
      </c>
      <c r="B11" s="358">
        <v>103.08893966044855</v>
      </c>
      <c r="C11" s="358">
        <v>104.69570275576238</v>
      </c>
      <c r="D11" s="358">
        <v>101.4136457192248</v>
      </c>
    </row>
    <row r="12" spans="1:4" x14ac:dyDescent="0.3">
      <c r="A12" s="357" t="s">
        <v>1032</v>
      </c>
      <c r="B12" s="358">
        <v>103.75354862414375</v>
      </c>
      <c r="C12" s="358">
        <v>104.92588630013194</v>
      </c>
      <c r="D12" s="358">
        <v>101.61938523431029</v>
      </c>
    </row>
    <row r="13" spans="1:4" x14ac:dyDescent="0.3">
      <c r="A13" s="357" t="s">
        <v>1033</v>
      </c>
      <c r="B13" s="358">
        <v>103.94025421191361</v>
      </c>
      <c r="C13" s="358">
        <v>104.9784462610755</v>
      </c>
      <c r="D13" s="358">
        <v>101.77239669848983</v>
      </c>
    </row>
    <row r="14" spans="1:4" x14ac:dyDescent="0.3">
      <c r="A14" s="357" t="s">
        <v>1034</v>
      </c>
      <c r="B14" s="358">
        <v>103.40495371183293</v>
      </c>
      <c r="C14" s="358">
        <v>103.24092059567957</v>
      </c>
      <c r="D14" s="358">
        <v>100.16160480158986</v>
      </c>
    </row>
    <row r="15" spans="1:4" x14ac:dyDescent="0.3">
      <c r="A15" s="357" t="s">
        <v>1035</v>
      </c>
      <c r="B15" s="358">
        <v>103.33720379074765</v>
      </c>
      <c r="C15" s="358">
        <v>102.89640701768965</v>
      </c>
      <c r="D15" s="358">
        <v>100.42349301645332</v>
      </c>
    </row>
    <row r="16" spans="1:4" x14ac:dyDescent="0.3">
      <c r="A16" s="357" t="s">
        <v>1036</v>
      </c>
      <c r="B16" s="358">
        <v>102.76571925041689</v>
      </c>
      <c r="C16" s="358">
        <v>101.99443930847988</v>
      </c>
      <c r="D16" s="358">
        <v>100.00917735063237</v>
      </c>
    </row>
    <row r="17" spans="1:4" x14ac:dyDescent="0.3">
      <c r="A17" s="357" t="s">
        <v>1037</v>
      </c>
      <c r="B17" s="358">
        <v>102.1999185985967</v>
      </c>
      <c r="C17" s="358">
        <v>101.80282743505313</v>
      </c>
      <c r="D17" s="358">
        <v>100.37443590580033</v>
      </c>
    </row>
    <row r="18" spans="1:4" x14ac:dyDescent="0.3">
      <c r="A18" s="357" t="s">
        <v>1038</v>
      </c>
      <c r="B18" s="358">
        <v>102.52298676161466</v>
      </c>
      <c r="C18" s="358">
        <v>101.39813651047564</v>
      </c>
      <c r="D18" s="358">
        <v>100.79651060442868</v>
      </c>
    </row>
    <row r="19" spans="1:4" x14ac:dyDescent="0.3">
      <c r="A19" s="357" t="s">
        <v>1039</v>
      </c>
      <c r="B19" s="358">
        <v>102.19768564239612</v>
      </c>
      <c r="C19" s="358">
        <v>100.70052248340622</v>
      </c>
      <c r="D19" s="358">
        <v>100.1394122991516</v>
      </c>
    </row>
    <row r="20" spans="1:4" x14ac:dyDescent="0.3">
      <c r="A20" s="357" t="s">
        <v>1040</v>
      </c>
      <c r="B20" s="358">
        <v>102.54526557461577</v>
      </c>
      <c r="C20" s="358">
        <v>100.15885711515755</v>
      </c>
      <c r="D20" s="358">
        <v>99.319290874459682</v>
      </c>
    </row>
    <row r="21" spans="1:4" x14ac:dyDescent="0.3">
      <c r="A21" s="357" t="s">
        <v>1041</v>
      </c>
      <c r="B21" s="358">
        <v>102.4747752072843</v>
      </c>
      <c r="C21" s="358">
        <v>98.835786477755505</v>
      </c>
      <c r="D21" s="358">
        <v>97.939351061193747</v>
      </c>
    </row>
    <row r="22" spans="1:4" x14ac:dyDescent="0.3">
      <c r="A22" s="357" t="s">
        <v>1042</v>
      </c>
      <c r="B22" s="358">
        <v>102.71979140129166</v>
      </c>
      <c r="C22" s="358">
        <v>99.354045697388983</v>
      </c>
      <c r="D22" s="358">
        <v>98.842736085259261</v>
      </c>
    </row>
    <row r="23" spans="1:4" x14ac:dyDescent="0.3">
      <c r="A23" s="357" t="s">
        <v>1043</v>
      </c>
      <c r="B23" s="358">
        <v>102.60291644379396</v>
      </c>
      <c r="C23" s="358">
        <v>99.258205136195386</v>
      </c>
      <c r="D23" s="358">
        <v>98.451530656939795</v>
      </c>
    </row>
    <row r="24" spans="1:4" x14ac:dyDescent="0.3">
      <c r="A24" s="357" t="s">
        <v>1044</v>
      </c>
      <c r="B24" s="358">
        <v>103.19307661780215</v>
      </c>
      <c r="C24" s="358">
        <v>98.866394518252292</v>
      </c>
      <c r="D24" s="358">
        <v>99.212583315743416</v>
      </c>
    </row>
    <row r="25" spans="1:4" x14ac:dyDescent="0.3">
      <c r="A25" s="357" t="s">
        <v>1045</v>
      </c>
      <c r="B25" s="358">
        <v>102.9401435790837</v>
      </c>
      <c r="C25" s="358">
        <v>98.014563056372111</v>
      </c>
      <c r="D25" s="358">
        <v>98.321295708420564</v>
      </c>
    </row>
    <row r="26" spans="1:4" x14ac:dyDescent="0.3">
      <c r="A26" s="357" t="s">
        <v>1046</v>
      </c>
      <c r="B26" s="358">
        <v>102.89482471801314</v>
      </c>
      <c r="C26" s="358">
        <v>97.772814935615799</v>
      </c>
      <c r="D26" s="358">
        <v>98.667949270942927</v>
      </c>
    </row>
    <row r="27" spans="1:4" x14ac:dyDescent="0.3">
      <c r="A27" s="357" t="s">
        <v>1047</v>
      </c>
      <c r="B27" s="358">
        <v>102.46558963745926</v>
      </c>
      <c r="C27" s="358">
        <v>96.552925249209693</v>
      </c>
      <c r="D27" s="358">
        <v>98.76606349224889</v>
      </c>
    </row>
    <row r="28" spans="1:4" x14ac:dyDescent="0.3">
      <c r="A28" s="357" t="s">
        <v>1048</v>
      </c>
      <c r="B28" s="358">
        <v>103.29863454728337</v>
      </c>
      <c r="C28" s="358">
        <v>99.870158199250042</v>
      </c>
      <c r="D28" s="358">
        <v>97.152101237857735</v>
      </c>
    </row>
    <row r="29" spans="1:4" x14ac:dyDescent="0.3">
      <c r="A29" s="357" t="s">
        <v>1049</v>
      </c>
      <c r="B29" s="358">
        <v>103.38521234905977</v>
      </c>
      <c r="C29" s="358">
        <v>112.04412543756688</v>
      </c>
      <c r="D29" s="358">
        <v>97.987490436783489</v>
      </c>
    </row>
    <row r="30" spans="1:4" x14ac:dyDescent="0.3">
      <c r="A30" s="357" t="s">
        <v>1050</v>
      </c>
      <c r="B30" s="358">
        <v>104.34533276629779</v>
      </c>
      <c r="C30" s="358">
        <v>107.01374245619138</v>
      </c>
      <c r="D30" s="358">
        <v>97.332978475775562</v>
      </c>
    </row>
    <row r="31" spans="1:4" x14ac:dyDescent="0.3">
      <c r="A31" s="357" t="s">
        <v>1051</v>
      </c>
      <c r="B31" s="358">
        <v>103.97943244343261</v>
      </c>
      <c r="C31" s="358">
        <v>113.46850730403411</v>
      </c>
      <c r="D31" s="358">
        <v>98.246959168298432</v>
      </c>
    </row>
    <row r="32" spans="1:4" x14ac:dyDescent="0.3">
      <c r="A32" s="357" t="s">
        <v>1052</v>
      </c>
      <c r="B32" s="358">
        <v>104.98730767395996</v>
      </c>
      <c r="C32" s="358">
        <v>107.58961681087762</v>
      </c>
      <c r="D32" s="358">
        <v>99.065745705625631</v>
      </c>
    </row>
    <row r="33" spans="1:4" x14ac:dyDescent="0.3">
      <c r="A33" s="357" t="s">
        <v>1053</v>
      </c>
      <c r="B33" s="358">
        <v>105.59299704336298</v>
      </c>
      <c r="C33" s="358">
        <v>108.29339399542263</v>
      </c>
      <c r="D33" s="358">
        <v>99.462874696625988</v>
      </c>
    </row>
    <row r="34" spans="1:4" x14ac:dyDescent="0.3">
      <c r="A34" s="357" t="s">
        <v>1054</v>
      </c>
      <c r="B34" s="358">
        <v>105.48454642062195</v>
      </c>
      <c r="C34" s="358">
        <v>107.73635535796519</v>
      </c>
      <c r="D34" s="358">
        <v>100.79817921363454</v>
      </c>
    </row>
    <row r="35" spans="1:4" x14ac:dyDescent="0.3">
      <c r="A35" s="357" t="s">
        <v>1055</v>
      </c>
      <c r="B35" s="358">
        <v>105.67135350640098</v>
      </c>
      <c r="C35" s="358">
        <v>111.95167807543289</v>
      </c>
      <c r="D35" s="358">
        <v>99.579343619196678</v>
      </c>
    </row>
    <row r="36" spans="1:4" x14ac:dyDescent="0.3">
      <c r="A36" s="357" t="s">
        <v>1056</v>
      </c>
      <c r="B36" s="358">
        <v>105.76260021659675</v>
      </c>
      <c r="C36" s="358">
        <v>120.77558835647982</v>
      </c>
      <c r="D36" s="358">
        <v>100.00258634426913</v>
      </c>
    </row>
    <row r="37" spans="1:4" x14ac:dyDescent="0.3">
      <c r="A37" s="357" t="s">
        <v>1057</v>
      </c>
      <c r="B37" s="358">
        <v>106.78473591740496</v>
      </c>
      <c r="C37" s="358">
        <v>122.55978782118532</v>
      </c>
      <c r="D37" s="358">
        <v>99.350994449371484</v>
      </c>
    </row>
    <row r="38" spans="1:4" x14ac:dyDescent="0.3">
      <c r="A38" s="357" t="s">
        <v>1058</v>
      </c>
      <c r="B38" s="358">
        <v>107.23594531693261</v>
      </c>
      <c r="C38" s="358">
        <v>109.12950594329203</v>
      </c>
      <c r="D38" s="358">
        <v>100.88002449518314</v>
      </c>
    </row>
    <row r="39" spans="1:4" x14ac:dyDescent="0.3">
      <c r="A39" s="357" t="s">
        <v>1059</v>
      </c>
      <c r="B39" s="358">
        <v>107.53886612514097</v>
      </c>
      <c r="C39" s="358">
        <v>106.51459594962832</v>
      </c>
      <c r="D39" s="358">
        <v>99.904805844804329</v>
      </c>
    </row>
    <row r="40" spans="1:4" x14ac:dyDescent="0.3">
      <c r="A40" s="357" t="s">
        <v>1060</v>
      </c>
      <c r="B40" s="358">
        <v>108.21722806907144</v>
      </c>
      <c r="C40" s="358">
        <v>116.24504437127136</v>
      </c>
      <c r="D40" s="358">
        <v>100.82546097415074</v>
      </c>
    </row>
    <row r="41" spans="1:4" x14ac:dyDescent="0.3">
      <c r="A41" s="357" t="s">
        <v>1061</v>
      </c>
      <c r="B41" s="358">
        <v>108.47726596842801</v>
      </c>
      <c r="C41" s="358">
        <v>130.35735926014411</v>
      </c>
      <c r="D41" s="358">
        <v>100.24470154004285</v>
      </c>
    </row>
    <row r="42" spans="1:4" x14ac:dyDescent="0.3">
      <c r="A42" s="357" t="s">
        <v>1062</v>
      </c>
      <c r="B42" s="358">
        <v>109.24667162653603</v>
      </c>
      <c r="C42" s="358">
        <v>129.14993438661003</v>
      </c>
      <c r="D42" s="358">
        <v>100.70240104521682</v>
      </c>
    </row>
    <row r="43" spans="1:4" x14ac:dyDescent="0.3">
      <c r="A43" s="357" t="s">
        <v>1063</v>
      </c>
      <c r="B43" s="358">
        <v>109.51422037856729</v>
      </c>
      <c r="C43" s="358">
        <v>127.25154338620493</v>
      </c>
      <c r="D43" s="358">
        <v>100.10712471101775</v>
      </c>
    </row>
    <row r="44" spans="1:4" x14ac:dyDescent="0.3">
      <c r="A44" s="357" t="s">
        <v>1064</v>
      </c>
      <c r="B44" s="358">
        <v>109.12700547378765</v>
      </c>
      <c r="C44" s="358">
        <v>125.94689297226924</v>
      </c>
      <c r="D44" s="358">
        <v>99.263726187903757</v>
      </c>
    </row>
    <row r="45" spans="1:4" x14ac:dyDescent="0.3">
      <c r="A45" s="357" t="s">
        <v>1065</v>
      </c>
      <c r="B45" s="358">
        <v>109.04920724979978</v>
      </c>
      <c r="C45" s="358">
        <v>125.69205679799734</v>
      </c>
      <c r="D45" s="358">
        <v>100.18655050921781</v>
      </c>
    </row>
    <row r="46" spans="1:4" x14ac:dyDescent="0.3">
      <c r="A46" s="357" t="s">
        <v>1066</v>
      </c>
      <c r="B46" s="358">
        <v>109.17542002413623</v>
      </c>
      <c r="C46" s="358">
        <v>129.16925484656161</v>
      </c>
      <c r="D46" s="358">
        <v>100.82712958335662</v>
      </c>
    </row>
    <row r="47" spans="1:4" x14ac:dyDescent="0.3">
      <c r="A47" s="357" t="s">
        <v>1067</v>
      </c>
      <c r="B47" s="358">
        <v>109.03261232530923</v>
      </c>
      <c r="C47" s="358">
        <v>128.44186376652021</v>
      </c>
      <c r="D47" s="358">
        <v>100.35466288671063</v>
      </c>
    </row>
    <row r="48" spans="1:4" x14ac:dyDescent="0.3">
      <c r="A48" s="357" t="s">
        <v>1068</v>
      </c>
      <c r="B48" s="358">
        <v>109.56928304851301</v>
      </c>
      <c r="C48" s="358">
        <v>128.90181536149689</v>
      </c>
      <c r="D48" s="358">
        <v>100.16569289414427</v>
      </c>
    </row>
    <row r="49" spans="1:4" x14ac:dyDescent="0.3">
      <c r="A49" s="357" t="s">
        <v>1069</v>
      </c>
      <c r="B49" s="358">
        <v>109.50995746218437</v>
      </c>
      <c r="C49" s="358">
        <v>129.38572709677197</v>
      </c>
      <c r="D49" s="358">
        <v>100.73568979887419</v>
      </c>
    </row>
    <row r="50" spans="1:4" x14ac:dyDescent="0.3">
      <c r="A50" s="357" t="s">
        <v>1070</v>
      </c>
      <c r="B50" s="358">
        <v>109.6137899255106</v>
      </c>
      <c r="C50" s="358">
        <v>125.67834550383812</v>
      </c>
      <c r="D50" s="358">
        <v>100.12422795537805</v>
      </c>
    </row>
    <row r="51" spans="1:4" x14ac:dyDescent="0.3">
      <c r="A51" s="357" t="s">
        <v>1071</v>
      </c>
      <c r="B51" s="358">
        <v>109.35486850425428</v>
      </c>
      <c r="C51" s="358">
        <v>125.99515949766804</v>
      </c>
      <c r="D51" s="358">
        <v>98.852914601415151</v>
      </c>
    </row>
    <row r="52" spans="1:4" x14ac:dyDescent="0.3">
      <c r="A52" s="357" t="s">
        <v>1072</v>
      </c>
      <c r="B52" s="358">
        <v>109.94650039939467</v>
      </c>
      <c r="C52" s="358">
        <v>121.10929909664732</v>
      </c>
      <c r="D52" s="358">
        <v>100.1780406022678</v>
      </c>
    </row>
    <row r="53" spans="1:4" x14ac:dyDescent="0.3">
      <c r="A53" s="357" t="s">
        <v>1073</v>
      </c>
      <c r="B53" s="358">
        <v>110.16502561302259</v>
      </c>
      <c r="C53" s="358">
        <v>114.83264257495334</v>
      </c>
      <c r="D53" s="358">
        <v>99.483482020318661</v>
      </c>
    </row>
    <row r="54" spans="1:4" x14ac:dyDescent="0.3">
      <c r="A54" s="357" t="s">
        <v>1074</v>
      </c>
      <c r="B54" s="358">
        <v>110.27581068997333</v>
      </c>
      <c r="C54" s="358">
        <v>114.90985516579933</v>
      </c>
      <c r="D54" s="358">
        <v>99.328051072790586</v>
      </c>
    </row>
    <row r="55" spans="1:4" x14ac:dyDescent="0.3">
      <c r="A55" s="357" t="s">
        <v>1075</v>
      </c>
      <c r="B55" s="358">
        <v>109.97715279814786</v>
      </c>
      <c r="C55" s="358">
        <v>114.58403880711742</v>
      </c>
      <c r="D55" s="358">
        <v>98.835978217975438</v>
      </c>
    </row>
  </sheetData>
  <hyperlinks>
    <hyperlink ref="A1" location="OBSAH!A1" display="OBSAH!A1" xr:uid="{E21D14CC-224A-455D-9CE6-527110ED403A}"/>
  </hyperlink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4EB9-729E-4F8B-92F8-2EDB9A0CC72A}">
  <dimension ref="A1:W33"/>
  <sheetViews>
    <sheetView workbookViewId="0">
      <pane xSplit="1" ySplit="2" topLeftCell="B3" activePane="bottomRight" state="frozen"/>
      <selection pane="topRight"/>
      <selection pane="bottomLeft"/>
      <selection pane="bottomRight" activeCell="H1" sqref="H1"/>
    </sheetView>
  </sheetViews>
  <sheetFormatPr defaultColWidth="8.7265625" defaultRowHeight="11.4" customHeight="1" x14ac:dyDescent="0.3"/>
  <cols>
    <col min="1" max="1" width="13.7265625" style="19" bestFit="1" customWidth="1"/>
    <col min="2" max="2" width="30.08984375" style="19" bestFit="1" customWidth="1"/>
    <col min="3" max="4" width="8.08984375" style="19" customWidth="1"/>
    <col min="5" max="5" width="12" style="19" customWidth="1"/>
    <col min="6" max="31" width="8.08984375" style="19" customWidth="1"/>
    <col min="32" max="16384" width="8.7265625" style="19"/>
  </cols>
  <sheetData>
    <row r="1" spans="1:23" ht="11.4" customHeight="1" x14ac:dyDescent="0.3">
      <c r="A1" s="2" t="s">
        <v>3</v>
      </c>
      <c r="B1" s="14"/>
    </row>
    <row r="3" spans="1:23" ht="51.6" x14ac:dyDescent="0.3">
      <c r="B3" s="22"/>
      <c r="C3" s="619" t="s">
        <v>168</v>
      </c>
      <c r="D3" s="619" t="s">
        <v>169</v>
      </c>
      <c r="E3" s="621" t="s">
        <v>170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2"/>
      <c r="U3" s="22"/>
      <c r="V3" s="22"/>
      <c r="W3" s="22"/>
    </row>
    <row r="4" spans="1:23" ht="14.4" x14ac:dyDescent="0.3">
      <c r="B4" s="15"/>
      <c r="C4" s="619" t="s">
        <v>117</v>
      </c>
      <c r="D4" s="620">
        <v>10.3</v>
      </c>
      <c r="E4" s="620">
        <v>0.90000000000000036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B5" s="15"/>
      <c r="C5" s="619" t="s">
        <v>128</v>
      </c>
      <c r="D5" s="620">
        <v>8.6</v>
      </c>
      <c r="E5" s="620">
        <v>2.3999999999999995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4.4" x14ac:dyDescent="0.3">
      <c r="B6" s="15"/>
      <c r="C6" s="619" t="s">
        <v>120</v>
      </c>
      <c r="D6" s="620">
        <v>13</v>
      </c>
      <c r="E6" s="620">
        <v>-1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4.4" x14ac:dyDescent="0.3">
      <c r="B7" s="15"/>
      <c r="C7" s="619" t="s">
        <v>116</v>
      </c>
      <c r="D7" s="620">
        <v>10.7</v>
      </c>
      <c r="E7" s="620">
        <v>-2.2000000000000002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4.4" x14ac:dyDescent="0.3">
      <c r="B8" s="15"/>
      <c r="C8" s="619" t="s">
        <v>131</v>
      </c>
      <c r="D8" s="620">
        <v>14.8</v>
      </c>
      <c r="E8" s="620">
        <v>1.5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4.4" x14ac:dyDescent="0.3">
      <c r="B9" s="15"/>
      <c r="C9" s="619" t="s">
        <v>133</v>
      </c>
      <c r="D9" s="620">
        <v>8.5</v>
      </c>
      <c r="E9" s="620">
        <v>2.6000000000000005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B10" s="15"/>
      <c r="C10" s="619" t="s">
        <v>132</v>
      </c>
      <c r="D10" s="620">
        <v>19.399999999999999</v>
      </c>
      <c r="E10" s="620">
        <v>-1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1.4" customHeight="1" x14ac:dyDescent="0.3">
      <c r="B11" s="15"/>
      <c r="C11" s="619" t="s">
        <v>126</v>
      </c>
      <c r="D11" s="620">
        <v>7.2</v>
      </c>
      <c r="E11" s="620">
        <v>1.5999999999999996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1.4" customHeight="1" x14ac:dyDescent="0.3">
      <c r="B12" s="15"/>
      <c r="C12" s="619" t="s">
        <v>134</v>
      </c>
      <c r="D12" s="620">
        <v>8.6999999999999993</v>
      </c>
      <c r="E12" s="620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1.4" customHeight="1" x14ac:dyDescent="0.3">
      <c r="B13" s="15"/>
      <c r="C13" s="619" t="s">
        <v>113</v>
      </c>
      <c r="D13" s="620">
        <v>9.3000000000000007</v>
      </c>
      <c r="E13" s="620">
        <v>-1.5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1.4" customHeight="1" x14ac:dyDescent="0.3">
      <c r="B14" s="15"/>
      <c r="C14" s="619" t="s">
        <v>130</v>
      </c>
      <c r="D14" s="620">
        <v>15.3</v>
      </c>
      <c r="E14" s="620">
        <v>0.60000000000000142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1.4" customHeight="1" x14ac:dyDescent="0.3">
      <c r="B15" s="15"/>
      <c r="C15" s="619" t="s">
        <v>121</v>
      </c>
      <c r="D15" s="620">
        <v>17.2</v>
      </c>
      <c r="E15" s="620">
        <v>-0.59999999999999964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1.4" customHeight="1" x14ac:dyDescent="0.3">
      <c r="B16" s="15"/>
      <c r="C16" s="619" t="s">
        <v>137</v>
      </c>
      <c r="D16" s="620">
        <v>11.6</v>
      </c>
      <c r="E16" s="620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3" ht="11.4" customHeight="1" x14ac:dyDescent="0.3">
      <c r="B17" s="15"/>
      <c r="C17" s="619" t="s">
        <v>122</v>
      </c>
      <c r="D17" s="620">
        <v>13.2</v>
      </c>
      <c r="E17" s="620">
        <v>0.39999999999999947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2:23" ht="11.4" customHeight="1" x14ac:dyDescent="0.3">
      <c r="B18" s="15"/>
      <c r="C18" s="619" t="s">
        <v>123</v>
      </c>
      <c r="D18" s="620">
        <v>8.1</v>
      </c>
      <c r="E18" s="620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2:23" ht="11.4" customHeight="1" x14ac:dyDescent="0.3">
      <c r="B19" s="15"/>
      <c r="C19" s="619" t="s">
        <v>114</v>
      </c>
      <c r="D19" s="620">
        <v>12</v>
      </c>
      <c r="E19" s="620">
        <v>-5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11.4" customHeight="1" x14ac:dyDescent="0.3">
      <c r="B20" s="15"/>
      <c r="C20" s="619" t="s">
        <v>102</v>
      </c>
      <c r="D20" s="620">
        <v>12.1</v>
      </c>
      <c r="E20" s="620">
        <v>3.5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2:23" ht="11.4" customHeight="1" x14ac:dyDescent="0.3">
      <c r="B21" s="15"/>
      <c r="C21" s="619" t="s">
        <v>124</v>
      </c>
      <c r="D21" s="620">
        <v>9.3000000000000007</v>
      </c>
      <c r="E21" s="620">
        <v>0.5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2:23" ht="11.4" customHeight="1" x14ac:dyDescent="0.3">
      <c r="B22" s="15"/>
      <c r="C22" s="619" t="s">
        <v>115</v>
      </c>
      <c r="D22" s="620">
        <v>8.3000000000000007</v>
      </c>
      <c r="E22" s="620">
        <v>1.7999999999999989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2:23" ht="11.4" customHeight="1" x14ac:dyDescent="0.3">
      <c r="B23" s="15"/>
      <c r="C23" s="619" t="s">
        <v>135</v>
      </c>
      <c r="D23" s="620">
        <v>8.1</v>
      </c>
      <c r="E23" s="620">
        <v>0.79999999999999982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2:23" ht="11.4" customHeight="1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11.4" customHeight="1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2:23" ht="11.4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2:23" ht="11.4" customHeight="1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2:23" ht="11.4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2:23" ht="11.4" customHeight="1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2:23" ht="11.4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ht="11.4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2:23" ht="11.4" customHeight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2:23" ht="11.4" customHeigh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</sheetData>
  <hyperlinks>
    <hyperlink ref="A1" location="OBSAH!A1" display="OBSAH!A1" xr:uid="{DA08C2FD-19FC-4CF3-8383-9EF9A565890B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C2B5-0A2B-4082-99AF-23843532FEBC}">
  <dimension ref="A1:R23"/>
  <sheetViews>
    <sheetView zoomScaleNormal="100" workbookViewId="0">
      <selection activeCell="D21" sqref="D21"/>
    </sheetView>
  </sheetViews>
  <sheetFormatPr defaultColWidth="8.7265625" defaultRowHeight="12.6" x14ac:dyDescent="0.2"/>
  <cols>
    <col min="1" max="1" width="15.08984375" style="15" bestFit="1" customWidth="1"/>
    <col min="2" max="2" width="26.6328125" style="15" customWidth="1"/>
    <col min="3" max="3" width="15.453125" style="15" customWidth="1"/>
    <col min="4" max="4" width="9.6328125" style="15" customWidth="1"/>
    <col min="5" max="9" width="8.7265625" style="15" customWidth="1"/>
    <col min="10" max="10" width="6.08984375" style="15" customWidth="1"/>
    <col min="11" max="11" width="8.7265625" style="15" customWidth="1"/>
    <col min="12" max="12" width="5.453125" style="15" customWidth="1"/>
    <col min="13" max="13" width="6.90625" style="15" customWidth="1"/>
    <col min="14" max="14" width="5.453125" style="15" customWidth="1"/>
    <col min="15" max="15" width="6.36328125" style="15" customWidth="1"/>
    <col min="16" max="19" width="5.26953125" style="15" customWidth="1"/>
    <col min="20" max="23" width="4.26953125" style="15" customWidth="1"/>
    <col min="24" max="24" width="9.90625" style="15" bestFit="1" customWidth="1"/>
    <col min="25" max="25" width="11.36328125" style="15" bestFit="1" customWidth="1"/>
    <col min="26" max="16384" width="8.7265625" style="15"/>
  </cols>
  <sheetData>
    <row r="1" spans="1:18" x14ac:dyDescent="0.2">
      <c r="A1" s="2" t="s">
        <v>3</v>
      </c>
      <c r="B1" s="14"/>
    </row>
    <row r="2" spans="1:18" s="22" customForma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.6" customHeight="1" x14ac:dyDescent="0.2">
      <c r="B3" s="622"/>
      <c r="C3" s="622" t="s">
        <v>143</v>
      </c>
      <c r="D3" s="622" t="s">
        <v>171</v>
      </c>
      <c r="E3" s="622" t="s">
        <v>172</v>
      </c>
    </row>
    <row r="4" spans="1:18" x14ac:dyDescent="0.2">
      <c r="B4" s="622" t="s">
        <v>173</v>
      </c>
      <c r="C4" s="622">
        <v>8.1999999999999957</v>
      </c>
      <c r="D4" s="622">
        <v>-0.10000000000000142</v>
      </c>
      <c r="E4" s="622">
        <v>-8.2999999999999972</v>
      </c>
    </row>
    <row r="5" spans="1:18" x14ac:dyDescent="0.2">
      <c r="B5" s="622" t="s">
        <v>174</v>
      </c>
      <c r="C5" s="622">
        <v>-0.90000000000000213</v>
      </c>
      <c r="D5" s="622">
        <v>-6.6999999999999957</v>
      </c>
      <c r="E5" s="622">
        <v>-5.7999999999999936</v>
      </c>
    </row>
    <row r="6" spans="1:18" x14ac:dyDescent="0.2">
      <c r="B6" s="622" t="s">
        <v>175</v>
      </c>
      <c r="C6" s="622">
        <v>3.6999999999999993</v>
      </c>
      <c r="D6" s="622">
        <v>-0.69999999999999929</v>
      </c>
      <c r="E6" s="622">
        <v>-4.3999999999999986</v>
      </c>
    </row>
    <row r="7" spans="1:18" x14ac:dyDescent="0.2">
      <c r="B7" s="622" t="s">
        <v>176</v>
      </c>
      <c r="C7" s="622">
        <v>9.1000000000000014</v>
      </c>
      <c r="D7" s="622">
        <v>6.7999999999999972</v>
      </c>
      <c r="E7" s="622">
        <v>-2.3000000000000043</v>
      </c>
    </row>
    <row r="8" spans="1:18" x14ac:dyDescent="0.2">
      <c r="B8" s="622" t="s">
        <v>177</v>
      </c>
      <c r="C8" s="622">
        <v>1</v>
      </c>
      <c r="D8" s="622">
        <v>-3.1999999999999993</v>
      </c>
      <c r="E8" s="622">
        <v>-4.1999999999999993</v>
      </c>
    </row>
    <row r="9" spans="1:18" ht="12.6" customHeight="1" x14ac:dyDescent="0.2">
      <c r="B9" s="622" t="s">
        <v>178</v>
      </c>
      <c r="C9" s="622">
        <v>1.2999999999999998</v>
      </c>
      <c r="D9" s="622">
        <v>5.6</v>
      </c>
      <c r="E9" s="622">
        <v>4.3</v>
      </c>
    </row>
    <row r="17" ht="12.6" customHeight="1" x14ac:dyDescent="0.2"/>
    <row r="19" ht="12.6" customHeight="1" x14ac:dyDescent="0.2"/>
    <row r="21" ht="12.6" customHeight="1" x14ac:dyDescent="0.2"/>
    <row r="23" ht="12.6" customHeight="1" x14ac:dyDescent="0.2"/>
  </sheetData>
  <hyperlinks>
    <hyperlink ref="A1" location="OBSAH!A1" display="OBSAH!A1" xr:uid="{AD51CAFE-E5BC-4592-839C-538FE846B4F3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9E18-3E5B-4257-A723-470B917CFB06}">
  <dimension ref="A1:Q4"/>
  <sheetViews>
    <sheetView zoomScale="70" zoomScaleNormal="70" workbookViewId="0">
      <selection activeCell="X41" sqref="X41"/>
    </sheetView>
  </sheetViews>
  <sheetFormatPr defaultColWidth="8.7265625" defaultRowHeight="12.6" x14ac:dyDescent="0.2"/>
  <cols>
    <col min="1" max="1" width="13.7265625" style="15" bestFit="1" customWidth="1"/>
    <col min="2" max="3" width="11.90625" style="15" customWidth="1"/>
    <col min="4" max="4" width="17" style="15" customWidth="1"/>
    <col min="5" max="6" width="11.90625" style="15" customWidth="1"/>
    <col min="7" max="16384" width="8.7265625" style="15"/>
  </cols>
  <sheetData>
    <row r="1" spans="1:17" x14ac:dyDescent="0.2">
      <c r="A1" s="2" t="s">
        <v>3</v>
      </c>
    </row>
    <row r="2" spans="1:17" ht="14.4" x14ac:dyDescent="0.2">
      <c r="B2" s="594"/>
      <c r="C2" s="595" t="s">
        <v>214</v>
      </c>
      <c r="D2" s="595" t="s">
        <v>215</v>
      </c>
      <c r="E2" s="595" t="s">
        <v>216</v>
      </c>
      <c r="F2" s="595" t="s">
        <v>217</v>
      </c>
      <c r="G2" s="595" t="s">
        <v>218</v>
      </c>
      <c r="H2" s="595" t="s">
        <v>219</v>
      </c>
      <c r="I2" s="595" t="s">
        <v>220</v>
      </c>
      <c r="J2" s="595" t="s">
        <v>221</v>
      </c>
      <c r="K2" s="595" t="s">
        <v>222</v>
      </c>
      <c r="L2" s="595" t="s">
        <v>223</v>
      </c>
      <c r="M2" s="595" t="s">
        <v>224</v>
      </c>
      <c r="N2" s="595" t="s">
        <v>225</v>
      </c>
      <c r="O2" s="595" t="s">
        <v>226</v>
      </c>
      <c r="P2" s="595" t="s">
        <v>227</v>
      </c>
      <c r="Q2" s="595" t="s">
        <v>184</v>
      </c>
    </row>
    <row r="3" spans="1:17" x14ac:dyDescent="0.2">
      <c r="B3" s="594" t="s">
        <v>102</v>
      </c>
      <c r="C3" s="594">
        <v>1.3</v>
      </c>
      <c r="D3" s="594">
        <v>1.7</v>
      </c>
      <c r="E3" s="594">
        <v>1.7</v>
      </c>
      <c r="F3" s="594">
        <v>2.2000000000000002</v>
      </c>
      <c r="G3" s="594">
        <v>2.2000000000000002</v>
      </c>
      <c r="H3" s="594">
        <v>1.9</v>
      </c>
      <c r="I3" s="594">
        <v>2.1</v>
      </c>
      <c r="J3" s="594">
        <v>2.1</v>
      </c>
      <c r="K3" s="594">
        <v>2.2999999999999998</v>
      </c>
      <c r="L3" s="594">
        <v>2.4</v>
      </c>
      <c r="M3" s="594">
        <v>2.6</v>
      </c>
      <c r="N3" s="594">
        <v>2.7</v>
      </c>
      <c r="O3" s="594">
        <v>3.2</v>
      </c>
      <c r="P3" s="594">
        <v>2.9</v>
      </c>
      <c r="Q3" s="594">
        <v>2.8</v>
      </c>
    </row>
    <row r="4" spans="1:17" x14ac:dyDescent="0.2">
      <c r="B4" s="594" t="s">
        <v>104</v>
      </c>
      <c r="C4" s="594">
        <v>3.4038461538461542</v>
      </c>
      <c r="D4" s="594">
        <v>3.2115384615384621</v>
      </c>
      <c r="E4" s="594">
        <v>3.5777777777777779</v>
      </c>
      <c r="F4" s="594">
        <v>3.8555555555555561</v>
      </c>
      <c r="G4" s="594">
        <v>3.7666666666666671</v>
      </c>
      <c r="H4" s="594">
        <v>3.9518518518518508</v>
      </c>
      <c r="I4" s="594">
        <v>3.92962962962963</v>
      </c>
      <c r="J4" s="594">
        <v>3.4518518518518508</v>
      </c>
      <c r="K4" s="594">
        <v>3.2</v>
      </c>
      <c r="L4" s="594">
        <v>2.496296296296296</v>
      </c>
      <c r="M4" s="594">
        <v>2.6888888888888891</v>
      </c>
      <c r="N4" s="594">
        <v>2.4740740740740739</v>
      </c>
      <c r="O4" s="594">
        <v>2.3269230769230771</v>
      </c>
      <c r="P4" s="594">
        <v>2.2370370370370369</v>
      </c>
      <c r="Q4" s="594">
        <v>2.5592592592592589</v>
      </c>
    </row>
  </sheetData>
  <hyperlinks>
    <hyperlink ref="A1" location="OBSAH!A1" display="OBSAH!A1" xr:uid="{57DC455B-8144-4F9C-B64C-DC409F550666}"/>
  </hyperlink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546E-DA83-44AC-A396-53EE22505674}">
  <dimension ref="A1:O23"/>
  <sheetViews>
    <sheetView zoomScale="80" zoomScaleNormal="80" workbookViewId="0">
      <selection activeCell="Z36" sqref="Z36"/>
    </sheetView>
  </sheetViews>
  <sheetFormatPr defaultColWidth="8.7265625" defaultRowHeight="12.6" x14ac:dyDescent="0.2"/>
  <cols>
    <col min="1" max="1" width="15.08984375" style="15" bestFit="1" customWidth="1"/>
    <col min="2" max="2" width="26.6328125" style="15" customWidth="1"/>
    <col min="3" max="3" width="15.453125" style="15" customWidth="1"/>
    <col min="4" max="4" width="9.6328125" style="15" customWidth="1"/>
    <col min="5" max="9" width="8.7265625" style="15" customWidth="1"/>
    <col min="10" max="10" width="6.08984375" style="15" customWidth="1"/>
    <col min="11" max="11" width="8.7265625" style="15" customWidth="1"/>
    <col min="12" max="12" width="5.453125" style="15" customWidth="1"/>
    <col min="13" max="13" width="6.90625" style="15" customWidth="1"/>
    <col min="14" max="14" width="5.453125" style="15" customWidth="1"/>
    <col min="15" max="15" width="6.36328125" style="15" customWidth="1"/>
    <col min="16" max="19" width="5.26953125" style="15" customWidth="1"/>
    <col min="20" max="23" width="4.26953125" style="15" customWidth="1"/>
    <col min="24" max="24" width="9.90625" style="15" bestFit="1" customWidth="1"/>
    <col min="25" max="25" width="11.36328125" style="15" bestFit="1" customWidth="1"/>
    <col min="26" max="16384" width="8.7265625" style="15"/>
  </cols>
  <sheetData>
    <row r="1" spans="1:15" x14ac:dyDescent="0.2">
      <c r="A1" s="2" t="s">
        <v>3</v>
      </c>
      <c r="B1" s="14"/>
    </row>
    <row r="2" spans="1:15" s="22" customFormat="1" ht="63.6" customHeight="1" x14ac:dyDescent="0.2">
      <c r="B2" s="597"/>
      <c r="C2" s="596" t="s">
        <v>216</v>
      </c>
      <c r="D2" s="596" t="s">
        <v>217</v>
      </c>
      <c r="E2" s="596" t="s">
        <v>218</v>
      </c>
      <c r="F2" s="596" t="s">
        <v>219</v>
      </c>
      <c r="G2" s="596" t="s">
        <v>220</v>
      </c>
      <c r="H2" s="596" t="s">
        <v>221</v>
      </c>
      <c r="I2" s="596" t="s">
        <v>222</v>
      </c>
      <c r="J2" s="596" t="s">
        <v>223</v>
      </c>
      <c r="K2" s="596" t="s">
        <v>224</v>
      </c>
      <c r="L2" s="596" t="s">
        <v>225</v>
      </c>
      <c r="M2" s="596" t="s">
        <v>226</v>
      </c>
      <c r="N2" s="596" t="s">
        <v>227</v>
      </c>
      <c r="O2" s="596" t="s">
        <v>184</v>
      </c>
    </row>
    <row r="3" spans="1:15" ht="12.6" customHeight="1" x14ac:dyDescent="0.2">
      <c r="B3" s="596" t="s">
        <v>562</v>
      </c>
      <c r="C3" s="598">
        <v>5.7</v>
      </c>
      <c r="D3" s="598">
        <v>4.9000000000000004</v>
      </c>
      <c r="E3" s="598">
        <v>5.8</v>
      </c>
      <c r="F3" s="598">
        <v>5.5</v>
      </c>
      <c r="G3" s="598">
        <v>5.8</v>
      </c>
      <c r="H3" s="598">
        <v>5.0999999999999996</v>
      </c>
      <c r="I3" s="598">
        <v>5.4</v>
      </c>
      <c r="J3" s="598">
        <v>4.5</v>
      </c>
      <c r="K3" s="598">
        <v>5</v>
      </c>
      <c r="L3" s="598">
        <v>5.0999999999999996</v>
      </c>
      <c r="M3" s="598">
        <v>5.0999999999999996</v>
      </c>
      <c r="N3" s="598">
        <v>4.9000000000000004</v>
      </c>
      <c r="O3" s="598">
        <v>5.4</v>
      </c>
    </row>
    <row r="4" spans="1:15" x14ac:dyDescent="0.2">
      <c r="B4" s="596" t="s">
        <v>563</v>
      </c>
      <c r="C4" s="598">
        <v>3.4</v>
      </c>
      <c r="D4" s="598">
        <v>1.9</v>
      </c>
      <c r="E4" s="598">
        <v>4.0999999999999996</v>
      </c>
      <c r="F4" s="598">
        <v>2</v>
      </c>
      <c r="G4" s="598">
        <v>2.2999999999999998</v>
      </c>
      <c r="H4" s="598">
        <v>1.6</v>
      </c>
      <c r="I4" s="598">
        <v>1.9</v>
      </c>
      <c r="J4" s="598">
        <v>2.7</v>
      </c>
      <c r="K4" s="598">
        <v>2.2999999999999998</v>
      </c>
      <c r="L4" s="598">
        <v>2.8</v>
      </c>
      <c r="M4" s="598">
        <v>3.3</v>
      </c>
      <c r="N4" s="598">
        <v>2</v>
      </c>
      <c r="O4" s="598">
        <v>2.5</v>
      </c>
    </row>
    <row r="5" spans="1:15" x14ac:dyDescent="0.2">
      <c r="B5" s="596" t="s">
        <v>564</v>
      </c>
      <c r="C5" s="598">
        <v>4</v>
      </c>
      <c r="D5" s="598">
        <v>3.8</v>
      </c>
      <c r="E5" s="598">
        <v>4.3</v>
      </c>
      <c r="F5" s="598">
        <v>3.5</v>
      </c>
      <c r="G5" s="598">
        <v>3.8</v>
      </c>
      <c r="H5" s="598">
        <v>3.6</v>
      </c>
      <c r="I5" s="598">
        <v>4.5</v>
      </c>
      <c r="J5" s="598">
        <v>3.1</v>
      </c>
      <c r="K5" s="598">
        <v>2.9</v>
      </c>
      <c r="L5" s="598">
        <v>2.9</v>
      </c>
      <c r="M5" s="598">
        <v>2.7</v>
      </c>
      <c r="N5" s="598">
        <v>3.4</v>
      </c>
      <c r="O5" s="598">
        <v>3.2</v>
      </c>
    </row>
    <row r="6" spans="1:15" x14ac:dyDescent="0.2">
      <c r="B6" s="596" t="s">
        <v>565</v>
      </c>
      <c r="C6" s="598">
        <v>4.3</v>
      </c>
      <c r="D6" s="598">
        <v>3.7</v>
      </c>
      <c r="E6" s="598">
        <v>5.4</v>
      </c>
      <c r="F6" s="598">
        <v>4.4000000000000004</v>
      </c>
      <c r="G6" s="598">
        <v>4.5</v>
      </c>
      <c r="H6" s="598">
        <v>4.2</v>
      </c>
      <c r="I6" s="598">
        <v>2.4</v>
      </c>
      <c r="J6" s="598">
        <v>3</v>
      </c>
      <c r="K6" s="598">
        <v>4</v>
      </c>
      <c r="L6" s="598">
        <v>4.3</v>
      </c>
      <c r="M6" s="598">
        <v>4</v>
      </c>
      <c r="N6" s="598">
        <v>4</v>
      </c>
      <c r="O6" s="598">
        <v>3.4</v>
      </c>
    </row>
    <row r="7" spans="1:15" x14ac:dyDescent="0.2">
      <c r="B7" s="596" t="s">
        <v>566</v>
      </c>
      <c r="C7" s="598">
        <v>9</v>
      </c>
      <c r="D7" s="598">
        <v>7.9</v>
      </c>
      <c r="E7" s="598">
        <v>8.1</v>
      </c>
      <c r="F7" s="598">
        <v>9.6</v>
      </c>
      <c r="G7" s="598">
        <v>10</v>
      </c>
      <c r="H7" s="598">
        <v>8.6</v>
      </c>
      <c r="I7" s="598">
        <v>9.9</v>
      </c>
      <c r="J7" s="598">
        <v>7.7</v>
      </c>
      <c r="K7" s="598">
        <v>8.8000000000000007</v>
      </c>
      <c r="L7" s="598">
        <v>8.6999999999999993</v>
      </c>
      <c r="M7" s="598">
        <v>8.6999999999999993</v>
      </c>
      <c r="N7" s="598">
        <v>8.1</v>
      </c>
      <c r="O7" s="598">
        <v>9.6999999999999993</v>
      </c>
    </row>
    <row r="9" spans="1:15" ht="12.6" customHeight="1" x14ac:dyDescent="0.2"/>
    <row r="17" ht="12.6" customHeight="1" x14ac:dyDescent="0.2"/>
    <row r="19" ht="12.6" customHeight="1" x14ac:dyDescent="0.2"/>
    <row r="21" ht="12.6" customHeight="1" x14ac:dyDescent="0.2"/>
    <row r="23" ht="12.6" customHeight="1" x14ac:dyDescent="0.2"/>
  </sheetData>
  <hyperlinks>
    <hyperlink ref="A1" location="OBSAH!A1" display="OBSAH!A1" xr:uid="{2A329242-F42F-4A77-8B9B-5105CDD66238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54D8-61D2-4949-A618-023EFBF9A327}">
  <dimension ref="A1:E25"/>
  <sheetViews>
    <sheetView workbookViewId="0">
      <selection activeCell="B3" sqref="B3:E25"/>
    </sheetView>
  </sheetViews>
  <sheetFormatPr defaultColWidth="8.7265625" defaultRowHeight="14.4" x14ac:dyDescent="0.3"/>
  <cols>
    <col min="1" max="1" width="13.7265625" style="12" bestFit="1" customWidth="1"/>
    <col min="2" max="16384" width="8.7265625" style="12"/>
  </cols>
  <sheetData>
    <row r="1" spans="1:5" x14ac:dyDescent="0.3">
      <c r="A1" s="2" t="s">
        <v>3</v>
      </c>
      <c r="B1" s="14"/>
    </row>
    <row r="3" spans="1:5" x14ac:dyDescent="0.3">
      <c r="B3" s="594"/>
      <c r="C3" s="594" t="s">
        <v>492</v>
      </c>
      <c r="D3" s="594" t="s">
        <v>493</v>
      </c>
      <c r="E3" s="594"/>
    </row>
    <row r="4" spans="1:5" x14ac:dyDescent="0.3">
      <c r="B4" s="594" t="s">
        <v>132</v>
      </c>
      <c r="C4" s="594">
        <v>78</v>
      </c>
      <c r="D4" s="594">
        <v>85</v>
      </c>
      <c r="E4" s="594">
        <f t="shared" ref="E4:E25" si="0">D4-C4</f>
        <v>7</v>
      </c>
    </row>
    <row r="5" spans="1:5" x14ac:dyDescent="0.3">
      <c r="B5" s="594" t="s">
        <v>494</v>
      </c>
      <c r="C5" s="594">
        <v>90.2</v>
      </c>
      <c r="D5" s="594">
        <v>95.2</v>
      </c>
      <c r="E5" s="594">
        <f t="shared" si="0"/>
        <v>5</v>
      </c>
    </row>
    <row r="6" spans="1:5" x14ac:dyDescent="0.3">
      <c r="B6" s="594" t="s">
        <v>137</v>
      </c>
      <c r="C6" s="594">
        <v>89.4</v>
      </c>
      <c r="D6" s="594">
        <v>92.9</v>
      </c>
      <c r="E6" s="594">
        <f t="shared" si="0"/>
        <v>3.5</v>
      </c>
    </row>
    <row r="7" spans="1:5" x14ac:dyDescent="0.3">
      <c r="B7" s="594" t="s">
        <v>125</v>
      </c>
      <c r="C7" s="594">
        <v>86.5</v>
      </c>
      <c r="D7" s="594">
        <v>90</v>
      </c>
      <c r="E7" s="594">
        <f t="shared" si="0"/>
        <v>3.5</v>
      </c>
    </row>
    <row r="8" spans="1:5" x14ac:dyDescent="0.3">
      <c r="B8" s="594" t="s">
        <v>127</v>
      </c>
      <c r="C8" s="594">
        <v>90</v>
      </c>
      <c r="D8" s="594">
        <v>92.7</v>
      </c>
      <c r="E8" s="594">
        <f t="shared" si="0"/>
        <v>2.7000000000000028</v>
      </c>
    </row>
    <row r="9" spans="1:5" x14ac:dyDescent="0.3">
      <c r="B9" s="594" t="s">
        <v>495</v>
      </c>
      <c r="C9" s="594">
        <v>89.8</v>
      </c>
      <c r="D9" s="594">
        <v>92.3</v>
      </c>
      <c r="E9" s="594">
        <f t="shared" si="0"/>
        <v>2.5</v>
      </c>
    </row>
    <row r="10" spans="1:5" x14ac:dyDescent="0.3">
      <c r="B10" s="594" t="s">
        <v>118</v>
      </c>
      <c r="C10" s="594">
        <v>94.2</v>
      </c>
      <c r="D10" s="594">
        <v>96.4</v>
      </c>
      <c r="E10" s="594">
        <f t="shared" si="0"/>
        <v>2.2000000000000028</v>
      </c>
    </row>
    <row r="11" spans="1:5" x14ac:dyDescent="0.3">
      <c r="B11" s="594" t="s">
        <v>133</v>
      </c>
      <c r="C11" s="594">
        <v>93.6</v>
      </c>
      <c r="D11" s="594">
        <v>95.8</v>
      </c>
      <c r="E11" s="594">
        <f t="shared" si="0"/>
        <v>2.2000000000000028</v>
      </c>
    </row>
    <row r="12" spans="1:5" x14ac:dyDescent="0.3">
      <c r="B12" s="594" t="s">
        <v>102</v>
      </c>
      <c r="C12" s="594">
        <v>94.7</v>
      </c>
      <c r="D12" s="594">
        <v>96.5</v>
      </c>
      <c r="E12" s="594">
        <f t="shared" si="0"/>
        <v>1.7999999999999972</v>
      </c>
    </row>
    <row r="13" spans="1:5" x14ac:dyDescent="0.3">
      <c r="B13" s="594" t="s">
        <v>135</v>
      </c>
      <c r="C13" s="594">
        <v>92.5</v>
      </c>
      <c r="D13" s="594">
        <v>94.3</v>
      </c>
      <c r="E13" s="594">
        <f t="shared" si="0"/>
        <v>1.7999999999999972</v>
      </c>
    </row>
    <row r="14" spans="1:5" x14ac:dyDescent="0.3">
      <c r="B14" s="594" t="s">
        <v>496</v>
      </c>
      <c r="C14" s="594">
        <v>93.9</v>
      </c>
      <c r="D14" s="594">
        <v>95.6</v>
      </c>
      <c r="E14" s="594">
        <f t="shared" si="0"/>
        <v>1.6999999999999886</v>
      </c>
    </row>
    <row r="15" spans="1:5" x14ac:dyDescent="0.3">
      <c r="B15" s="594" t="s">
        <v>497</v>
      </c>
      <c r="C15" s="594">
        <v>91.4</v>
      </c>
      <c r="D15" s="594">
        <v>92.2</v>
      </c>
      <c r="E15" s="594">
        <f t="shared" si="0"/>
        <v>0.79999999999999716</v>
      </c>
    </row>
    <row r="16" spans="1:5" x14ac:dyDescent="0.3">
      <c r="B16" s="594" t="s">
        <v>498</v>
      </c>
      <c r="C16" s="594">
        <v>96.2</v>
      </c>
      <c r="D16" s="594">
        <v>96.6</v>
      </c>
      <c r="E16" s="594">
        <f t="shared" si="0"/>
        <v>0.39999999999999147</v>
      </c>
    </row>
    <row r="17" spans="2:5" x14ac:dyDescent="0.3">
      <c r="B17" s="594" t="s">
        <v>130</v>
      </c>
      <c r="C17" s="594">
        <v>99.8</v>
      </c>
      <c r="D17" s="594">
        <v>99.9</v>
      </c>
      <c r="E17" s="594">
        <f t="shared" si="0"/>
        <v>0.10000000000000853</v>
      </c>
    </row>
    <row r="18" spans="2:5" x14ac:dyDescent="0.3">
      <c r="B18" s="594" t="s">
        <v>499</v>
      </c>
      <c r="C18" s="594">
        <v>97.3</v>
      </c>
      <c r="D18" s="594">
        <v>97.2</v>
      </c>
      <c r="E18" s="594">
        <f t="shared" si="0"/>
        <v>-9.9999999999994316E-2</v>
      </c>
    </row>
    <row r="19" spans="2:5" x14ac:dyDescent="0.3">
      <c r="B19" s="594" t="s">
        <v>500</v>
      </c>
      <c r="C19" s="594">
        <v>90</v>
      </c>
      <c r="D19" s="594">
        <v>89.3</v>
      </c>
      <c r="E19" s="594">
        <f t="shared" si="0"/>
        <v>-0.70000000000000284</v>
      </c>
    </row>
    <row r="20" spans="2:5" x14ac:dyDescent="0.3">
      <c r="B20" s="594" t="s">
        <v>121</v>
      </c>
      <c r="C20" s="594">
        <v>96.2</v>
      </c>
      <c r="D20" s="594">
        <v>95.2</v>
      </c>
      <c r="E20" s="594">
        <f t="shared" si="0"/>
        <v>-1</v>
      </c>
    </row>
    <row r="21" spans="2:5" x14ac:dyDescent="0.3">
      <c r="B21" s="594" t="s">
        <v>501</v>
      </c>
      <c r="C21" s="594">
        <v>88</v>
      </c>
      <c r="D21" s="594">
        <v>87</v>
      </c>
      <c r="E21" s="594">
        <f t="shared" si="0"/>
        <v>-1</v>
      </c>
    </row>
    <row r="22" spans="2:5" x14ac:dyDescent="0.3">
      <c r="B22" s="594" t="s">
        <v>291</v>
      </c>
      <c r="C22" s="594">
        <v>96</v>
      </c>
      <c r="D22" s="594">
        <v>94.2</v>
      </c>
      <c r="E22" s="594">
        <f t="shared" si="0"/>
        <v>-1.7999999999999972</v>
      </c>
    </row>
    <row r="23" spans="2:5" x14ac:dyDescent="0.3">
      <c r="B23" s="594" t="s">
        <v>502</v>
      </c>
      <c r="C23" s="594">
        <v>85.8</v>
      </c>
      <c r="D23" s="594">
        <v>83.4</v>
      </c>
      <c r="E23" s="594">
        <f t="shared" si="0"/>
        <v>-2.3999999999999915</v>
      </c>
    </row>
    <row r="24" spans="2:5" x14ac:dyDescent="0.3">
      <c r="B24" s="594" t="s">
        <v>115</v>
      </c>
      <c r="C24" s="594">
        <v>96.1</v>
      </c>
      <c r="D24" s="594">
        <v>93.3</v>
      </c>
      <c r="E24" s="594">
        <f t="shared" si="0"/>
        <v>-2.7999999999999972</v>
      </c>
    </row>
    <row r="25" spans="2:5" x14ac:dyDescent="0.3">
      <c r="B25" s="594" t="s">
        <v>131</v>
      </c>
      <c r="C25" s="594">
        <v>96.6</v>
      </c>
      <c r="D25" s="594">
        <v>93.7</v>
      </c>
      <c r="E25" s="594">
        <f t="shared" si="0"/>
        <v>-2.8999999999999915</v>
      </c>
    </row>
  </sheetData>
  <hyperlinks>
    <hyperlink ref="A1" location="OBSAH!A1" display="OBSAH!A1" xr:uid="{3F409EDA-3E02-41CC-B87B-D0AE266A786D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4443-953E-47D6-A590-D9F312991458}">
  <dimension ref="A1:T10"/>
  <sheetViews>
    <sheetView zoomScale="90" zoomScaleNormal="90" workbookViewId="0">
      <selection activeCell="L2" sqref="L2:T10"/>
    </sheetView>
  </sheetViews>
  <sheetFormatPr defaultColWidth="9.26953125" defaultRowHeight="14.4" x14ac:dyDescent="0.3"/>
  <cols>
    <col min="1" max="1" width="14.36328125" style="12" bestFit="1" customWidth="1"/>
    <col min="2" max="2" width="10.36328125" style="12" bestFit="1" customWidth="1"/>
    <col min="3" max="3" width="9.90625" style="12" customWidth="1"/>
    <col min="4" max="4" width="8.7265625" style="12" customWidth="1"/>
    <col min="5" max="5" width="6.90625" style="12" customWidth="1"/>
    <col min="6" max="6" width="15.08984375" style="12" customWidth="1"/>
    <col min="7" max="10" width="6.90625" style="12" customWidth="1"/>
    <col min="11" max="16384" width="9.26953125" style="12"/>
  </cols>
  <sheetData>
    <row r="1" spans="1:20" x14ac:dyDescent="0.3">
      <c r="A1" s="10" t="s">
        <v>3</v>
      </c>
      <c r="B1" s="23"/>
    </row>
    <row r="2" spans="1:20" x14ac:dyDescent="0.3">
      <c r="B2" s="599"/>
      <c r="C2" s="599">
        <v>2015</v>
      </c>
      <c r="D2" s="599">
        <v>2016</v>
      </c>
      <c r="E2" s="599">
        <v>2017</v>
      </c>
      <c r="F2" s="599">
        <v>2018</v>
      </c>
      <c r="G2" s="599">
        <v>2019</v>
      </c>
      <c r="H2" s="599">
        <v>2020</v>
      </c>
      <c r="I2" s="599">
        <v>2021</v>
      </c>
      <c r="J2" s="599">
        <v>2022</v>
      </c>
      <c r="L2" s="599"/>
      <c r="M2" s="599">
        <v>2015</v>
      </c>
      <c r="N2" s="599">
        <v>2016</v>
      </c>
      <c r="O2" s="599">
        <v>2017</v>
      </c>
      <c r="P2" s="599">
        <v>2018</v>
      </c>
      <c r="Q2" s="599">
        <v>2019</v>
      </c>
      <c r="R2" s="599">
        <v>2020</v>
      </c>
      <c r="S2" s="599">
        <v>2021</v>
      </c>
      <c r="T2" s="599">
        <v>2022</v>
      </c>
    </row>
    <row r="3" spans="1:20" x14ac:dyDescent="0.3">
      <c r="B3" s="600" t="s">
        <v>128</v>
      </c>
      <c r="C3" s="599">
        <v>1</v>
      </c>
      <c r="D3" s="599">
        <v>0.98460933469998402</v>
      </c>
      <c r="E3" s="599">
        <v>1.0294123397742716</v>
      </c>
      <c r="F3" s="599">
        <v>0.97194621877057341</v>
      </c>
      <c r="G3" s="599">
        <v>1.0940528847093862</v>
      </c>
      <c r="H3" s="599">
        <v>0.92550029348171403</v>
      </c>
      <c r="I3" s="599">
        <v>0.99306387823389231</v>
      </c>
      <c r="J3" s="599">
        <v>0.96763260183579269</v>
      </c>
      <c r="L3" s="600" t="s">
        <v>128</v>
      </c>
      <c r="M3" s="599">
        <f>C3*100</f>
        <v>100</v>
      </c>
      <c r="N3" s="599">
        <f t="shared" ref="N3:T10" si="0">D3*100</f>
        <v>98.460933469998395</v>
      </c>
      <c r="O3" s="599">
        <f t="shared" si="0"/>
        <v>102.94123397742716</v>
      </c>
      <c r="P3" s="599">
        <f t="shared" si="0"/>
        <v>97.194621877057344</v>
      </c>
      <c r="Q3" s="599">
        <f t="shared" si="0"/>
        <v>109.40528847093861</v>
      </c>
      <c r="R3" s="599">
        <f t="shared" si="0"/>
        <v>92.550029348171407</v>
      </c>
      <c r="S3" s="599">
        <f t="shared" si="0"/>
        <v>99.30638782338923</v>
      </c>
      <c r="T3" s="599">
        <f t="shared" si="0"/>
        <v>96.763260183579263</v>
      </c>
    </row>
    <row r="4" spans="1:20" x14ac:dyDescent="0.3">
      <c r="B4" s="600" t="s">
        <v>131</v>
      </c>
      <c r="C4" s="599">
        <v>1</v>
      </c>
      <c r="D4" s="599">
        <v>1.0138791171665593</v>
      </c>
      <c r="E4" s="599">
        <v>1.0058488062802382</v>
      </c>
      <c r="F4" s="599">
        <v>1.0051860750439849</v>
      </c>
      <c r="G4" s="599">
        <v>0.93925209151299416</v>
      </c>
      <c r="H4" s="599">
        <v>0.81657869855536669</v>
      </c>
      <c r="I4" s="599">
        <v>0.86517856682309147</v>
      </c>
      <c r="J4" s="599">
        <v>0.85429479209679104</v>
      </c>
      <c r="L4" s="600" t="s">
        <v>131</v>
      </c>
      <c r="M4" s="599">
        <f t="shared" ref="M4:M10" si="1">C4*100</f>
        <v>100</v>
      </c>
      <c r="N4" s="599">
        <f t="shared" si="0"/>
        <v>101.38791171665594</v>
      </c>
      <c r="O4" s="599">
        <f t="shared" si="0"/>
        <v>100.58488062802383</v>
      </c>
      <c r="P4" s="599">
        <f t="shared" si="0"/>
        <v>100.51860750439849</v>
      </c>
      <c r="Q4" s="599">
        <f t="shared" si="0"/>
        <v>93.925209151299413</v>
      </c>
      <c r="R4" s="599">
        <f t="shared" si="0"/>
        <v>81.657869855536674</v>
      </c>
      <c r="S4" s="599">
        <f t="shared" si="0"/>
        <v>86.517856682309144</v>
      </c>
      <c r="T4" s="599">
        <f t="shared" si="0"/>
        <v>85.429479209679101</v>
      </c>
    </row>
    <row r="5" spans="1:20" x14ac:dyDescent="0.3">
      <c r="B5" s="600" t="s">
        <v>134</v>
      </c>
      <c r="C5" s="599">
        <v>1</v>
      </c>
      <c r="D5" s="599">
        <v>0.9947339193943695</v>
      </c>
      <c r="E5" s="599">
        <v>0.96164134266917867</v>
      </c>
      <c r="F5" s="599">
        <v>0.93043617524655065</v>
      </c>
      <c r="G5" s="599">
        <v>0.80150418909594767</v>
      </c>
      <c r="H5" s="599">
        <v>0.69860879817702648</v>
      </c>
      <c r="I5" s="599">
        <v>0.77416157030691113</v>
      </c>
      <c r="J5" s="599">
        <v>0.77730090355645676</v>
      </c>
      <c r="L5" s="600" t="s">
        <v>134</v>
      </c>
      <c r="M5" s="599">
        <f t="shared" si="1"/>
        <v>100</v>
      </c>
      <c r="N5" s="599">
        <f t="shared" si="0"/>
        <v>99.473391939436951</v>
      </c>
      <c r="O5" s="599">
        <f t="shared" si="0"/>
        <v>96.16413426691787</v>
      </c>
      <c r="P5" s="599">
        <f t="shared" si="0"/>
        <v>93.043617524655062</v>
      </c>
      <c r="Q5" s="599">
        <f t="shared" si="0"/>
        <v>80.150418909594762</v>
      </c>
      <c r="R5" s="599">
        <f t="shared" si="0"/>
        <v>69.860879817702653</v>
      </c>
      <c r="S5" s="599">
        <f t="shared" si="0"/>
        <v>77.41615703069111</v>
      </c>
      <c r="T5" s="599">
        <f t="shared" si="0"/>
        <v>77.730090355645672</v>
      </c>
    </row>
    <row r="6" spans="1:20" x14ac:dyDescent="0.3">
      <c r="B6" s="600" t="s">
        <v>115</v>
      </c>
      <c r="C6" s="599">
        <v>1</v>
      </c>
      <c r="D6" s="599">
        <v>0.90854208801789138</v>
      </c>
      <c r="E6" s="599">
        <v>1.000446285154464</v>
      </c>
      <c r="F6" s="599">
        <v>0.96569477642784662</v>
      </c>
      <c r="G6" s="599">
        <v>0.8493114872596268</v>
      </c>
      <c r="H6" s="599">
        <v>0.64601151633125764</v>
      </c>
      <c r="I6" s="599">
        <v>0.66416654462892444</v>
      </c>
      <c r="J6" s="599">
        <v>0.72156868710947475</v>
      </c>
      <c r="L6" s="600" t="s">
        <v>115</v>
      </c>
      <c r="M6" s="599">
        <f t="shared" si="1"/>
        <v>100</v>
      </c>
      <c r="N6" s="599">
        <f t="shared" si="0"/>
        <v>90.854208801789142</v>
      </c>
      <c r="O6" s="599">
        <f t="shared" si="0"/>
        <v>100.04462851544641</v>
      </c>
      <c r="P6" s="599">
        <f t="shared" si="0"/>
        <v>96.569477642784662</v>
      </c>
      <c r="Q6" s="599">
        <f t="shared" si="0"/>
        <v>84.931148725962686</v>
      </c>
      <c r="R6" s="599">
        <f t="shared" si="0"/>
        <v>64.601151633125767</v>
      </c>
      <c r="S6" s="599">
        <f t="shared" si="0"/>
        <v>66.416654462892438</v>
      </c>
      <c r="T6" s="599">
        <f t="shared" si="0"/>
        <v>72.156868710947478</v>
      </c>
    </row>
    <row r="7" spans="1:20" x14ac:dyDescent="0.3">
      <c r="B7" s="600" t="s">
        <v>130</v>
      </c>
      <c r="C7" s="599">
        <v>1</v>
      </c>
      <c r="D7" s="599">
        <v>1.002240400674077</v>
      </c>
      <c r="E7" s="599">
        <v>1.0727988528997665</v>
      </c>
      <c r="F7" s="599">
        <v>1.0554206710027132</v>
      </c>
      <c r="G7" s="599">
        <v>1.0331615606372235</v>
      </c>
      <c r="H7" s="599">
        <v>0.94955932264127274</v>
      </c>
      <c r="I7" s="599">
        <v>0.88839249424516675</v>
      </c>
      <c r="J7" s="599">
        <v>0.83875664481668932</v>
      </c>
      <c r="L7" s="600" t="s">
        <v>130</v>
      </c>
      <c r="M7" s="599">
        <f t="shared" si="1"/>
        <v>100</v>
      </c>
      <c r="N7" s="599">
        <f t="shared" si="0"/>
        <v>100.2240400674077</v>
      </c>
      <c r="O7" s="599">
        <f t="shared" si="0"/>
        <v>107.27988528997665</v>
      </c>
      <c r="P7" s="599">
        <f t="shared" si="0"/>
        <v>105.54206710027132</v>
      </c>
      <c r="Q7" s="599">
        <f t="shared" si="0"/>
        <v>103.31615606372236</v>
      </c>
      <c r="R7" s="599">
        <f t="shared" si="0"/>
        <v>94.95593226412727</v>
      </c>
      <c r="S7" s="599">
        <f t="shared" si="0"/>
        <v>88.83924942451668</v>
      </c>
      <c r="T7" s="599">
        <f t="shared" si="0"/>
        <v>83.875664481668935</v>
      </c>
    </row>
    <row r="8" spans="1:20" x14ac:dyDescent="0.3">
      <c r="B8" s="600" t="s">
        <v>112</v>
      </c>
      <c r="C8" s="599">
        <v>1</v>
      </c>
      <c r="D8" s="599">
        <v>0.9927468968281663</v>
      </c>
      <c r="E8" s="599">
        <v>0.99476779180911312</v>
      </c>
      <c r="F8" s="599">
        <v>0.93975313441416175</v>
      </c>
      <c r="G8" s="599">
        <v>0.90545256659752427</v>
      </c>
      <c r="H8" s="599">
        <v>0.79425602350373559</v>
      </c>
      <c r="I8" s="599">
        <v>0.82451243757855952</v>
      </c>
      <c r="J8" s="599">
        <v>0.86015007128631493</v>
      </c>
      <c r="L8" s="600" t="s">
        <v>112</v>
      </c>
      <c r="M8" s="599">
        <f t="shared" si="1"/>
        <v>100</v>
      </c>
      <c r="N8" s="599">
        <f t="shared" si="0"/>
        <v>99.274689682816629</v>
      </c>
      <c r="O8" s="599">
        <f t="shared" si="0"/>
        <v>99.476779180911308</v>
      </c>
      <c r="P8" s="599">
        <f t="shared" si="0"/>
        <v>93.975313441416176</v>
      </c>
      <c r="Q8" s="599">
        <f t="shared" si="0"/>
        <v>90.545256659752425</v>
      </c>
      <c r="R8" s="599">
        <f t="shared" si="0"/>
        <v>79.425602350373552</v>
      </c>
      <c r="S8" s="599">
        <f t="shared" si="0"/>
        <v>82.451243757855949</v>
      </c>
      <c r="T8" s="599">
        <f t="shared" si="0"/>
        <v>86.015007128631495</v>
      </c>
    </row>
    <row r="9" spans="1:20" x14ac:dyDescent="0.3">
      <c r="B9" s="600" t="s">
        <v>122</v>
      </c>
      <c r="C9" s="599">
        <v>1</v>
      </c>
      <c r="D9" s="599">
        <v>0.99754187277257245</v>
      </c>
      <c r="E9" s="599">
        <v>1.0191621515564864</v>
      </c>
      <c r="F9" s="599">
        <v>1.0091600318480127</v>
      </c>
      <c r="G9" s="599">
        <v>0.92722443293081624</v>
      </c>
      <c r="H9" s="599">
        <v>0.86381221289676724</v>
      </c>
      <c r="I9" s="599">
        <v>0.96602426045587197</v>
      </c>
      <c r="J9" s="599">
        <v>0.92799242833951279</v>
      </c>
      <c r="L9" s="600" t="s">
        <v>122</v>
      </c>
      <c r="M9" s="599">
        <f t="shared" si="1"/>
        <v>100</v>
      </c>
      <c r="N9" s="599">
        <f t="shared" si="0"/>
        <v>99.754187277257245</v>
      </c>
      <c r="O9" s="599">
        <f t="shared" si="0"/>
        <v>101.91621515564864</v>
      </c>
      <c r="P9" s="599">
        <f t="shared" si="0"/>
        <v>100.91600318480127</v>
      </c>
      <c r="Q9" s="599">
        <f t="shared" si="0"/>
        <v>92.722443293081625</v>
      </c>
      <c r="R9" s="599">
        <f t="shared" si="0"/>
        <v>86.381221289676731</v>
      </c>
      <c r="S9" s="599">
        <f t="shared" si="0"/>
        <v>96.602426045587194</v>
      </c>
      <c r="T9" s="599">
        <f t="shared" si="0"/>
        <v>92.799242833951283</v>
      </c>
    </row>
    <row r="10" spans="1:20" x14ac:dyDescent="0.3">
      <c r="B10" s="600" t="s">
        <v>102</v>
      </c>
      <c r="C10" s="599">
        <v>1</v>
      </c>
      <c r="D10" s="599">
        <v>1.0035810633213098</v>
      </c>
      <c r="E10" s="599">
        <v>1.0412594355580516</v>
      </c>
      <c r="F10" s="599">
        <v>1.0472972211339144</v>
      </c>
      <c r="G10" s="599">
        <v>0.9389960901568819</v>
      </c>
      <c r="H10" s="599">
        <v>0.8569685729244767</v>
      </c>
      <c r="I10" s="599">
        <v>0.98608069626797912</v>
      </c>
      <c r="J10" s="599">
        <v>0.82206362877152894</v>
      </c>
      <c r="L10" s="600" t="s">
        <v>102</v>
      </c>
      <c r="M10" s="599">
        <f t="shared" si="1"/>
        <v>100</v>
      </c>
      <c r="N10" s="599">
        <f t="shared" si="0"/>
        <v>100.35810633213099</v>
      </c>
      <c r="O10" s="599">
        <f t="shared" si="0"/>
        <v>104.12594355580515</v>
      </c>
      <c r="P10" s="599">
        <f t="shared" si="0"/>
        <v>104.72972211339145</v>
      </c>
      <c r="Q10" s="599">
        <f t="shared" si="0"/>
        <v>93.899609015688185</v>
      </c>
      <c r="R10" s="599">
        <f t="shared" si="0"/>
        <v>85.696857292447675</v>
      </c>
      <c r="S10" s="599">
        <f t="shared" si="0"/>
        <v>98.608069626797914</v>
      </c>
      <c r="T10" s="599">
        <f t="shared" si="0"/>
        <v>82.206362877152898</v>
      </c>
    </row>
  </sheetData>
  <hyperlinks>
    <hyperlink ref="A1" location="OBSAH!A1" display="OBSAH!A1" xr:uid="{7E973632-C03A-4233-8B2D-89D8324BDF7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CE47-9F23-4978-B4B2-D3E8145E57F0}">
  <dimension ref="A1:L32"/>
  <sheetViews>
    <sheetView showGridLines="0" zoomScaleNormal="100" workbookViewId="0"/>
  </sheetViews>
  <sheetFormatPr defaultColWidth="8.7265625" defaultRowHeight="12.6" x14ac:dyDescent="0.2"/>
  <cols>
    <col min="1" max="1" width="8.7265625" style="9"/>
    <col min="2" max="2" width="14.36328125" style="9" customWidth="1"/>
    <col min="3" max="3" width="13" style="9" customWidth="1"/>
    <col min="4" max="12" width="4.6328125" style="9" customWidth="1"/>
    <col min="13" max="16384" width="8.7265625" style="9"/>
  </cols>
  <sheetData>
    <row r="1" spans="1:12" x14ac:dyDescent="0.2">
      <c r="A1" s="2" t="s">
        <v>3</v>
      </c>
    </row>
    <row r="3" spans="1:12" ht="13.2" thickBot="1" x14ac:dyDescent="0.25">
      <c r="B3" s="375" t="s">
        <v>100</v>
      </c>
      <c r="C3" s="376"/>
      <c r="D3" s="376">
        <v>2010</v>
      </c>
      <c r="E3" s="376">
        <v>2016</v>
      </c>
      <c r="F3" s="376">
        <v>2017</v>
      </c>
      <c r="G3" s="376">
        <v>2018</v>
      </c>
      <c r="H3" s="376">
        <v>2019</v>
      </c>
      <c r="I3" s="376">
        <v>2020</v>
      </c>
      <c r="J3" s="376">
        <v>2021</v>
      </c>
      <c r="K3" s="376">
        <v>2022</v>
      </c>
      <c r="L3" s="377">
        <v>2023</v>
      </c>
    </row>
    <row r="4" spans="1:12" ht="25.5" customHeight="1" thickTop="1" x14ac:dyDescent="0.2">
      <c r="B4" s="378" t="s">
        <v>1088</v>
      </c>
      <c r="C4" s="379" t="s">
        <v>102</v>
      </c>
      <c r="D4" s="380">
        <v>26.460720614595751</v>
      </c>
      <c r="E4" s="380">
        <v>27.77473770951298</v>
      </c>
      <c r="F4" s="380">
        <v>27.697345539355961</v>
      </c>
      <c r="G4" s="380">
        <v>28.098436966829471</v>
      </c>
      <c r="H4" s="381">
        <v>29.097864560522169</v>
      </c>
      <c r="I4" s="381">
        <v>32.36355932225861</v>
      </c>
      <c r="J4" s="381">
        <v>34.414606963190437</v>
      </c>
      <c r="K4" s="381">
        <v>35.418442888476982</v>
      </c>
      <c r="L4" s="382">
        <v>38.444020068004967</v>
      </c>
    </row>
    <row r="5" spans="1:12" ht="37.5" customHeight="1" x14ac:dyDescent="0.2">
      <c r="B5" s="383" t="s">
        <v>711</v>
      </c>
      <c r="C5" s="384" t="s">
        <v>139</v>
      </c>
      <c r="D5" s="385">
        <v>31.45582228505943</v>
      </c>
      <c r="E5" s="385">
        <v>35.784166810762542</v>
      </c>
      <c r="F5" s="385">
        <v>36.943628044806204</v>
      </c>
      <c r="G5" s="385">
        <v>37.780039792847447</v>
      </c>
      <c r="H5" s="386">
        <v>38.680963795785708</v>
      </c>
      <c r="I5" s="386">
        <v>40.334806272651683</v>
      </c>
      <c r="J5" s="386">
        <v>42.351613795414458</v>
      </c>
      <c r="K5" s="386">
        <v>44.765425386823942</v>
      </c>
      <c r="L5" s="387">
        <v>46.47419730380809</v>
      </c>
    </row>
    <row r="6" spans="1:12" ht="24" customHeight="1" x14ac:dyDescent="0.2">
      <c r="B6" s="388" t="s">
        <v>1089</v>
      </c>
      <c r="C6" s="389" t="s">
        <v>102</v>
      </c>
      <c r="D6" s="380">
        <v>6.0473861861163591</v>
      </c>
      <c r="E6" s="380">
        <v>-4.2489099999997393E-2</v>
      </c>
      <c r="F6" s="380">
        <v>1.4867828206394449</v>
      </c>
      <c r="G6" s="380">
        <v>2.032875351049523</v>
      </c>
      <c r="H6" s="381">
        <v>1.084477271829569</v>
      </c>
      <c r="I6" s="381">
        <v>2.1830195923031668</v>
      </c>
      <c r="J6" s="381">
        <v>4.1469943576098913</v>
      </c>
      <c r="K6" s="381">
        <v>-1.479135765642573</v>
      </c>
      <c r="L6" s="382">
        <v>-0.40507794673649999</v>
      </c>
    </row>
    <row r="7" spans="1:12" ht="23.25" customHeight="1" x14ac:dyDescent="0.2">
      <c r="B7" s="383" t="s">
        <v>712</v>
      </c>
      <c r="C7" s="390" t="s">
        <v>139</v>
      </c>
      <c r="D7" s="385">
        <v>2.0281196651728801</v>
      </c>
      <c r="E7" s="385">
        <v>0.60327127777777734</v>
      </c>
      <c r="F7" s="385">
        <v>2.3165179276114429</v>
      </c>
      <c r="G7" s="385">
        <v>1.3712843100631911</v>
      </c>
      <c r="H7" s="386">
        <v>1.0229654521874481</v>
      </c>
      <c r="I7" s="386">
        <v>-1.0247250304806419</v>
      </c>
      <c r="J7" s="386">
        <v>3.3764360886132558</v>
      </c>
      <c r="K7" s="386">
        <v>0.86122441080400514</v>
      </c>
      <c r="L7" s="387">
        <v>-0.89031277199754699</v>
      </c>
    </row>
    <row r="8" spans="1:12" ht="22.8" x14ac:dyDescent="0.2">
      <c r="B8" s="388" t="s">
        <v>1090</v>
      </c>
      <c r="C8" s="389" t="s">
        <v>102</v>
      </c>
      <c r="D8" s="380">
        <v>3.648774231037363</v>
      </c>
      <c r="E8" s="380">
        <v>0.39984583189028261</v>
      </c>
      <c r="F8" s="380">
        <v>0.64449790789520478</v>
      </c>
      <c r="G8" s="380">
        <v>0.9339279846615739</v>
      </c>
      <c r="H8" s="381">
        <v>2.367579731880272</v>
      </c>
      <c r="I8" s="381">
        <v>3.3109947611648378</v>
      </c>
      <c r="J8" s="381">
        <v>2.0790317477098879</v>
      </c>
      <c r="K8" s="381">
        <v>3.3870392226825738E-2</v>
      </c>
      <c r="L8" s="382">
        <v>3.963195294652202</v>
      </c>
    </row>
    <row r="9" spans="1:12" ht="26.25" customHeight="1" x14ac:dyDescent="0.2">
      <c r="B9" s="383" t="s">
        <v>713</v>
      </c>
      <c r="C9" s="390" t="s">
        <v>139</v>
      </c>
      <c r="D9" s="385">
        <v>3.2612601548401732</v>
      </c>
      <c r="E9" s="385">
        <v>-0.1181452435552988</v>
      </c>
      <c r="F9" s="385">
        <v>-0.22055727378127291</v>
      </c>
      <c r="G9" s="385">
        <v>-1.84314564480615E-2</v>
      </c>
      <c r="H9" s="386">
        <v>1.199113052521215</v>
      </c>
      <c r="I9" s="386">
        <v>3.8629464133675229</v>
      </c>
      <c r="J9" s="386">
        <v>1.6752975578127171E-2</v>
      </c>
      <c r="K9" s="386">
        <v>-0.71584162223793013</v>
      </c>
      <c r="L9" s="387">
        <v>0.74312856586028786</v>
      </c>
    </row>
    <row r="10" spans="1:12" ht="22.5" customHeight="1" x14ac:dyDescent="0.2">
      <c r="B10" s="388" t="s">
        <v>1091</v>
      </c>
      <c r="C10" s="391" t="s">
        <v>102</v>
      </c>
      <c r="D10" s="380">
        <v>8.5575607071804463</v>
      </c>
      <c r="E10" s="380">
        <v>-9.2120000000000033</v>
      </c>
      <c r="F10" s="380">
        <v>2.9056703529100818</v>
      </c>
      <c r="G10" s="380">
        <v>2.7893734078307908</v>
      </c>
      <c r="H10" s="381">
        <v>6.721717760746416</v>
      </c>
      <c r="I10" s="381">
        <v>-10.85601100627396</v>
      </c>
      <c r="J10" s="381">
        <v>3.5025886319107751</v>
      </c>
      <c r="K10" s="381">
        <v>5.6852190649421956</v>
      </c>
      <c r="L10" s="382">
        <v>10.59267338423207</v>
      </c>
    </row>
    <row r="11" spans="1:12" x14ac:dyDescent="0.2">
      <c r="B11" s="392" t="s">
        <v>714</v>
      </c>
      <c r="C11" s="393" t="s">
        <v>139</v>
      </c>
      <c r="D11" s="394">
        <v>-3.267949383704829</v>
      </c>
      <c r="E11" s="394">
        <v>3.8209259259259252</v>
      </c>
      <c r="F11" s="394">
        <v>6.1985486149113838</v>
      </c>
      <c r="G11" s="394">
        <v>4.2652659618783728</v>
      </c>
      <c r="H11" s="395">
        <v>8.7645511875172826</v>
      </c>
      <c r="I11" s="395">
        <v>-3.1904442898342942</v>
      </c>
      <c r="J11" s="395">
        <v>4.7762140993518596</v>
      </c>
      <c r="K11" s="395">
        <v>3.752251393618633</v>
      </c>
      <c r="L11" s="396">
        <v>2.4499443006136188</v>
      </c>
    </row>
    <row r="12" spans="1:12" x14ac:dyDescent="0.2">
      <c r="B12" s="397" t="s">
        <v>1092</v>
      </c>
      <c r="C12" s="398" t="s">
        <v>102</v>
      </c>
      <c r="D12" s="399"/>
      <c r="E12" s="399">
        <v>93.5</v>
      </c>
      <c r="F12" s="399">
        <v>95.1</v>
      </c>
      <c r="G12" s="399">
        <v>95.8</v>
      </c>
      <c r="H12" s="399">
        <v>91.9</v>
      </c>
      <c r="I12" s="399">
        <v>85.1</v>
      </c>
      <c r="J12" s="399">
        <v>92.1</v>
      </c>
      <c r="K12" s="400">
        <v>99.3</v>
      </c>
      <c r="L12" s="401">
        <v>91.4</v>
      </c>
    </row>
    <row r="13" spans="1:12" ht="22.8" x14ac:dyDescent="0.2">
      <c r="B13" s="402" t="s">
        <v>1093</v>
      </c>
      <c r="C13" s="403" t="s">
        <v>139</v>
      </c>
      <c r="D13" s="404"/>
      <c r="E13" s="404">
        <v>68.096296296296288</v>
      </c>
      <c r="F13" s="404">
        <v>69.940740740740736</v>
      </c>
      <c r="G13" s="404">
        <v>70.707407407407402</v>
      </c>
      <c r="H13" s="404">
        <v>71.107407407407408</v>
      </c>
      <c r="I13" s="404">
        <v>68.003703703703707</v>
      </c>
      <c r="J13" s="404">
        <v>72.748148148148132</v>
      </c>
      <c r="K13" s="405">
        <v>78.970370370370375</v>
      </c>
      <c r="L13" s="406">
        <v>74.340740740740742</v>
      </c>
    </row>
    <row r="14" spans="1:12" ht="22.8" x14ac:dyDescent="0.2">
      <c r="B14" s="407" t="s">
        <v>1094</v>
      </c>
      <c r="C14" s="408" t="s">
        <v>102</v>
      </c>
      <c r="D14" s="409">
        <v>1.9410729199203001</v>
      </c>
      <c r="E14" s="409">
        <v>0.89504432378548004</v>
      </c>
      <c r="F14" s="409">
        <v>4.1904996192448998</v>
      </c>
      <c r="G14" s="409">
        <v>1.5484466080264001</v>
      </c>
      <c r="H14" s="409">
        <v>2.3749577862055</v>
      </c>
      <c r="I14" s="409">
        <v>-2.2468904313596001</v>
      </c>
      <c r="J14" s="409">
        <v>1.5341791878247999</v>
      </c>
      <c r="K14" s="410">
        <v>2.5100975897165001</v>
      </c>
      <c r="L14" s="411"/>
    </row>
    <row r="15" spans="1:12" ht="22.5" customHeight="1" x14ac:dyDescent="0.2">
      <c r="B15" s="402" t="s">
        <v>715</v>
      </c>
      <c r="C15" s="403" t="s">
        <v>404</v>
      </c>
      <c r="D15" s="412">
        <v>4.094604386121226</v>
      </c>
      <c r="E15" s="412">
        <v>6.2066093198670762</v>
      </c>
      <c r="F15" s="412">
        <v>3.7035018670491842</v>
      </c>
      <c r="G15" s="412">
        <v>3.0167445064730249</v>
      </c>
      <c r="H15" s="412">
        <v>6.8936769549199433</v>
      </c>
      <c r="I15" s="412">
        <v>1.299035285312216</v>
      </c>
      <c r="J15" s="412">
        <v>2.6360087131025738</v>
      </c>
      <c r="K15" s="413">
        <v>-11.096968117525</v>
      </c>
      <c r="L15" s="414"/>
    </row>
    <row r="16" spans="1:12" ht="34.200000000000003" x14ac:dyDescent="0.2">
      <c r="B16" s="407" t="s">
        <v>1095</v>
      </c>
      <c r="C16" s="408" t="s">
        <v>102</v>
      </c>
      <c r="D16" s="415">
        <v>44.524000000000001</v>
      </c>
      <c r="E16" s="415">
        <v>48.276000000000003</v>
      </c>
      <c r="F16" s="415">
        <v>48.895000000000003</v>
      </c>
      <c r="G16" s="415">
        <v>48.012</v>
      </c>
      <c r="H16" s="415"/>
      <c r="I16" s="415"/>
      <c r="J16" s="415"/>
      <c r="K16" s="416"/>
      <c r="L16" s="417"/>
    </row>
    <row r="17" spans="2:12" x14ac:dyDescent="0.2">
      <c r="B17" s="402" t="s">
        <v>403</v>
      </c>
      <c r="C17" s="403" t="s">
        <v>404</v>
      </c>
      <c r="D17" s="404">
        <v>27.20321052631579</v>
      </c>
      <c r="E17" s="404">
        <v>26.980289473684209</v>
      </c>
      <c r="F17" s="404">
        <v>27.565236842105271</v>
      </c>
      <c r="G17" s="404">
        <v>27.907947368421048</v>
      </c>
      <c r="H17" s="404"/>
      <c r="I17" s="404"/>
      <c r="J17" s="404"/>
      <c r="K17" s="405"/>
      <c r="L17" s="406"/>
    </row>
    <row r="18" spans="2:12" ht="34.200000000000003" x14ac:dyDescent="0.2">
      <c r="B18" s="407" t="s">
        <v>1096</v>
      </c>
      <c r="C18" s="408" t="s">
        <v>102</v>
      </c>
      <c r="D18" s="415">
        <v>17.937000000000001</v>
      </c>
      <c r="E18" s="415">
        <v>18.606999999999999</v>
      </c>
      <c r="F18" s="415">
        <v>18.898</v>
      </c>
      <c r="G18" s="415">
        <v>19.009</v>
      </c>
      <c r="H18" s="415"/>
      <c r="I18" s="415"/>
      <c r="J18" s="415"/>
      <c r="K18" s="416"/>
      <c r="L18" s="417"/>
    </row>
    <row r="19" spans="2:12" x14ac:dyDescent="0.2">
      <c r="B19" s="402" t="s">
        <v>403</v>
      </c>
      <c r="C19" s="403" t="s">
        <v>404</v>
      </c>
      <c r="D19" s="404">
        <v>19.458500000000001</v>
      </c>
      <c r="E19" s="404">
        <v>19.596289473684209</v>
      </c>
      <c r="F19" s="404">
        <v>20.135894736842111</v>
      </c>
      <c r="G19" s="404">
        <v>20.372921052631579</v>
      </c>
      <c r="H19" s="404"/>
      <c r="I19" s="404"/>
      <c r="J19" s="404"/>
      <c r="K19" s="405"/>
      <c r="L19" s="406"/>
    </row>
    <row r="20" spans="2:12" ht="21" customHeight="1" x14ac:dyDescent="0.2">
      <c r="B20" s="407" t="s">
        <v>1097</v>
      </c>
      <c r="C20" s="408" t="s">
        <v>102</v>
      </c>
      <c r="D20" s="415">
        <v>67.319999999999993</v>
      </c>
      <c r="E20" s="415">
        <v>73.95</v>
      </c>
      <c r="F20" s="415">
        <v>75.06</v>
      </c>
      <c r="G20" s="415">
        <v>73.650000000000006</v>
      </c>
      <c r="H20" s="415"/>
      <c r="I20" s="415"/>
      <c r="J20" s="415"/>
      <c r="K20" s="416"/>
      <c r="L20" s="417"/>
    </row>
    <row r="21" spans="2:12" x14ac:dyDescent="0.2">
      <c r="B21" s="402" t="s">
        <v>403</v>
      </c>
      <c r="C21" s="403" t="s">
        <v>404</v>
      </c>
      <c r="D21" s="404">
        <v>45.012631578947378</v>
      </c>
      <c r="E21" s="404">
        <v>47.011315789473677</v>
      </c>
      <c r="F21" s="404">
        <v>47.630263157894738</v>
      </c>
      <c r="G21" s="404">
        <v>47.867631578947368</v>
      </c>
      <c r="H21" s="404"/>
      <c r="I21" s="404"/>
      <c r="J21" s="404"/>
      <c r="K21" s="405"/>
      <c r="L21" s="406"/>
    </row>
    <row r="22" spans="2:12" ht="13.2" thickBot="1" x14ac:dyDescent="0.25">
      <c r="B22" s="375" t="s">
        <v>144</v>
      </c>
      <c r="C22" s="418"/>
      <c r="D22" s="376">
        <f t="shared" ref="D22:L22" si="0">D3</f>
        <v>2010</v>
      </c>
      <c r="E22" s="376">
        <f t="shared" si="0"/>
        <v>2016</v>
      </c>
      <c r="F22" s="376">
        <f t="shared" si="0"/>
        <v>2017</v>
      </c>
      <c r="G22" s="376">
        <f t="shared" si="0"/>
        <v>2018</v>
      </c>
      <c r="H22" s="376">
        <f t="shared" si="0"/>
        <v>2019</v>
      </c>
      <c r="I22" s="376">
        <f t="shared" si="0"/>
        <v>2020</v>
      </c>
      <c r="J22" s="376">
        <f t="shared" si="0"/>
        <v>2021</v>
      </c>
      <c r="K22" s="376">
        <f t="shared" si="0"/>
        <v>2022</v>
      </c>
      <c r="L22" s="377">
        <f t="shared" si="0"/>
        <v>2023</v>
      </c>
    </row>
    <row r="23" spans="2:12" ht="23.25" customHeight="1" thickTop="1" x14ac:dyDescent="0.3">
      <c r="B23" s="692" t="str">
        <f>B4</f>
        <v>HDP na odpracovanú hodinu</v>
      </c>
      <c r="C23" s="693"/>
      <c r="D23" s="419">
        <v>-0.40974934256415291</v>
      </c>
      <c r="E23" s="419">
        <v>-0.5651564021929496</v>
      </c>
      <c r="F23" s="419">
        <v>-0.64634399499582174</v>
      </c>
      <c r="G23" s="419">
        <v>-0.67209617582624148</v>
      </c>
      <c r="H23" s="419">
        <v>-0.6762607957121215</v>
      </c>
      <c r="I23" s="419">
        <v>-0.50190173298138563</v>
      </c>
      <c r="J23" s="420">
        <v>-0.47081210031663501</v>
      </c>
      <c r="K23" s="420">
        <v>-0.52695568472270904</v>
      </c>
      <c r="L23" s="421">
        <v>-0.4759368939268257</v>
      </c>
    </row>
    <row r="24" spans="2:12" x14ac:dyDescent="0.2">
      <c r="B24" s="694" t="str">
        <f>B6</f>
        <v>Celková produktivita faktorov</v>
      </c>
      <c r="C24" s="695"/>
      <c r="D24" s="419">
        <v>1.942479604789815</v>
      </c>
      <c r="E24" s="419">
        <v>-0.33734491875632622</v>
      </c>
      <c r="F24" s="419">
        <v>-0.43730347357667182</v>
      </c>
      <c r="G24" s="419">
        <v>0.35948689870959788</v>
      </c>
      <c r="H24" s="419">
        <v>5.0595470226094168E-2</v>
      </c>
      <c r="I24" s="419">
        <v>0.96244003942606027</v>
      </c>
      <c r="J24" s="420">
        <v>0.24999737266296701</v>
      </c>
      <c r="K24" s="420">
        <v>-1.00852256894626</v>
      </c>
      <c r="L24" s="421">
        <v>0.25457903779387081</v>
      </c>
    </row>
    <row r="25" spans="2:12" x14ac:dyDescent="0.2">
      <c r="B25" s="694" t="str">
        <f>B8</f>
        <v>Zásoba kapitálu na zamestnaného</v>
      </c>
      <c r="C25" s="696"/>
      <c r="D25" s="419">
        <v>0.1636528826957015</v>
      </c>
      <c r="E25" s="419">
        <v>0.25859253533755472</v>
      </c>
      <c r="F25" s="419">
        <v>0.50190922938252891</v>
      </c>
      <c r="G25" s="419">
        <v>0.45423628520174708</v>
      </c>
      <c r="H25" s="419">
        <v>0.40520125663574291</v>
      </c>
      <c r="I25" s="419">
        <v>-0.18589987908131361</v>
      </c>
      <c r="J25" s="420">
        <v>0.65410539662053668</v>
      </c>
      <c r="K25" s="420">
        <v>0.35168789056578559</v>
      </c>
      <c r="L25" s="421">
        <v>1.284573660770862</v>
      </c>
    </row>
    <row r="26" spans="2:12" x14ac:dyDescent="0.2">
      <c r="B26" s="697" t="str">
        <f>B10</f>
        <v>Tvorba fixného kapitálu</v>
      </c>
      <c r="C26" s="698"/>
      <c r="D26" s="423">
        <v>1.22827208255024</v>
      </c>
      <c r="E26" s="423">
        <v>-0.9073644354289031</v>
      </c>
      <c r="F26" s="423">
        <v>-0.59371476423302172</v>
      </c>
      <c r="G26" s="423">
        <v>-0.25103151945961111</v>
      </c>
      <c r="H26" s="423">
        <v>-0.1084727592089558</v>
      </c>
      <c r="I26" s="423">
        <v>-1.37401447139331</v>
      </c>
      <c r="J26" s="424">
        <v>-0.11564287316077231</v>
      </c>
      <c r="K26" s="424">
        <v>0.29308538287412578</v>
      </c>
      <c r="L26" s="425">
        <v>1.0952240616904581</v>
      </c>
    </row>
    <row r="27" spans="2:12" x14ac:dyDescent="0.2">
      <c r="B27" s="426" t="s">
        <v>1092</v>
      </c>
      <c r="C27" s="427"/>
      <c r="D27" s="428"/>
      <c r="E27" s="428">
        <v>0.66386554245520046</v>
      </c>
      <c r="F27" s="428">
        <v>0.6620506335490407</v>
      </c>
      <c r="G27" s="428">
        <v>0.64979600375594526</v>
      </c>
      <c r="H27" s="428">
        <v>0.51933964591775728</v>
      </c>
      <c r="I27" s="428">
        <v>0.40602441099297781</v>
      </c>
      <c r="J27" s="428">
        <v>0.46367897778982231</v>
      </c>
      <c r="K27" s="428">
        <v>0.50528006660426239</v>
      </c>
      <c r="L27" s="429">
        <v>0.41999800476998722</v>
      </c>
    </row>
    <row r="28" spans="2:12" x14ac:dyDescent="0.2">
      <c r="B28" s="430" t="s">
        <v>1094</v>
      </c>
      <c r="C28" s="431"/>
      <c r="D28" s="432">
        <v>-0.19998084389622639</v>
      </c>
      <c r="E28" s="432">
        <v>-0.26499224664426257</v>
      </c>
      <c r="F28" s="432">
        <v>9.8489033538193438E-2</v>
      </c>
      <c r="G28" s="432">
        <v>-0.1921774125120769</v>
      </c>
      <c r="H28" s="432">
        <v>-0.19649813550225459</v>
      </c>
      <c r="I28" s="432">
        <v>-0.68974071019254746</v>
      </c>
      <c r="J28" s="432">
        <v>-0.22761241964965279</v>
      </c>
      <c r="K28" s="432">
        <v>0.1633141137406097</v>
      </c>
      <c r="L28" s="433"/>
    </row>
    <row r="29" spans="2:12" ht="23.4" customHeight="1" x14ac:dyDescent="0.3">
      <c r="B29" s="690" t="s">
        <v>1095</v>
      </c>
      <c r="C29" s="691"/>
      <c r="D29" s="432">
        <v>-1.594464154109289</v>
      </c>
      <c r="E29" s="432">
        <v>-1.8222591153002441</v>
      </c>
      <c r="F29" s="432">
        <v>-1.8323441470414239</v>
      </c>
      <c r="G29" s="432">
        <v>-1.753609753569771</v>
      </c>
      <c r="H29" s="432"/>
      <c r="I29" s="432"/>
      <c r="J29" s="432"/>
      <c r="K29" s="432"/>
      <c r="L29" s="433"/>
    </row>
    <row r="30" spans="2:12" ht="28.5" customHeight="1" x14ac:dyDescent="0.3">
      <c r="B30" s="690" t="s">
        <v>1096</v>
      </c>
      <c r="C30" s="691"/>
      <c r="D30" s="432">
        <v>-0.26075982263364561</v>
      </c>
      <c r="E30" s="432">
        <v>-0.19385133941845581</v>
      </c>
      <c r="F30" s="432">
        <v>-0.22623181236815529</v>
      </c>
      <c r="G30" s="432">
        <v>-0.24325708143110769</v>
      </c>
      <c r="H30" s="432"/>
      <c r="I30" s="432"/>
      <c r="J30" s="432"/>
      <c r="K30" s="432"/>
      <c r="L30" s="433"/>
    </row>
    <row r="31" spans="2:12" ht="13.2" thickBot="1" x14ac:dyDescent="0.25">
      <c r="B31" s="434" t="s">
        <v>1097</v>
      </c>
      <c r="C31" s="435"/>
      <c r="D31" s="436">
        <v>-1.4610267297526269</v>
      </c>
      <c r="E31" s="436">
        <v>-1.654273236506919</v>
      </c>
      <c r="F31" s="436">
        <v>-1.6939694635252041</v>
      </c>
      <c r="G31" s="436">
        <v>-1.614849081953317</v>
      </c>
      <c r="H31" s="436"/>
      <c r="I31" s="436"/>
      <c r="J31" s="436"/>
      <c r="K31" s="436"/>
      <c r="L31" s="437"/>
    </row>
    <row r="32" spans="2:12" ht="13.2" thickTop="1" x14ac:dyDescent="0.2"/>
  </sheetData>
  <mergeCells count="6">
    <mergeCell ref="B30:C30"/>
    <mergeCell ref="B23:C23"/>
    <mergeCell ref="B24:C24"/>
    <mergeCell ref="B25:C25"/>
    <mergeCell ref="B26:C26"/>
    <mergeCell ref="B29:C29"/>
  </mergeCells>
  <conditionalFormatting sqref="D23:H26 L23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6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5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24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23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26:K26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25:K25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I24:K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27:L31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D63372AC-9596-4B39-9F14-6547517403EC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66AC-D570-46B3-B3AD-253CCA0A5474}">
  <dimension ref="A1:T19"/>
  <sheetViews>
    <sheetView zoomScaleNormal="100" workbookViewId="0">
      <selection activeCell="S24" sqref="S24"/>
    </sheetView>
  </sheetViews>
  <sheetFormatPr defaultColWidth="9.26953125" defaultRowHeight="14.4" x14ac:dyDescent="0.3"/>
  <cols>
    <col min="1" max="1" width="13.7265625" style="12" bestFit="1" customWidth="1"/>
    <col min="2" max="2" width="25.453125" style="12" bestFit="1" customWidth="1"/>
    <col min="3" max="3" width="9.90625" style="12" customWidth="1"/>
    <col min="4" max="5" width="10.08984375" style="12" bestFit="1" customWidth="1"/>
    <col min="6" max="6" width="15.08984375" style="12" customWidth="1"/>
    <col min="7" max="18" width="10.08984375" style="12" bestFit="1" customWidth="1"/>
    <col min="19" max="16384" width="9.26953125" style="12"/>
  </cols>
  <sheetData>
    <row r="1" spans="1:20" x14ac:dyDescent="0.3">
      <c r="A1" s="10" t="s">
        <v>3</v>
      </c>
      <c r="B1" s="20"/>
    </row>
    <row r="2" spans="1:20" x14ac:dyDescent="0.3">
      <c r="B2" s="594"/>
      <c r="C2" s="594">
        <v>2008</v>
      </c>
      <c r="D2" s="594">
        <v>2009</v>
      </c>
      <c r="E2" s="594">
        <v>2010</v>
      </c>
      <c r="F2" s="594">
        <v>2011</v>
      </c>
      <c r="G2" s="594">
        <v>2012</v>
      </c>
      <c r="H2" s="594">
        <v>2013</v>
      </c>
      <c r="I2" s="594">
        <v>2014</v>
      </c>
      <c r="J2" s="594">
        <v>2015</v>
      </c>
      <c r="K2" s="594">
        <v>2016</v>
      </c>
      <c r="L2" s="594">
        <v>2017</v>
      </c>
      <c r="M2" s="594">
        <v>2018</v>
      </c>
      <c r="N2" s="594">
        <v>2019</v>
      </c>
      <c r="O2" s="594">
        <v>2020</v>
      </c>
      <c r="P2" s="594">
        <v>2021</v>
      </c>
      <c r="Q2" s="594">
        <v>2022</v>
      </c>
      <c r="R2" s="594">
        <v>2023</v>
      </c>
    </row>
    <row r="3" spans="1:20" x14ac:dyDescent="0.3">
      <c r="B3" s="594" t="s">
        <v>503</v>
      </c>
      <c r="C3" s="601">
        <v>8960471</v>
      </c>
      <c r="D3" s="601">
        <v>7555668</v>
      </c>
      <c r="E3" s="601">
        <v>8445826</v>
      </c>
      <c r="F3" s="601">
        <v>8493163</v>
      </c>
      <c r="G3" s="601">
        <v>8812732</v>
      </c>
      <c r="H3" s="601">
        <v>8397752</v>
      </c>
      <c r="I3" s="601">
        <v>8962739</v>
      </c>
      <c r="J3" s="601">
        <v>8646638</v>
      </c>
      <c r="K3" s="601">
        <v>8867366</v>
      </c>
      <c r="L3" s="601">
        <v>5961445</v>
      </c>
      <c r="M3" s="601">
        <v>5969066</v>
      </c>
      <c r="N3" s="601">
        <v>5023141</v>
      </c>
      <c r="O3" s="601">
        <v>4390171</v>
      </c>
      <c r="P3" s="601">
        <v>5856858</v>
      </c>
      <c r="Q3" s="601">
        <v>4892697</v>
      </c>
      <c r="R3" s="601">
        <v>5375510</v>
      </c>
      <c r="T3" s="571"/>
    </row>
    <row r="4" spans="1:20" s="24" customFormat="1" x14ac:dyDescent="0.3">
      <c r="B4" s="594" t="s">
        <v>504</v>
      </c>
      <c r="C4" s="601">
        <v>0</v>
      </c>
      <c r="D4" s="601">
        <v>0</v>
      </c>
      <c r="E4" s="601">
        <v>0</v>
      </c>
      <c r="F4" s="601">
        <v>0</v>
      </c>
      <c r="G4" s="601">
        <v>0</v>
      </c>
      <c r="H4" s="601">
        <v>0</v>
      </c>
      <c r="I4" s="601">
        <v>0</v>
      </c>
      <c r="J4" s="601">
        <v>0</v>
      </c>
      <c r="K4" s="601">
        <v>0</v>
      </c>
      <c r="L4" s="601">
        <v>3210899</v>
      </c>
      <c r="M4" s="601">
        <v>3310057</v>
      </c>
      <c r="N4" s="601">
        <v>2451745</v>
      </c>
      <c r="O4" s="601">
        <v>2218053</v>
      </c>
      <c r="P4" s="601">
        <v>3115335</v>
      </c>
      <c r="Q4" s="601">
        <v>2424065</v>
      </c>
      <c r="R4" s="601">
        <v>2589212</v>
      </c>
      <c r="T4" s="571"/>
    </row>
    <row r="5" spans="1:20" x14ac:dyDescent="0.3">
      <c r="B5" s="594" t="s">
        <v>505</v>
      </c>
      <c r="C5" s="601">
        <v>85795</v>
      </c>
      <c r="D5" s="601">
        <v>73855</v>
      </c>
      <c r="E5" s="601">
        <v>79964</v>
      </c>
      <c r="F5" s="601">
        <v>80068</v>
      </c>
      <c r="G5" s="601">
        <v>78948</v>
      </c>
      <c r="H5" s="601">
        <v>1093905</v>
      </c>
      <c r="I5" s="601">
        <v>861598</v>
      </c>
      <c r="J5" s="601">
        <v>1098236</v>
      </c>
      <c r="K5" s="601">
        <v>984059</v>
      </c>
      <c r="L5" s="601">
        <v>1054051</v>
      </c>
      <c r="M5" s="601">
        <v>1241724</v>
      </c>
      <c r="N5" s="601">
        <v>985847</v>
      </c>
      <c r="O5" s="601">
        <v>1030990</v>
      </c>
      <c r="P5" s="601">
        <v>1067003</v>
      </c>
      <c r="Q5" s="601">
        <v>868793</v>
      </c>
      <c r="R5" s="601">
        <v>794426</v>
      </c>
      <c r="T5" s="571"/>
    </row>
    <row r="6" spans="1:20" x14ac:dyDescent="0.3">
      <c r="B6" s="594" t="s">
        <v>506</v>
      </c>
      <c r="C6" s="601">
        <v>26940</v>
      </c>
      <c r="D6" s="601">
        <v>24562</v>
      </c>
      <c r="E6" s="601">
        <v>27412</v>
      </c>
      <c r="F6" s="601">
        <v>26793</v>
      </c>
      <c r="G6" s="601">
        <v>25322</v>
      </c>
      <c r="H6" s="601">
        <v>286546</v>
      </c>
      <c r="I6" s="601">
        <v>289472</v>
      </c>
      <c r="J6" s="601">
        <v>297246</v>
      </c>
      <c r="K6" s="601">
        <v>291160</v>
      </c>
      <c r="L6" s="601">
        <v>295832</v>
      </c>
      <c r="M6" s="601">
        <v>310232</v>
      </c>
      <c r="N6" s="601">
        <v>307569</v>
      </c>
      <c r="O6" s="601">
        <v>269762</v>
      </c>
      <c r="P6" s="601">
        <v>294171</v>
      </c>
      <c r="Q6" s="601">
        <v>134667</v>
      </c>
      <c r="R6" s="601">
        <v>23618</v>
      </c>
      <c r="T6" s="571"/>
    </row>
    <row r="7" spans="1:20" x14ac:dyDescent="0.3">
      <c r="B7" s="594" t="s">
        <v>507</v>
      </c>
      <c r="C7" s="601">
        <v>0</v>
      </c>
      <c r="D7" s="601">
        <v>0</v>
      </c>
      <c r="E7" s="601">
        <v>8116</v>
      </c>
      <c r="F7" s="601">
        <v>309779</v>
      </c>
      <c r="G7" s="601">
        <v>163433</v>
      </c>
      <c r="H7" s="601">
        <v>33970</v>
      </c>
      <c r="I7" s="601">
        <v>336</v>
      </c>
      <c r="J7" s="601">
        <v>364</v>
      </c>
      <c r="K7" s="601">
        <v>201</v>
      </c>
      <c r="L7" s="601">
        <v>227</v>
      </c>
      <c r="M7" s="601">
        <v>84301</v>
      </c>
      <c r="N7" s="601">
        <v>491135</v>
      </c>
      <c r="O7" s="601">
        <v>629491</v>
      </c>
      <c r="P7" s="601">
        <v>847882</v>
      </c>
      <c r="Q7" s="601">
        <v>93258</v>
      </c>
      <c r="R7" s="601">
        <v>338664</v>
      </c>
      <c r="T7" s="571"/>
    </row>
    <row r="8" spans="1:20" x14ac:dyDescent="0.3">
      <c r="B8" s="594" t="s">
        <v>508</v>
      </c>
      <c r="C8" s="601">
        <v>2495193</v>
      </c>
      <c r="D8" s="601">
        <v>2445307</v>
      </c>
      <c r="E8" s="601">
        <v>2361963</v>
      </c>
      <c r="F8" s="601">
        <v>2398722</v>
      </c>
      <c r="G8" s="601">
        <v>2289752</v>
      </c>
      <c r="H8" s="601">
        <v>2299035</v>
      </c>
      <c r="I8" s="601">
        <v>2077299</v>
      </c>
      <c r="J8" s="601">
        <v>2143125</v>
      </c>
      <c r="K8" s="601">
        <v>1854213</v>
      </c>
      <c r="L8" s="601">
        <v>1789587</v>
      </c>
      <c r="M8" s="601">
        <v>1578201</v>
      </c>
      <c r="N8" s="601">
        <v>1503209</v>
      </c>
      <c r="O8" s="601">
        <v>1214889</v>
      </c>
      <c r="P8" s="601">
        <v>1165923</v>
      </c>
      <c r="Q8" s="601">
        <v>1074819</v>
      </c>
      <c r="R8" s="601">
        <v>968387</v>
      </c>
      <c r="T8" s="571"/>
    </row>
    <row r="9" spans="1:20" x14ac:dyDescent="0.3">
      <c r="B9" s="594" t="s">
        <v>509</v>
      </c>
      <c r="C9" s="601">
        <v>1583830</v>
      </c>
      <c r="D9" s="601">
        <v>898417</v>
      </c>
      <c r="E9" s="601">
        <v>645958</v>
      </c>
      <c r="F9" s="601">
        <v>573432</v>
      </c>
      <c r="G9" s="601">
        <v>600273</v>
      </c>
      <c r="H9" s="601">
        <v>375818</v>
      </c>
      <c r="I9" s="601">
        <v>375483</v>
      </c>
      <c r="J9" s="601">
        <v>390409</v>
      </c>
      <c r="K9" s="601">
        <v>448783</v>
      </c>
      <c r="L9" s="601">
        <v>617778</v>
      </c>
      <c r="M9" s="601">
        <v>710588</v>
      </c>
      <c r="N9" s="601">
        <v>319985</v>
      </c>
      <c r="O9" s="601">
        <v>79868</v>
      </c>
      <c r="P9" s="601">
        <v>246781</v>
      </c>
      <c r="Q9" s="601">
        <v>231525</v>
      </c>
      <c r="R9" s="601">
        <v>116223</v>
      </c>
      <c r="T9" s="571"/>
    </row>
    <row r="10" spans="1:20" x14ac:dyDescent="0.3">
      <c r="B10" s="594" t="s">
        <v>510</v>
      </c>
      <c r="C10" s="601">
        <v>0</v>
      </c>
      <c r="D10" s="601">
        <v>0</v>
      </c>
      <c r="E10" s="601">
        <v>0</v>
      </c>
      <c r="F10" s="601">
        <v>0</v>
      </c>
      <c r="G10" s="601">
        <v>0</v>
      </c>
      <c r="H10" s="601">
        <v>165381</v>
      </c>
      <c r="I10" s="601">
        <v>223117</v>
      </c>
      <c r="J10" s="601">
        <v>239924</v>
      </c>
      <c r="K10" s="601">
        <v>237403</v>
      </c>
      <c r="L10" s="601">
        <v>293962</v>
      </c>
      <c r="M10" s="601">
        <v>281764</v>
      </c>
      <c r="N10" s="601">
        <v>239208</v>
      </c>
      <c r="O10" s="601">
        <v>214719</v>
      </c>
      <c r="P10" s="601">
        <v>252176</v>
      </c>
      <c r="Q10" s="601">
        <v>76534</v>
      </c>
      <c r="R10" s="601">
        <v>8163</v>
      </c>
      <c r="T10" s="571"/>
    </row>
    <row r="11" spans="1:20" x14ac:dyDescent="0.3">
      <c r="B11" s="594" t="s">
        <v>511</v>
      </c>
      <c r="C11" s="601">
        <v>0</v>
      </c>
      <c r="D11" s="601">
        <v>0</v>
      </c>
      <c r="E11" s="601">
        <v>0</v>
      </c>
      <c r="F11" s="601">
        <v>3773</v>
      </c>
      <c r="G11" s="601">
        <v>1527</v>
      </c>
      <c r="H11" s="601">
        <v>857</v>
      </c>
      <c r="I11" s="601">
        <v>756</v>
      </c>
      <c r="J11" s="601">
        <v>152</v>
      </c>
      <c r="K11" s="601">
        <v>25088</v>
      </c>
      <c r="L11" s="601">
        <v>174672</v>
      </c>
      <c r="M11" s="601">
        <v>173700</v>
      </c>
      <c r="N11" s="601">
        <v>182942</v>
      </c>
      <c r="O11" s="601">
        <v>189210</v>
      </c>
      <c r="P11" s="601">
        <v>184039</v>
      </c>
      <c r="Q11" s="601">
        <v>195674</v>
      </c>
      <c r="R11" s="601">
        <v>85428</v>
      </c>
      <c r="T11" s="571"/>
    </row>
    <row r="12" spans="1:20" x14ac:dyDescent="0.3">
      <c r="B12" s="594" t="s">
        <v>512</v>
      </c>
      <c r="C12" s="601">
        <v>453730</v>
      </c>
      <c r="D12" s="601">
        <v>397382</v>
      </c>
      <c r="E12" s="601">
        <v>405595</v>
      </c>
      <c r="F12" s="601">
        <v>451004</v>
      </c>
      <c r="G12" s="601">
        <v>320434</v>
      </c>
      <c r="H12" s="601">
        <v>346884</v>
      </c>
      <c r="I12" s="601">
        <v>150949</v>
      </c>
      <c r="J12" s="601">
        <v>177924</v>
      </c>
      <c r="K12" s="601">
        <v>284353</v>
      </c>
      <c r="L12" s="601">
        <v>294413</v>
      </c>
      <c r="M12" s="601">
        <v>259647</v>
      </c>
      <c r="N12" s="601">
        <v>343841</v>
      </c>
      <c r="O12" s="601">
        <v>158405</v>
      </c>
      <c r="P12" s="601">
        <v>115492</v>
      </c>
      <c r="Q12" s="601">
        <v>11548</v>
      </c>
      <c r="R12" s="601">
        <v>8054</v>
      </c>
      <c r="T12" s="571"/>
    </row>
    <row r="13" spans="1:20" x14ac:dyDescent="0.3">
      <c r="B13" s="594" t="s">
        <v>513</v>
      </c>
      <c r="C13" s="601">
        <v>962314</v>
      </c>
      <c r="D13" s="601">
        <v>829313</v>
      </c>
      <c r="E13" s="601">
        <v>718160</v>
      </c>
      <c r="F13" s="601">
        <v>825129</v>
      </c>
      <c r="G13" s="601">
        <v>748385</v>
      </c>
      <c r="H13" s="601">
        <v>661678</v>
      </c>
      <c r="I13" s="601">
        <v>820485</v>
      </c>
      <c r="J13" s="601">
        <v>801642</v>
      </c>
      <c r="K13" s="601">
        <v>949271</v>
      </c>
      <c r="L13" s="601">
        <v>927494</v>
      </c>
      <c r="M13" s="601">
        <v>875541</v>
      </c>
      <c r="N13" s="601">
        <v>935434</v>
      </c>
      <c r="O13" s="601">
        <v>963328</v>
      </c>
      <c r="P13" s="601">
        <v>957552</v>
      </c>
      <c r="Q13" s="601">
        <v>938864</v>
      </c>
      <c r="R13" s="601">
        <v>863884</v>
      </c>
      <c r="T13" s="571"/>
    </row>
    <row r="14" spans="1:20" x14ac:dyDescent="0.3">
      <c r="B14" s="602" t="s">
        <v>514</v>
      </c>
      <c r="C14" s="601">
        <v>504122</v>
      </c>
      <c r="D14" s="601">
        <v>424171</v>
      </c>
      <c r="E14" s="601">
        <v>507238</v>
      </c>
      <c r="F14" s="601">
        <v>458377</v>
      </c>
      <c r="G14" s="601">
        <v>451374</v>
      </c>
      <c r="H14" s="601">
        <v>424616</v>
      </c>
      <c r="I14" s="601">
        <v>393619</v>
      </c>
      <c r="J14" s="601">
        <v>402664</v>
      </c>
      <c r="K14" s="601">
        <v>386010</v>
      </c>
      <c r="L14" s="601">
        <v>389774</v>
      </c>
      <c r="M14" s="601">
        <v>385284</v>
      </c>
      <c r="N14" s="601">
        <v>314230</v>
      </c>
      <c r="O14" s="601">
        <v>268396</v>
      </c>
      <c r="P14" s="601">
        <v>380271</v>
      </c>
      <c r="Q14" s="601">
        <v>287798</v>
      </c>
      <c r="R14" s="601">
        <v>299923</v>
      </c>
      <c r="T14" s="571"/>
    </row>
    <row r="15" spans="1:20" x14ac:dyDescent="0.3">
      <c r="B15" s="594" t="s">
        <v>515</v>
      </c>
      <c r="C15" s="601">
        <v>476594</v>
      </c>
      <c r="D15" s="601">
        <v>344293</v>
      </c>
      <c r="E15" s="601">
        <v>238482</v>
      </c>
      <c r="F15" s="601">
        <v>309226</v>
      </c>
      <c r="G15" s="601">
        <v>199887</v>
      </c>
      <c r="H15" s="601">
        <v>251798</v>
      </c>
      <c r="I15" s="601">
        <v>232664</v>
      </c>
      <c r="J15" s="601">
        <v>286099</v>
      </c>
      <c r="K15" s="601">
        <v>323045</v>
      </c>
      <c r="L15" s="601">
        <v>367607</v>
      </c>
      <c r="M15" s="601">
        <v>378322</v>
      </c>
      <c r="N15" s="601">
        <v>428419</v>
      </c>
      <c r="O15" s="601">
        <v>403371</v>
      </c>
      <c r="P15" s="601">
        <v>423365</v>
      </c>
      <c r="Q15" s="601">
        <v>431046</v>
      </c>
      <c r="R15" s="601">
        <v>316295</v>
      </c>
      <c r="T15" s="571"/>
    </row>
    <row r="16" spans="1:20" x14ac:dyDescent="0.3">
      <c r="B16" s="594" t="s">
        <v>516</v>
      </c>
      <c r="C16" s="601">
        <v>48839</v>
      </c>
      <c r="D16" s="601">
        <v>175718</v>
      </c>
      <c r="E16" s="601">
        <v>178000</v>
      </c>
      <c r="F16" s="601">
        <v>187222</v>
      </c>
      <c r="G16" s="601">
        <v>187451</v>
      </c>
      <c r="H16" s="601">
        <v>171419</v>
      </c>
      <c r="I16" s="601">
        <v>174941</v>
      </c>
      <c r="J16" s="601">
        <v>174104</v>
      </c>
      <c r="K16" s="601">
        <v>169273</v>
      </c>
      <c r="L16" s="601">
        <v>127064</v>
      </c>
      <c r="M16" s="601">
        <v>125022</v>
      </c>
      <c r="N16" s="601">
        <v>118897</v>
      </c>
      <c r="O16" s="601">
        <v>120749</v>
      </c>
      <c r="P16" s="601">
        <v>126322</v>
      </c>
      <c r="Q16" s="601">
        <v>92702</v>
      </c>
      <c r="R16" s="601">
        <v>0</v>
      </c>
      <c r="T16" s="571"/>
    </row>
    <row r="17" spans="2:20" x14ac:dyDescent="0.3">
      <c r="B17" s="594" t="s">
        <v>517</v>
      </c>
      <c r="C17" s="601">
        <v>0</v>
      </c>
      <c r="D17" s="601">
        <v>0</v>
      </c>
      <c r="E17" s="601">
        <v>0</v>
      </c>
      <c r="F17" s="601">
        <v>0</v>
      </c>
      <c r="G17" s="601">
        <v>0</v>
      </c>
      <c r="H17" s="601">
        <v>227630</v>
      </c>
      <c r="I17" s="601">
        <v>229081</v>
      </c>
      <c r="J17" s="601">
        <v>213140</v>
      </c>
      <c r="K17" s="601">
        <v>200038</v>
      </c>
      <c r="L17" s="601">
        <v>213101</v>
      </c>
      <c r="M17" s="601">
        <v>199175</v>
      </c>
      <c r="N17" s="601">
        <v>198734</v>
      </c>
      <c r="O17" s="601">
        <v>192403</v>
      </c>
      <c r="P17" s="601">
        <v>96672</v>
      </c>
      <c r="Q17" s="601">
        <v>84074</v>
      </c>
      <c r="R17" s="601">
        <v>31561</v>
      </c>
      <c r="T17" s="571"/>
    </row>
    <row r="18" spans="2:20" x14ac:dyDescent="0.3">
      <c r="B18" s="602" t="s">
        <v>518</v>
      </c>
      <c r="C18" s="601">
        <v>9354001</v>
      </c>
      <c r="D18" s="601">
        <v>8286854</v>
      </c>
      <c r="E18" s="601">
        <v>7988450</v>
      </c>
      <c r="F18" s="601">
        <v>8054096</v>
      </c>
      <c r="G18" s="601">
        <v>7082509</v>
      </c>
      <c r="H18" s="601">
        <v>7116700</v>
      </c>
      <c r="I18" s="601">
        <v>6150182</v>
      </c>
      <c r="J18" s="601">
        <v>6330974</v>
      </c>
      <c r="K18" s="601">
        <v>6258306</v>
      </c>
      <c r="L18" s="601">
        <v>6359544</v>
      </c>
      <c r="M18" s="601">
        <v>6322843</v>
      </c>
      <c r="N18" s="601">
        <v>6064861</v>
      </c>
      <c r="O18" s="601">
        <v>5826192</v>
      </c>
      <c r="P18" s="601">
        <v>5777673</v>
      </c>
      <c r="Q18" s="601">
        <v>5591856</v>
      </c>
      <c r="R18" s="601">
        <v>5087986</v>
      </c>
      <c r="T18" s="571"/>
    </row>
    <row r="19" spans="2:20" x14ac:dyDescent="0.3">
      <c r="B19" s="602" t="s">
        <v>519</v>
      </c>
      <c r="C19" s="601">
        <v>24951829</v>
      </c>
      <c r="D19" s="601">
        <v>21455540</v>
      </c>
      <c r="E19" s="601">
        <v>21605164</v>
      </c>
      <c r="F19" s="601">
        <v>22170784</v>
      </c>
      <c r="G19" s="601">
        <v>20962027</v>
      </c>
      <c r="H19" s="601">
        <v>21853989</v>
      </c>
      <c r="I19" s="601">
        <v>20942721</v>
      </c>
      <c r="J19" s="601">
        <v>21202641</v>
      </c>
      <c r="K19" s="601">
        <v>21278569</v>
      </c>
      <c r="L19" s="601">
        <v>22077450</v>
      </c>
      <c r="M19" s="601">
        <v>22205467</v>
      </c>
      <c r="N19" s="601">
        <v>19909197</v>
      </c>
      <c r="O19" s="601">
        <v>18169997</v>
      </c>
      <c r="P19" s="601">
        <v>20907515</v>
      </c>
      <c r="Q19" s="601">
        <v>17429920</v>
      </c>
      <c r="R19" s="601">
        <v>16907334</v>
      </c>
      <c r="T19" s="571"/>
    </row>
  </sheetData>
  <hyperlinks>
    <hyperlink ref="A1" location="OBSAH!A1" display="OBSAH!A1" xr:uid="{DD041994-EBEC-4E35-8A6A-E28D41289CD2}"/>
  </hyperlink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DBC-6D2C-467C-AFA2-81E29B0BD916}">
  <dimension ref="A1:D45"/>
  <sheetViews>
    <sheetView workbookViewId="0">
      <selection activeCell="G29" sqref="G29"/>
    </sheetView>
  </sheetViews>
  <sheetFormatPr defaultColWidth="8.7265625" defaultRowHeight="14.4" x14ac:dyDescent="0.3"/>
  <cols>
    <col min="1" max="1" width="13.7265625" style="12" bestFit="1" customWidth="1"/>
    <col min="2" max="16384" width="8.7265625" style="12"/>
  </cols>
  <sheetData>
    <row r="1" spans="1:4" x14ac:dyDescent="0.3">
      <c r="A1" s="10" t="s">
        <v>3</v>
      </c>
    </row>
    <row r="2" spans="1:4" x14ac:dyDescent="0.3">
      <c r="B2" s="603"/>
      <c r="C2" s="604" t="s">
        <v>520</v>
      </c>
      <c r="D2" s="604" t="s">
        <v>521</v>
      </c>
    </row>
    <row r="3" spans="1:4" x14ac:dyDescent="0.3">
      <c r="B3" s="605" t="s">
        <v>115</v>
      </c>
      <c r="C3" s="604">
        <v>31.095030903816102</v>
      </c>
      <c r="D3" s="604">
        <v>80.067309737205505</v>
      </c>
    </row>
    <row r="4" spans="1:4" s="226" customFormat="1" x14ac:dyDescent="0.3">
      <c r="B4" s="605" t="s">
        <v>127</v>
      </c>
      <c r="C4" s="604">
        <v>24.801786243915398</v>
      </c>
      <c r="D4" s="604">
        <v>67.5269797444343</v>
      </c>
    </row>
    <row r="5" spans="1:4" x14ac:dyDescent="0.3">
      <c r="B5" s="605" t="s">
        <v>130</v>
      </c>
      <c r="C5" s="604">
        <v>27.232550829649004</v>
      </c>
      <c r="D5" s="604">
        <v>59.583795070648193</v>
      </c>
    </row>
    <row r="6" spans="1:4" x14ac:dyDescent="0.3">
      <c r="B6" s="605" t="s">
        <v>116</v>
      </c>
      <c r="C6" s="604">
        <v>34.161040186881998</v>
      </c>
      <c r="D6" s="604">
        <v>62.531958520412502</v>
      </c>
    </row>
    <row r="7" spans="1:4" x14ac:dyDescent="0.3">
      <c r="B7" s="605" t="s">
        <v>112</v>
      </c>
      <c r="C7" s="604">
        <v>52.081206440925598</v>
      </c>
      <c r="D7" s="604">
        <v>73.431119322776809</v>
      </c>
    </row>
    <row r="8" spans="1:4" x14ac:dyDescent="0.3">
      <c r="B8" s="605" t="s">
        <v>135</v>
      </c>
      <c r="C8" s="604">
        <v>39.134383574128101</v>
      </c>
      <c r="D8" s="604">
        <v>60.275579988956508</v>
      </c>
    </row>
    <row r="9" spans="1:4" x14ac:dyDescent="0.3">
      <c r="B9" s="605" t="s">
        <v>120</v>
      </c>
      <c r="C9" s="604">
        <v>39.004465192556296</v>
      </c>
      <c r="D9" s="604">
        <v>56.074568629264796</v>
      </c>
    </row>
    <row r="10" spans="1:4" x14ac:dyDescent="0.3">
      <c r="B10" s="605" t="s">
        <v>102</v>
      </c>
      <c r="C10" s="604">
        <v>43.279092758894002</v>
      </c>
      <c r="D10" s="604">
        <v>60.169301927089705</v>
      </c>
    </row>
    <row r="11" spans="1:4" x14ac:dyDescent="0.3">
      <c r="B11" s="605" t="s">
        <v>522</v>
      </c>
      <c r="C11" s="604">
        <v>49.598696827888503</v>
      </c>
      <c r="D11" s="604">
        <v>63.495488464832306</v>
      </c>
    </row>
    <row r="12" spans="1:4" x14ac:dyDescent="0.3">
      <c r="B12" s="605" t="s">
        <v>118</v>
      </c>
      <c r="C12" s="604">
        <v>48.844209313392604</v>
      </c>
      <c r="D12" s="604">
        <v>61.410459876060507</v>
      </c>
    </row>
    <row r="13" spans="1:4" x14ac:dyDescent="0.3">
      <c r="B13" s="605" t="s">
        <v>134</v>
      </c>
      <c r="C13" s="604">
        <v>47.982807457447002</v>
      </c>
      <c r="D13" s="604">
        <v>59.371602535247803</v>
      </c>
    </row>
    <row r="14" spans="1:4" x14ac:dyDescent="0.3">
      <c r="B14" s="604" t="s">
        <v>128</v>
      </c>
      <c r="C14" s="604">
        <v>60.487092286348307</v>
      </c>
      <c r="D14" s="604">
        <v>70.331816375255599</v>
      </c>
    </row>
    <row r="15" spans="1:4" x14ac:dyDescent="0.3">
      <c r="B15" s="605" t="s">
        <v>124</v>
      </c>
      <c r="C15" s="604">
        <v>61.255425959825502</v>
      </c>
      <c r="D15" s="604">
        <v>68.206688761711092</v>
      </c>
    </row>
    <row r="16" spans="1:4" x14ac:dyDescent="0.3">
      <c r="B16" s="605" t="s">
        <v>119</v>
      </c>
      <c r="C16" s="604">
        <v>38.861734420061097</v>
      </c>
      <c r="D16" s="604">
        <v>45.5545470118523</v>
      </c>
    </row>
    <row r="17" spans="2:4" x14ac:dyDescent="0.3">
      <c r="B17" s="605" t="s">
        <v>137</v>
      </c>
      <c r="C17" s="604">
        <v>55.963403731584592</v>
      </c>
      <c r="D17" s="604">
        <v>61.550375819206302</v>
      </c>
    </row>
    <row r="18" spans="2:4" x14ac:dyDescent="0.3">
      <c r="B18" s="605" t="s">
        <v>136</v>
      </c>
      <c r="C18" s="604">
        <v>58.757435530424097</v>
      </c>
      <c r="D18" s="604">
        <v>64.316666126251192</v>
      </c>
    </row>
    <row r="19" spans="2:4" x14ac:dyDescent="0.3">
      <c r="B19" s="605" t="s">
        <v>523</v>
      </c>
      <c r="C19" s="604">
        <v>63.974776864051798</v>
      </c>
      <c r="D19" s="604">
        <v>67.238613963127108</v>
      </c>
    </row>
    <row r="20" spans="2:4" x14ac:dyDescent="0.3">
      <c r="B20" s="605" t="s">
        <v>122</v>
      </c>
      <c r="C20" s="604">
        <v>56.357787549495697</v>
      </c>
      <c r="D20" s="604">
        <v>59.349159896373806</v>
      </c>
    </row>
    <row r="21" spans="2:4" x14ac:dyDescent="0.3">
      <c r="B21" s="605" t="s">
        <v>114</v>
      </c>
      <c r="C21" s="604">
        <v>66.771794855594607</v>
      </c>
      <c r="D21" s="604">
        <v>68.972763419151306</v>
      </c>
    </row>
    <row r="22" spans="2:4" x14ac:dyDescent="0.3">
      <c r="B22" s="605" t="s">
        <v>125</v>
      </c>
      <c r="C22" s="604">
        <v>52.960297465324402</v>
      </c>
      <c r="D22" s="604">
        <v>53.761748224496799</v>
      </c>
    </row>
    <row r="23" spans="2:4" x14ac:dyDescent="0.3">
      <c r="B23" s="605" t="s">
        <v>117</v>
      </c>
      <c r="C23" s="604">
        <v>66.195371747016893</v>
      </c>
      <c r="D23" s="604">
        <v>63.7763172388076</v>
      </c>
    </row>
    <row r="24" spans="2:4" x14ac:dyDescent="0.3">
      <c r="B24" s="605" t="s">
        <v>123</v>
      </c>
      <c r="C24" s="604">
        <v>82.032603025436401</v>
      </c>
      <c r="D24" s="604">
        <v>79.469186067581205</v>
      </c>
    </row>
    <row r="25" spans="2:4" x14ac:dyDescent="0.3">
      <c r="B25" s="605" t="s">
        <v>126</v>
      </c>
      <c r="C25" s="604">
        <v>62.862104177474997</v>
      </c>
      <c r="D25" s="604">
        <v>57.017222791910207</v>
      </c>
    </row>
    <row r="26" spans="2:4" x14ac:dyDescent="0.3">
      <c r="B26" s="605" t="s">
        <v>131</v>
      </c>
      <c r="C26" s="604">
        <v>54.834502190351401</v>
      </c>
      <c r="D26" s="604">
        <v>47.771497070789302</v>
      </c>
    </row>
    <row r="27" spans="2:4" x14ac:dyDescent="0.3">
      <c r="B27" s="605" t="s">
        <v>132</v>
      </c>
      <c r="C27" s="604">
        <v>76.660430431365995</v>
      </c>
      <c r="D27" s="604">
        <v>69.58260089159009</v>
      </c>
    </row>
    <row r="28" spans="2:4" x14ac:dyDescent="0.3">
      <c r="B28" s="605" t="s">
        <v>121</v>
      </c>
      <c r="C28" s="604">
        <v>54.334594309330001</v>
      </c>
      <c r="D28" s="604">
        <v>45.946345478296202</v>
      </c>
    </row>
    <row r="29" spans="2:4" x14ac:dyDescent="0.3">
      <c r="B29" s="605" t="s">
        <v>113</v>
      </c>
      <c r="C29" s="604">
        <v>71.180045604705697</v>
      </c>
      <c r="D29" s="604">
        <v>51.102417707443301</v>
      </c>
    </row>
    <row r="30" spans="2:4" x14ac:dyDescent="0.3">
      <c r="B30" s="605" t="s">
        <v>129</v>
      </c>
      <c r="C30" s="604">
        <v>90.480102598667102</v>
      </c>
      <c r="D30" s="604">
        <v>70.156201720237704</v>
      </c>
    </row>
    <row r="31" spans="2:4" x14ac:dyDescent="0.3">
      <c r="B31" s="605" t="s">
        <v>133</v>
      </c>
      <c r="C31" s="604">
        <v>62.102790176868403</v>
      </c>
      <c r="D31" s="604">
        <v>41.309555619955098</v>
      </c>
    </row>
    <row r="32" spans="2:4" x14ac:dyDescent="0.3">
      <c r="B32" s="604"/>
      <c r="C32" s="604"/>
      <c r="D32" s="604"/>
    </row>
    <row r="33" spans="2:4" x14ac:dyDescent="0.3">
      <c r="B33" s="604"/>
      <c r="C33" s="604"/>
      <c r="D33" s="604"/>
    </row>
    <row r="34" spans="2:4" x14ac:dyDescent="0.3">
      <c r="B34" s="606" t="s">
        <v>524</v>
      </c>
      <c r="C34" s="604"/>
      <c r="D34" s="604"/>
    </row>
    <row r="35" spans="2:4" x14ac:dyDescent="0.3">
      <c r="B35" s="604">
        <v>0</v>
      </c>
      <c r="C35" s="604">
        <v>0</v>
      </c>
      <c r="D35" s="604"/>
    </row>
    <row r="36" spans="2:4" x14ac:dyDescent="0.3">
      <c r="B36" s="604">
        <v>10</v>
      </c>
      <c r="C36" s="604">
        <v>10</v>
      </c>
      <c r="D36" s="604"/>
    </row>
    <row r="37" spans="2:4" x14ac:dyDescent="0.3">
      <c r="B37" s="604">
        <v>20</v>
      </c>
      <c r="C37" s="604">
        <v>20</v>
      </c>
      <c r="D37" s="604"/>
    </row>
    <row r="38" spans="2:4" x14ac:dyDescent="0.3">
      <c r="B38" s="604">
        <v>30</v>
      </c>
      <c r="C38" s="604">
        <v>30</v>
      </c>
      <c r="D38" s="604"/>
    </row>
    <row r="39" spans="2:4" x14ac:dyDescent="0.3">
      <c r="B39" s="604">
        <v>40</v>
      </c>
      <c r="C39" s="604">
        <v>40</v>
      </c>
      <c r="D39" s="604"/>
    </row>
    <row r="40" spans="2:4" x14ac:dyDescent="0.3">
      <c r="B40" s="604">
        <v>50</v>
      </c>
      <c r="C40" s="604">
        <v>50</v>
      </c>
      <c r="D40" s="604"/>
    </row>
    <row r="41" spans="2:4" x14ac:dyDescent="0.3">
      <c r="B41" s="604">
        <v>60</v>
      </c>
      <c r="C41" s="604">
        <v>60</v>
      </c>
      <c r="D41" s="604"/>
    </row>
    <row r="42" spans="2:4" x14ac:dyDescent="0.3">
      <c r="B42" s="604">
        <v>70</v>
      </c>
      <c r="C42" s="604">
        <v>70</v>
      </c>
      <c r="D42" s="604"/>
    </row>
    <row r="43" spans="2:4" x14ac:dyDescent="0.3">
      <c r="B43" s="604">
        <v>80</v>
      </c>
      <c r="C43" s="604">
        <v>80</v>
      </c>
      <c r="D43" s="604"/>
    </row>
    <row r="44" spans="2:4" x14ac:dyDescent="0.3">
      <c r="B44" s="604">
        <v>90</v>
      </c>
      <c r="C44" s="604">
        <v>90</v>
      </c>
      <c r="D44" s="604"/>
    </row>
    <row r="45" spans="2:4" x14ac:dyDescent="0.3">
      <c r="B45" s="604">
        <v>100</v>
      </c>
      <c r="C45" s="604">
        <v>100</v>
      </c>
      <c r="D45" s="604"/>
    </row>
  </sheetData>
  <hyperlinks>
    <hyperlink ref="A1" location="OBSAH!A1" display="OBSAH!A1" xr:uid="{F6D4564D-CD23-4DFF-98E1-F2C1007C7ABE}"/>
  </hyperlink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F246-061A-40BB-8630-273920588EF3}">
  <dimension ref="A1:D31"/>
  <sheetViews>
    <sheetView workbookViewId="0">
      <selection activeCell="H31" sqref="H31"/>
    </sheetView>
  </sheetViews>
  <sheetFormatPr defaultColWidth="8.7265625" defaultRowHeight="14.4" x14ac:dyDescent="0.3"/>
  <cols>
    <col min="1" max="1" width="13.7265625" style="12" bestFit="1" customWidth="1"/>
    <col min="2" max="2" width="14.7265625" style="12" bestFit="1" customWidth="1"/>
    <col min="3" max="16384" width="8.7265625" style="12"/>
  </cols>
  <sheetData>
    <row r="1" spans="1:4" x14ac:dyDescent="0.3">
      <c r="A1" s="10" t="s">
        <v>3</v>
      </c>
    </row>
    <row r="2" spans="1:4" x14ac:dyDescent="0.3">
      <c r="B2" s="607"/>
      <c r="C2" s="608" t="s">
        <v>525</v>
      </c>
      <c r="D2" s="608" t="s">
        <v>526</v>
      </c>
    </row>
    <row r="3" spans="1:4" x14ac:dyDescent="0.3">
      <c r="B3" s="607" t="s">
        <v>128</v>
      </c>
      <c r="C3" s="607">
        <v>30.733451247215299</v>
      </c>
      <c r="D3" s="607">
        <v>37.565061450004599</v>
      </c>
    </row>
    <row r="4" spans="1:4" x14ac:dyDescent="0.3">
      <c r="B4" s="609" t="s">
        <v>117</v>
      </c>
      <c r="C4" s="607">
        <v>29.942962527275103</v>
      </c>
      <c r="D4" s="607">
        <v>27.773237228393597</v>
      </c>
    </row>
    <row r="5" spans="1:4" x14ac:dyDescent="0.3">
      <c r="B5" s="609" t="s">
        <v>120</v>
      </c>
      <c r="C5" s="607">
        <v>29.6428352594376</v>
      </c>
      <c r="D5" s="607">
        <v>13.164266943931599</v>
      </c>
    </row>
    <row r="6" spans="1:4" x14ac:dyDescent="0.3">
      <c r="B6" s="609" t="s">
        <v>116</v>
      </c>
      <c r="C6" s="607">
        <v>22.293509542942001</v>
      </c>
      <c r="D6" s="607">
        <v>25.685623288154602</v>
      </c>
    </row>
    <row r="7" spans="1:4" x14ac:dyDescent="0.3">
      <c r="B7" s="609" t="s">
        <v>129</v>
      </c>
      <c r="C7" s="607">
        <v>20.210954546928399</v>
      </c>
      <c r="D7" s="607">
        <v>35.292583703994801</v>
      </c>
    </row>
    <row r="8" spans="1:4" x14ac:dyDescent="0.3">
      <c r="B8" s="609" t="s">
        <v>131</v>
      </c>
      <c r="C8" s="607">
        <v>41.814103722572298</v>
      </c>
      <c r="D8" s="607">
        <v>18.6060547828674</v>
      </c>
    </row>
    <row r="9" spans="1:4" x14ac:dyDescent="0.3">
      <c r="B9" s="609" t="s">
        <v>133</v>
      </c>
      <c r="C9" s="607">
        <v>23.903238773345901</v>
      </c>
      <c r="D9" s="607">
        <v>40.117225050926194</v>
      </c>
    </row>
    <row r="10" spans="1:4" x14ac:dyDescent="0.3">
      <c r="B10" s="609" t="s">
        <v>132</v>
      </c>
      <c r="C10" s="607">
        <v>44.381371140480006</v>
      </c>
      <c r="D10" s="607">
        <v>23.399825394153602</v>
      </c>
    </row>
    <row r="11" spans="1:4" x14ac:dyDescent="0.3">
      <c r="B11" s="609" t="s">
        <v>522</v>
      </c>
      <c r="C11" s="607">
        <v>33.159860968589797</v>
      </c>
      <c r="D11" s="607">
        <v>28.595256805419901</v>
      </c>
    </row>
    <row r="12" spans="1:4" x14ac:dyDescent="0.3">
      <c r="B12" s="609" t="s">
        <v>126</v>
      </c>
      <c r="C12" s="607">
        <v>22.706905007362398</v>
      </c>
      <c r="D12" s="607">
        <v>38.123437762260401</v>
      </c>
    </row>
    <row r="13" spans="1:4" x14ac:dyDescent="0.3">
      <c r="B13" s="609" t="s">
        <v>118</v>
      </c>
      <c r="C13" s="607">
        <v>36.418557167053201</v>
      </c>
      <c r="D13" s="607">
        <v>29.2799443006516</v>
      </c>
    </row>
    <row r="14" spans="1:4" x14ac:dyDescent="0.3">
      <c r="B14" s="609" t="s">
        <v>134</v>
      </c>
      <c r="C14" s="607">
        <v>37.462994456291199</v>
      </c>
      <c r="D14" s="607">
        <v>28.071197867393501</v>
      </c>
    </row>
    <row r="15" spans="1:4" x14ac:dyDescent="0.3">
      <c r="B15" s="609" t="s">
        <v>113</v>
      </c>
      <c r="C15" s="607">
        <v>20.747198164463001</v>
      </c>
      <c r="D15" s="607">
        <v>19.278083741664901</v>
      </c>
    </row>
    <row r="16" spans="1:4" x14ac:dyDescent="0.3">
      <c r="B16" s="609" t="s">
        <v>130</v>
      </c>
      <c r="C16" s="607">
        <v>43.670943379402196</v>
      </c>
      <c r="D16" s="607">
        <v>11.789745092392</v>
      </c>
    </row>
    <row r="17" spans="2:4" x14ac:dyDescent="0.3">
      <c r="B17" s="609" t="s">
        <v>127</v>
      </c>
      <c r="C17" s="607">
        <v>28.105157613754301</v>
      </c>
      <c r="D17" s="607">
        <v>31.191363930702199</v>
      </c>
    </row>
    <row r="18" spans="2:4" x14ac:dyDescent="0.3">
      <c r="B18" s="609" t="s">
        <v>112</v>
      </c>
      <c r="C18" s="607">
        <v>27.629709243774396</v>
      </c>
      <c r="D18" s="607">
        <v>28.047999739646901</v>
      </c>
    </row>
    <row r="19" spans="2:4" x14ac:dyDescent="0.3">
      <c r="B19" s="609" t="s">
        <v>121</v>
      </c>
      <c r="C19" s="607">
        <v>25.551873445510896</v>
      </c>
      <c r="D19" s="607">
        <v>16.330599784851099</v>
      </c>
    </row>
    <row r="20" spans="2:4" x14ac:dyDescent="0.3">
      <c r="B20" s="609" t="s">
        <v>125</v>
      </c>
      <c r="C20" s="607">
        <v>47.1649587154388</v>
      </c>
      <c r="D20" s="607">
        <v>14.203439652919799</v>
      </c>
    </row>
    <row r="21" spans="2:4" x14ac:dyDescent="0.3">
      <c r="B21" s="609" t="s">
        <v>119</v>
      </c>
      <c r="C21" s="607">
        <v>38.586214184760998</v>
      </c>
      <c r="D21" s="607">
        <v>17.864817380905201</v>
      </c>
    </row>
    <row r="22" spans="2:4" x14ac:dyDescent="0.3">
      <c r="B22" s="609" t="s">
        <v>136</v>
      </c>
      <c r="C22" s="607">
        <v>34.556570649146998</v>
      </c>
      <c r="D22" s="607">
        <v>18.405184149742098</v>
      </c>
    </row>
    <row r="23" spans="2:4" x14ac:dyDescent="0.3">
      <c r="B23" s="609" t="s">
        <v>137</v>
      </c>
      <c r="C23" s="607">
        <v>22.603194415569298</v>
      </c>
      <c r="D23" s="607">
        <v>39.2044275999069</v>
      </c>
    </row>
    <row r="24" spans="2:4" x14ac:dyDescent="0.3">
      <c r="B24" s="609" t="s">
        <v>122</v>
      </c>
      <c r="C24" s="607">
        <v>39.220052957534804</v>
      </c>
      <c r="D24" s="607">
        <v>20.4711183905602</v>
      </c>
    </row>
    <row r="25" spans="2:4" x14ac:dyDescent="0.3">
      <c r="B25" s="609" t="s">
        <v>123</v>
      </c>
      <c r="C25" s="607">
        <v>29.847526550293001</v>
      </c>
      <c r="D25" s="607">
        <v>26.876112818717999</v>
      </c>
    </row>
    <row r="26" spans="2:4" x14ac:dyDescent="0.3">
      <c r="B26" s="609" t="s">
        <v>114</v>
      </c>
      <c r="C26" s="607">
        <v>31.7484259605408</v>
      </c>
      <c r="D26" s="607">
        <v>18.456725776195501</v>
      </c>
    </row>
    <row r="27" spans="2:4" x14ac:dyDescent="0.3">
      <c r="B27" s="609" t="s">
        <v>102</v>
      </c>
      <c r="C27" s="607">
        <v>46.153047680854797</v>
      </c>
      <c r="D27" s="607">
        <v>12.903517484664901</v>
      </c>
    </row>
    <row r="28" spans="2:4" x14ac:dyDescent="0.3">
      <c r="B28" s="609" t="s">
        <v>124</v>
      </c>
      <c r="C28" s="607">
        <v>33.1091821193695</v>
      </c>
      <c r="D28" s="607">
        <v>19.314190745353699</v>
      </c>
    </row>
    <row r="29" spans="2:4" x14ac:dyDescent="0.3">
      <c r="B29" s="609" t="s">
        <v>115</v>
      </c>
      <c r="C29" s="607">
        <v>33.422175049781799</v>
      </c>
      <c r="D29" s="607">
        <v>20.718459784984599</v>
      </c>
    </row>
    <row r="30" spans="2:4" x14ac:dyDescent="0.3">
      <c r="B30" s="609" t="s">
        <v>135</v>
      </c>
      <c r="C30" s="607">
        <v>25.540173053741498</v>
      </c>
      <c r="D30" s="607">
        <v>43.266579508781398</v>
      </c>
    </row>
    <row r="31" spans="2:4" x14ac:dyDescent="0.3">
      <c r="B31" s="609" t="s">
        <v>523</v>
      </c>
      <c r="C31" s="607">
        <v>35.580477118492098</v>
      </c>
      <c r="D31" s="607">
        <v>24.7954174876213</v>
      </c>
    </row>
  </sheetData>
  <hyperlinks>
    <hyperlink ref="A1" location="OBSAH!A1" display="OBSAH!A1" xr:uid="{560218B5-2EF8-42CE-BE68-700A6A9BEC88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97ED-2DF6-4225-AA2F-4F9897657618}">
  <dimension ref="A1:Z57"/>
  <sheetViews>
    <sheetView zoomScaleNormal="100" workbookViewId="0">
      <selection activeCell="K32" sqref="K32"/>
    </sheetView>
  </sheetViews>
  <sheetFormatPr defaultColWidth="9" defaultRowHeight="12.6" x14ac:dyDescent="0.2"/>
  <cols>
    <col min="1" max="1" width="37.6328125" style="15" bestFit="1" customWidth="1"/>
    <col min="2" max="2" width="26.6328125" style="15" customWidth="1"/>
    <col min="3" max="3" width="15.453125" style="15" customWidth="1"/>
    <col min="4" max="4" width="9.6328125" style="15" customWidth="1"/>
    <col min="5" max="9" width="8.7265625" style="15" customWidth="1"/>
    <col min="10" max="10" width="6.08984375" style="15" customWidth="1"/>
    <col min="11" max="11" width="8.7265625" style="15" customWidth="1"/>
    <col min="12" max="12" width="5.453125" style="15" customWidth="1"/>
    <col min="13" max="13" width="6.90625" style="15" customWidth="1"/>
    <col min="14" max="14" width="5.453125" style="15" customWidth="1"/>
    <col min="15" max="15" width="6.36328125" style="15" customWidth="1"/>
    <col min="16" max="19" width="5.26953125" style="15" customWidth="1"/>
    <col min="20" max="23" width="4.26953125" style="15" customWidth="1"/>
    <col min="24" max="24" width="9.90625" style="15" bestFit="1" customWidth="1"/>
    <col min="25" max="25" width="11.36328125" style="15" bestFit="1" customWidth="1"/>
    <col min="26" max="16384" width="9" style="15"/>
  </cols>
  <sheetData>
    <row r="1" spans="1:26" x14ac:dyDescent="0.2">
      <c r="A1" s="10" t="s">
        <v>3</v>
      </c>
    </row>
    <row r="2" spans="1:26" s="22" customFormat="1" ht="63.6" customHeight="1" x14ac:dyDescent="0.2">
      <c r="A2" s="624"/>
      <c r="B2" s="624" t="s">
        <v>334</v>
      </c>
      <c r="C2" s="624" t="s">
        <v>335</v>
      </c>
      <c r="D2" s="625" t="s">
        <v>336</v>
      </c>
      <c r="E2" s="624" t="s">
        <v>337</v>
      </c>
      <c r="F2" s="624" t="s">
        <v>338</v>
      </c>
      <c r="G2" s="625" t="s">
        <v>339</v>
      </c>
      <c r="H2" s="625" t="s">
        <v>340</v>
      </c>
      <c r="I2" s="624" t="s">
        <v>341</v>
      </c>
      <c r="J2" s="624" t="s">
        <v>342</v>
      </c>
      <c r="K2" s="624" t="s">
        <v>343</v>
      </c>
      <c r="L2" s="625" t="s">
        <v>344</v>
      </c>
      <c r="M2" s="625" t="s">
        <v>345</v>
      </c>
      <c r="N2" s="625" t="s">
        <v>346</v>
      </c>
      <c r="O2" s="625" t="s">
        <v>347</v>
      </c>
      <c r="P2" s="626" t="s">
        <v>322</v>
      </c>
      <c r="Q2" s="626" t="s">
        <v>97</v>
      </c>
      <c r="R2" s="626" t="s">
        <v>348</v>
      </c>
      <c r="S2" s="626" t="s">
        <v>349</v>
      </c>
      <c r="T2" s="626" t="s">
        <v>322</v>
      </c>
      <c r="U2" s="626" t="s">
        <v>97</v>
      </c>
      <c r="V2" s="626" t="s">
        <v>348</v>
      </c>
      <c r="W2" s="626" t="s">
        <v>349</v>
      </c>
      <c r="X2" s="626" t="s">
        <v>350</v>
      </c>
      <c r="Y2" s="626" t="s">
        <v>351</v>
      </c>
      <c r="Z2" s="624"/>
    </row>
    <row r="3" spans="1:26" ht="12.6" customHeight="1" x14ac:dyDescent="0.2">
      <c r="A3" s="786" t="s">
        <v>352</v>
      </c>
      <c r="B3" s="786" t="s">
        <v>353</v>
      </c>
      <c r="C3" s="622">
        <v>2022</v>
      </c>
      <c r="D3" s="627">
        <v>0.2</v>
      </c>
      <c r="E3" s="628">
        <v>0</v>
      </c>
      <c r="F3" s="628">
        <v>1</v>
      </c>
      <c r="G3" s="628">
        <v>1</v>
      </c>
      <c r="H3" s="629" t="s">
        <v>354</v>
      </c>
      <c r="I3" s="629" t="s">
        <v>355</v>
      </c>
      <c r="J3" s="622">
        <v>-0.15</v>
      </c>
      <c r="K3" s="628">
        <v>0.22222222222222104</v>
      </c>
      <c r="L3" s="628">
        <v>0.25925925925925614</v>
      </c>
      <c r="M3" s="622" t="s">
        <v>97</v>
      </c>
      <c r="N3" s="622">
        <v>0.11111111111111052</v>
      </c>
      <c r="O3" s="622" t="s">
        <v>348</v>
      </c>
      <c r="P3" s="627">
        <v>1</v>
      </c>
      <c r="Q3" s="627">
        <v>0.25925925925925614</v>
      </c>
      <c r="R3" s="627">
        <v>0.11111111111111052</v>
      </c>
      <c r="S3" s="627">
        <v>0</v>
      </c>
      <c r="T3" s="622">
        <v>1</v>
      </c>
      <c r="U3" s="622">
        <v>2</v>
      </c>
      <c r="V3" s="622">
        <v>3</v>
      </c>
      <c r="W3" s="622">
        <v>4</v>
      </c>
      <c r="X3" s="622" t="s">
        <v>322</v>
      </c>
      <c r="Y3" s="622" t="s">
        <v>349</v>
      </c>
      <c r="Z3" s="622" t="b">
        <v>0</v>
      </c>
    </row>
    <row r="4" spans="1:26" x14ac:dyDescent="0.2">
      <c r="A4" s="786"/>
      <c r="B4" s="786"/>
      <c r="C4" s="622">
        <v>2016</v>
      </c>
      <c r="D4" s="627">
        <v>0.7</v>
      </c>
      <c r="E4" s="628"/>
      <c r="F4" s="628"/>
      <c r="G4" s="628"/>
      <c r="H4" s="629"/>
      <c r="I4" s="629"/>
      <c r="J4" s="622"/>
      <c r="K4" s="628"/>
      <c r="L4" s="628"/>
      <c r="M4" s="622"/>
      <c r="N4" s="622"/>
      <c r="O4" s="622"/>
      <c r="P4" s="627"/>
      <c r="Q4" s="627"/>
      <c r="R4" s="627"/>
      <c r="S4" s="627"/>
      <c r="T4" s="622"/>
      <c r="U4" s="622"/>
      <c r="V4" s="622"/>
      <c r="W4" s="622"/>
      <c r="X4" s="622"/>
      <c r="Y4" s="622"/>
      <c r="Z4" s="622"/>
    </row>
    <row r="5" spans="1:26" x14ac:dyDescent="0.2">
      <c r="A5" s="787" t="s">
        <v>356</v>
      </c>
      <c r="B5" s="787" t="s">
        <v>357</v>
      </c>
      <c r="C5" s="622">
        <v>2022</v>
      </c>
      <c r="D5" s="627">
        <v>1.7</v>
      </c>
      <c r="E5" s="628">
        <v>0</v>
      </c>
      <c r="F5" s="628">
        <v>1</v>
      </c>
      <c r="G5" s="628">
        <v>1</v>
      </c>
      <c r="H5" s="629" t="s">
        <v>358</v>
      </c>
      <c r="I5" s="629" t="s">
        <v>359</v>
      </c>
      <c r="J5" s="622">
        <v>-0.15</v>
      </c>
      <c r="K5" s="628">
        <v>0.40277777777777785</v>
      </c>
      <c r="L5" s="628">
        <v>0.125</v>
      </c>
      <c r="M5" s="622" t="s">
        <v>348</v>
      </c>
      <c r="N5" s="622">
        <v>9.7222222222222252E-2</v>
      </c>
      <c r="O5" s="622" t="s">
        <v>97</v>
      </c>
      <c r="P5" s="627">
        <v>0</v>
      </c>
      <c r="Q5" s="627">
        <v>9.7222222222222252E-2</v>
      </c>
      <c r="R5" s="627">
        <v>0.125</v>
      </c>
      <c r="S5" s="627">
        <v>1</v>
      </c>
      <c r="T5" s="622">
        <v>4</v>
      </c>
      <c r="U5" s="622">
        <v>3</v>
      </c>
      <c r="V5" s="622">
        <v>2</v>
      </c>
      <c r="W5" s="622">
        <v>1</v>
      </c>
      <c r="X5" s="622" t="s">
        <v>349</v>
      </c>
      <c r="Y5" s="622" t="s">
        <v>322</v>
      </c>
      <c r="Z5" s="622" t="b">
        <v>0</v>
      </c>
    </row>
    <row r="6" spans="1:26" x14ac:dyDescent="0.2">
      <c r="A6" s="787"/>
      <c r="B6" s="787"/>
      <c r="C6" s="622">
        <v>2017</v>
      </c>
      <c r="D6" s="627">
        <v>2.2000000000000002</v>
      </c>
      <c r="E6" s="628"/>
      <c r="F6" s="628"/>
      <c r="G6" s="628"/>
      <c r="H6" s="629"/>
      <c r="I6" s="629"/>
      <c r="J6" s="622"/>
      <c r="K6" s="628"/>
      <c r="L6" s="628"/>
      <c r="M6" s="622"/>
      <c r="N6" s="622"/>
      <c r="O6" s="622"/>
      <c r="P6" s="627"/>
      <c r="Q6" s="627"/>
      <c r="R6" s="627"/>
      <c r="S6" s="627"/>
      <c r="T6" s="622"/>
      <c r="U6" s="622"/>
      <c r="V6" s="622"/>
      <c r="W6" s="622"/>
      <c r="X6" s="622"/>
      <c r="Y6" s="622"/>
      <c r="Z6" s="622"/>
    </row>
    <row r="7" spans="1:26" x14ac:dyDescent="0.2">
      <c r="A7" s="787" t="s">
        <v>360</v>
      </c>
      <c r="B7" s="787" t="s">
        <v>361</v>
      </c>
      <c r="C7" s="622">
        <v>2021</v>
      </c>
      <c r="D7" s="627">
        <v>3.2</v>
      </c>
      <c r="E7" s="628">
        <v>0</v>
      </c>
      <c r="F7" s="628">
        <v>1</v>
      </c>
      <c r="G7" s="628">
        <v>1</v>
      </c>
      <c r="H7" s="629" t="s">
        <v>1183</v>
      </c>
      <c r="I7" s="629" t="s">
        <v>1184</v>
      </c>
      <c r="J7" s="622">
        <v>-0.15</v>
      </c>
      <c r="K7" s="628">
        <v>0.20481927710843376</v>
      </c>
      <c r="L7" s="628">
        <v>8.4337349397590383E-2</v>
      </c>
      <c r="M7" s="622" t="s">
        <v>97</v>
      </c>
      <c r="N7" s="622">
        <v>0.15662650602409636</v>
      </c>
      <c r="O7" s="622" t="s">
        <v>348</v>
      </c>
      <c r="P7" s="627">
        <v>1</v>
      </c>
      <c r="Q7" s="627">
        <v>8.4337349397590383E-2</v>
      </c>
      <c r="R7" s="627">
        <v>0.15662650602409636</v>
      </c>
      <c r="S7" s="627">
        <v>0</v>
      </c>
      <c r="T7" s="622">
        <v>4</v>
      </c>
      <c r="U7" s="622">
        <v>2</v>
      </c>
      <c r="V7" s="622">
        <v>3</v>
      </c>
      <c r="W7" s="622">
        <v>1</v>
      </c>
      <c r="X7" s="622" t="s">
        <v>349</v>
      </c>
      <c r="Y7" s="622" t="s">
        <v>322</v>
      </c>
      <c r="Z7" s="622" t="b">
        <v>0</v>
      </c>
    </row>
    <row r="8" spans="1:26" x14ac:dyDescent="0.2">
      <c r="A8" s="787"/>
      <c r="B8" s="787"/>
      <c r="C8" s="622">
        <v>2016</v>
      </c>
      <c r="D8" s="627">
        <v>3.7</v>
      </c>
      <c r="E8" s="628"/>
      <c r="F8" s="628"/>
      <c r="G8" s="628"/>
      <c r="H8" s="629"/>
      <c r="I8" s="629"/>
      <c r="J8" s="622"/>
      <c r="K8" s="628"/>
      <c r="L8" s="628"/>
      <c r="M8" s="622"/>
      <c r="N8" s="622"/>
      <c r="O8" s="622"/>
      <c r="P8" s="627"/>
      <c r="Q8" s="627"/>
      <c r="R8" s="627"/>
      <c r="S8" s="627"/>
      <c r="T8" s="622"/>
      <c r="U8" s="622"/>
      <c r="V8" s="622"/>
      <c r="W8" s="622"/>
      <c r="X8" s="622"/>
      <c r="Y8" s="622"/>
      <c r="Z8" s="622"/>
    </row>
    <row r="9" spans="1:26" ht="12.6" customHeight="1" x14ac:dyDescent="0.2">
      <c r="A9" s="786" t="s">
        <v>362</v>
      </c>
      <c r="B9" s="786" t="s">
        <v>363</v>
      </c>
      <c r="C9" s="622">
        <v>2022</v>
      </c>
      <c r="D9" s="627">
        <v>4.7</v>
      </c>
      <c r="E9" s="628">
        <v>0</v>
      </c>
      <c r="F9" s="628">
        <v>1</v>
      </c>
      <c r="G9" s="628">
        <v>1</v>
      </c>
      <c r="H9" s="629" t="s">
        <v>1185</v>
      </c>
      <c r="I9" s="629" t="s">
        <v>1186</v>
      </c>
      <c r="J9" s="622">
        <v>-0.15</v>
      </c>
      <c r="K9" s="628">
        <v>0.20298507462686571</v>
      </c>
      <c r="L9" s="628">
        <v>8.6567164179104469E-2</v>
      </c>
      <c r="M9" s="622" t="s">
        <v>348</v>
      </c>
      <c r="N9" s="622">
        <v>0.14029850746268654</v>
      </c>
      <c r="O9" s="622" t="s">
        <v>97</v>
      </c>
      <c r="P9" s="627">
        <v>1</v>
      </c>
      <c r="Q9" s="627">
        <v>0.14029850746268654</v>
      </c>
      <c r="R9" s="627">
        <v>8.6567164179104469E-2</v>
      </c>
      <c r="S9" s="627">
        <v>0</v>
      </c>
      <c r="T9" s="622">
        <v>4</v>
      </c>
      <c r="U9" s="622">
        <v>3</v>
      </c>
      <c r="V9" s="622">
        <v>2</v>
      </c>
      <c r="W9" s="622">
        <v>1</v>
      </c>
      <c r="X9" s="622" t="s">
        <v>349</v>
      </c>
      <c r="Y9" s="622" t="s">
        <v>322</v>
      </c>
      <c r="Z9" s="622" t="b">
        <v>0</v>
      </c>
    </row>
    <row r="10" spans="1:26" x14ac:dyDescent="0.2">
      <c r="A10" s="786"/>
      <c r="B10" s="786"/>
      <c r="C10" s="622">
        <v>2016</v>
      </c>
      <c r="D10" s="627">
        <v>5.2</v>
      </c>
      <c r="E10" s="628"/>
      <c r="F10" s="628"/>
      <c r="G10" s="628"/>
      <c r="H10" s="629"/>
      <c r="I10" s="629"/>
      <c r="J10" s="622"/>
      <c r="K10" s="628"/>
      <c r="L10" s="628"/>
      <c r="M10" s="622"/>
      <c r="N10" s="622"/>
      <c r="O10" s="622"/>
      <c r="P10" s="627"/>
      <c r="Q10" s="627"/>
      <c r="R10" s="627"/>
      <c r="S10" s="627"/>
      <c r="T10" s="622"/>
      <c r="U10" s="622"/>
      <c r="V10" s="622"/>
      <c r="W10" s="622"/>
      <c r="X10" s="622"/>
      <c r="Y10" s="622"/>
      <c r="Z10" s="622"/>
    </row>
    <row r="11" spans="1:26" x14ac:dyDescent="0.2">
      <c r="A11" s="786" t="s">
        <v>364</v>
      </c>
      <c r="B11" s="786" t="s">
        <v>365</v>
      </c>
      <c r="C11" s="622">
        <v>2023</v>
      </c>
      <c r="D11" s="627">
        <v>6.2</v>
      </c>
      <c r="E11" s="628">
        <v>0</v>
      </c>
      <c r="F11" s="628">
        <v>1</v>
      </c>
      <c r="G11" s="628">
        <v>1</v>
      </c>
      <c r="H11" s="629" t="s">
        <v>1187</v>
      </c>
      <c r="I11" s="629" t="s">
        <v>1188</v>
      </c>
      <c r="J11" s="622">
        <v>-0.15</v>
      </c>
      <c r="K11" s="628">
        <v>0.42857142857142827</v>
      </c>
      <c r="L11" s="628">
        <v>0.45578231292517019</v>
      </c>
      <c r="M11" s="622" t="s">
        <v>348</v>
      </c>
      <c r="N11" s="622">
        <v>0.55102040816326481</v>
      </c>
      <c r="O11" s="622" t="s">
        <v>97</v>
      </c>
      <c r="P11" s="627">
        <v>1</v>
      </c>
      <c r="Q11" s="627">
        <v>0.55102040816326481</v>
      </c>
      <c r="R11" s="627">
        <v>0.45578231292517019</v>
      </c>
      <c r="S11" s="627">
        <v>0</v>
      </c>
      <c r="T11" s="622">
        <v>4</v>
      </c>
      <c r="U11" s="622">
        <v>3</v>
      </c>
      <c r="V11" s="622">
        <v>2</v>
      </c>
      <c r="W11" s="622">
        <v>1</v>
      </c>
      <c r="X11" s="622" t="s">
        <v>349</v>
      </c>
      <c r="Y11" s="622" t="s">
        <v>322</v>
      </c>
      <c r="Z11" s="622" t="b">
        <v>0</v>
      </c>
    </row>
    <row r="12" spans="1:26" x14ac:dyDescent="0.2">
      <c r="A12" s="786"/>
      <c r="B12" s="786"/>
      <c r="C12" s="622">
        <v>2017</v>
      </c>
      <c r="D12" s="627">
        <v>6.7</v>
      </c>
      <c r="E12" s="628"/>
      <c r="F12" s="628"/>
      <c r="G12" s="628"/>
      <c r="H12" s="629"/>
      <c r="I12" s="629"/>
      <c r="J12" s="622"/>
      <c r="K12" s="628"/>
      <c r="L12" s="628"/>
      <c r="M12" s="622"/>
      <c r="N12" s="622"/>
      <c r="O12" s="622"/>
      <c r="P12" s="627"/>
      <c r="Q12" s="627"/>
      <c r="R12" s="627"/>
      <c r="S12" s="627"/>
      <c r="T12" s="622"/>
      <c r="U12" s="622"/>
      <c r="V12" s="622"/>
      <c r="W12" s="622"/>
      <c r="X12" s="622"/>
      <c r="Y12" s="622"/>
      <c r="Z12" s="622"/>
    </row>
    <row r="13" spans="1:26" x14ac:dyDescent="0.2">
      <c r="A13" s="786" t="s">
        <v>366</v>
      </c>
      <c r="B13" s="786" t="s">
        <v>367</v>
      </c>
      <c r="C13" s="622">
        <v>2023</v>
      </c>
      <c r="D13" s="627">
        <v>7.7</v>
      </c>
      <c r="E13" s="628">
        <v>0</v>
      </c>
      <c r="F13" s="628">
        <v>1</v>
      </c>
      <c r="G13" s="628">
        <v>1</v>
      </c>
      <c r="H13" s="629" t="s">
        <v>1189</v>
      </c>
      <c r="I13" s="629" t="s">
        <v>1190</v>
      </c>
      <c r="J13" s="622">
        <v>-0.15</v>
      </c>
      <c r="K13" s="628">
        <v>0.43209876543209869</v>
      </c>
      <c r="L13" s="628">
        <v>0.16049382716049382</v>
      </c>
      <c r="M13" s="622" t="s">
        <v>97</v>
      </c>
      <c r="N13" s="622">
        <v>0.44444444444444442</v>
      </c>
      <c r="O13" s="622" t="s">
        <v>348</v>
      </c>
      <c r="P13" s="627">
        <v>0</v>
      </c>
      <c r="Q13" s="627">
        <v>0.16049382716049382</v>
      </c>
      <c r="R13" s="627">
        <v>0.44444444444444442</v>
      </c>
      <c r="S13" s="627">
        <v>1</v>
      </c>
      <c r="T13" s="622">
        <v>1</v>
      </c>
      <c r="U13" s="622">
        <v>2</v>
      </c>
      <c r="V13" s="622">
        <v>3</v>
      </c>
      <c r="W13" s="622">
        <v>4</v>
      </c>
      <c r="X13" s="622" t="s">
        <v>322</v>
      </c>
      <c r="Y13" s="622" t="s">
        <v>349</v>
      </c>
      <c r="Z13" s="622" t="b">
        <v>0</v>
      </c>
    </row>
    <row r="14" spans="1:26" x14ac:dyDescent="0.2">
      <c r="A14" s="786"/>
      <c r="B14" s="786"/>
      <c r="C14" s="622">
        <v>2017</v>
      </c>
      <c r="D14" s="627">
        <v>8.1999999999999993</v>
      </c>
      <c r="E14" s="628"/>
      <c r="F14" s="628"/>
      <c r="G14" s="628"/>
      <c r="H14" s="629"/>
      <c r="I14" s="629"/>
      <c r="J14" s="622"/>
      <c r="K14" s="628"/>
      <c r="L14" s="628"/>
      <c r="M14" s="622"/>
      <c r="N14" s="622"/>
      <c r="O14" s="622"/>
      <c r="P14" s="627"/>
      <c r="Q14" s="627"/>
      <c r="R14" s="627"/>
      <c r="S14" s="627"/>
      <c r="T14" s="622"/>
      <c r="U14" s="622"/>
      <c r="V14" s="622"/>
      <c r="W14" s="622"/>
      <c r="X14" s="622"/>
      <c r="Y14" s="622"/>
      <c r="Z14" s="622"/>
    </row>
    <row r="15" spans="1:26" x14ac:dyDescent="0.2">
      <c r="A15" s="786" t="s">
        <v>368</v>
      </c>
      <c r="B15" s="786" t="s">
        <v>369</v>
      </c>
      <c r="C15" s="622">
        <v>2022</v>
      </c>
      <c r="D15" s="627">
        <v>9.1999999999999993</v>
      </c>
      <c r="E15" s="628">
        <v>0</v>
      </c>
      <c r="F15" s="628">
        <v>1</v>
      </c>
      <c r="G15" s="628">
        <v>1</v>
      </c>
      <c r="H15" s="629" t="s">
        <v>370</v>
      </c>
      <c r="I15" s="629" t="s">
        <v>371</v>
      </c>
      <c r="J15" s="622">
        <v>-0.15</v>
      </c>
      <c r="K15" s="628">
        <v>0.3</v>
      </c>
      <c r="L15" s="628">
        <v>0.31999999999999995</v>
      </c>
      <c r="M15" s="622" t="s">
        <v>348</v>
      </c>
      <c r="N15" s="622">
        <v>0</v>
      </c>
      <c r="O15" s="622" t="s">
        <v>322</v>
      </c>
      <c r="P15" s="627">
        <v>0</v>
      </c>
      <c r="Q15" s="627">
        <v>0</v>
      </c>
      <c r="R15" s="627">
        <v>0.31999999999999995</v>
      </c>
      <c r="S15" s="627">
        <v>1</v>
      </c>
      <c r="T15" s="622">
        <v>3</v>
      </c>
      <c r="U15" s="622">
        <v>3</v>
      </c>
      <c r="V15" s="622">
        <v>2</v>
      </c>
      <c r="W15" s="622">
        <v>1</v>
      </c>
      <c r="X15" s="622" t="s">
        <v>349</v>
      </c>
      <c r="Y15" s="622" t="s">
        <v>322</v>
      </c>
      <c r="Z15" s="622" t="b">
        <v>0</v>
      </c>
    </row>
    <row r="16" spans="1:26" x14ac:dyDescent="0.2">
      <c r="A16" s="786"/>
      <c r="B16" s="786"/>
      <c r="C16" s="622">
        <v>2017</v>
      </c>
      <c r="D16" s="627">
        <v>9.6999999999999993</v>
      </c>
      <c r="E16" s="628"/>
      <c r="F16" s="628"/>
      <c r="G16" s="628"/>
      <c r="H16" s="629"/>
      <c r="I16" s="629"/>
      <c r="J16" s="622"/>
      <c r="K16" s="628"/>
      <c r="L16" s="628"/>
      <c r="M16" s="622"/>
      <c r="N16" s="622"/>
      <c r="O16" s="622"/>
      <c r="P16" s="627"/>
      <c r="Q16" s="627"/>
      <c r="R16" s="627"/>
      <c r="S16" s="627"/>
      <c r="T16" s="622"/>
      <c r="U16" s="622"/>
      <c r="V16" s="622"/>
      <c r="W16" s="622"/>
      <c r="X16" s="622"/>
      <c r="Y16" s="622"/>
      <c r="Z16" s="622"/>
    </row>
    <row r="17" spans="1:26" ht="12.6" customHeight="1" x14ac:dyDescent="0.2">
      <c r="A17" s="786" t="s">
        <v>372</v>
      </c>
      <c r="B17" s="786" t="s">
        <v>373</v>
      </c>
      <c r="C17" s="622">
        <v>2023</v>
      </c>
      <c r="D17" s="627">
        <v>10.7</v>
      </c>
      <c r="E17" s="628">
        <v>0</v>
      </c>
      <c r="F17" s="628">
        <v>1</v>
      </c>
      <c r="G17" s="628">
        <v>1</v>
      </c>
      <c r="H17" s="629" t="s">
        <v>374</v>
      </c>
      <c r="I17" s="629" t="s">
        <v>375</v>
      </c>
      <c r="J17" s="622">
        <v>-0.15</v>
      </c>
      <c r="K17" s="628">
        <v>0.37113402061855677</v>
      </c>
      <c r="L17" s="628">
        <v>0.21649484536082481</v>
      </c>
      <c r="M17" s="622" t="s">
        <v>348</v>
      </c>
      <c r="N17" s="622">
        <v>0</v>
      </c>
      <c r="O17" s="622" t="s">
        <v>322</v>
      </c>
      <c r="P17" s="627">
        <v>0</v>
      </c>
      <c r="Q17" s="627">
        <v>0</v>
      </c>
      <c r="R17" s="627">
        <v>0.21649484536082481</v>
      </c>
      <c r="S17" s="627">
        <v>1</v>
      </c>
      <c r="T17" s="622">
        <v>3</v>
      </c>
      <c r="U17" s="622">
        <v>3</v>
      </c>
      <c r="V17" s="622">
        <v>2</v>
      </c>
      <c r="W17" s="622">
        <v>1</v>
      </c>
      <c r="X17" s="622" t="s">
        <v>349</v>
      </c>
      <c r="Y17" s="622" t="s">
        <v>322</v>
      </c>
      <c r="Z17" s="622" t="b">
        <v>0</v>
      </c>
    </row>
    <row r="18" spans="1:26" x14ac:dyDescent="0.2">
      <c r="A18" s="786"/>
      <c r="B18" s="786"/>
      <c r="C18" s="622">
        <v>2017</v>
      </c>
      <c r="D18" s="627">
        <v>11.2</v>
      </c>
      <c r="E18" s="628"/>
      <c r="F18" s="628"/>
      <c r="G18" s="628"/>
      <c r="H18" s="629"/>
      <c r="I18" s="629"/>
      <c r="J18" s="622"/>
      <c r="K18" s="628"/>
      <c r="L18" s="628"/>
      <c r="M18" s="622"/>
      <c r="N18" s="622"/>
      <c r="O18" s="622"/>
      <c r="P18" s="627"/>
      <c r="Q18" s="627"/>
      <c r="R18" s="627"/>
      <c r="S18" s="627"/>
      <c r="T18" s="622"/>
      <c r="U18" s="622"/>
      <c r="V18" s="622"/>
      <c r="W18" s="622"/>
      <c r="X18" s="622"/>
      <c r="Y18" s="622"/>
      <c r="Z18" s="622"/>
    </row>
    <row r="19" spans="1:26" ht="12.6" customHeight="1" x14ac:dyDescent="0.2">
      <c r="A19" s="786" t="s">
        <v>376</v>
      </c>
      <c r="B19" s="786" t="s">
        <v>377</v>
      </c>
      <c r="C19" s="622">
        <v>2023</v>
      </c>
      <c r="D19" s="627">
        <v>12.2</v>
      </c>
      <c r="E19" s="628">
        <v>0</v>
      </c>
      <c r="F19" s="628">
        <v>1</v>
      </c>
      <c r="G19" s="628">
        <v>1</v>
      </c>
      <c r="H19" s="629" t="s">
        <v>378</v>
      </c>
      <c r="I19" s="629" t="s">
        <v>379</v>
      </c>
      <c r="J19" s="622">
        <v>-0.15</v>
      </c>
      <c r="K19" s="628">
        <v>0.71752837326607821</v>
      </c>
      <c r="L19" s="628">
        <v>0.73770491803278693</v>
      </c>
      <c r="M19" s="622" t="s">
        <v>348</v>
      </c>
      <c r="N19" s="622">
        <v>0.69861286254728872</v>
      </c>
      <c r="O19" s="622" t="s">
        <v>349</v>
      </c>
      <c r="P19" s="627">
        <v>0</v>
      </c>
      <c r="Q19" s="627">
        <v>1</v>
      </c>
      <c r="R19" s="627">
        <v>0.73770491803278693</v>
      </c>
      <c r="S19" s="627">
        <v>0.69861286254728872</v>
      </c>
      <c r="T19" s="622">
        <v>4</v>
      </c>
      <c r="U19" s="622">
        <v>1</v>
      </c>
      <c r="V19" s="622">
        <v>2</v>
      </c>
      <c r="W19" s="622">
        <v>3</v>
      </c>
      <c r="X19" s="622" t="s">
        <v>97</v>
      </c>
      <c r="Y19" s="622" t="s">
        <v>322</v>
      </c>
      <c r="Z19" s="622" t="b">
        <v>0</v>
      </c>
    </row>
    <row r="20" spans="1:26" x14ac:dyDescent="0.2">
      <c r="A20" s="786"/>
      <c r="B20" s="786"/>
      <c r="C20" s="622">
        <v>2017</v>
      </c>
      <c r="D20" s="627">
        <v>12.7</v>
      </c>
      <c r="E20" s="628"/>
      <c r="F20" s="628"/>
      <c r="G20" s="628"/>
      <c r="H20" s="629"/>
      <c r="I20" s="629"/>
      <c r="J20" s="622"/>
      <c r="K20" s="628"/>
      <c r="L20" s="628"/>
      <c r="M20" s="622"/>
      <c r="N20" s="622"/>
      <c r="O20" s="622"/>
      <c r="P20" s="627"/>
      <c r="Q20" s="627"/>
      <c r="R20" s="627"/>
      <c r="S20" s="627"/>
      <c r="T20" s="622"/>
      <c r="U20" s="622"/>
      <c r="V20" s="622"/>
      <c r="W20" s="622"/>
      <c r="X20" s="622"/>
      <c r="Y20" s="622"/>
      <c r="Z20" s="622"/>
    </row>
    <row r="21" spans="1:26" ht="12.6" customHeight="1" x14ac:dyDescent="0.2">
      <c r="A21" s="786" t="s">
        <v>380</v>
      </c>
      <c r="B21" s="786" t="s">
        <v>381</v>
      </c>
      <c r="C21" s="622">
        <v>2023</v>
      </c>
      <c r="D21" s="627">
        <v>13.7</v>
      </c>
      <c r="E21" s="628">
        <v>0</v>
      </c>
      <c r="F21" s="628">
        <v>1</v>
      </c>
      <c r="G21" s="628">
        <v>1</v>
      </c>
      <c r="H21" s="629" t="s">
        <v>382</v>
      </c>
      <c r="I21" s="629" t="s">
        <v>383</v>
      </c>
      <c r="J21" s="622">
        <v>-0.15</v>
      </c>
      <c r="K21" s="628">
        <v>0.6</v>
      </c>
      <c r="L21" s="628">
        <v>0.33333333333333331</v>
      </c>
      <c r="M21" s="622" t="s">
        <v>348</v>
      </c>
      <c r="N21" s="622">
        <v>0.19999999999999987</v>
      </c>
      <c r="O21" s="622" t="s">
        <v>97</v>
      </c>
      <c r="P21" s="627">
        <v>0</v>
      </c>
      <c r="Q21" s="627">
        <v>0.19999999999999987</v>
      </c>
      <c r="R21" s="627">
        <v>0.33333333333333331</v>
      </c>
      <c r="S21" s="627">
        <v>1</v>
      </c>
      <c r="T21" s="622">
        <v>4</v>
      </c>
      <c r="U21" s="622">
        <v>3</v>
      </c>
      <c r="V21" s="622">
        <v>2</v>
      </c>
      <c r="W21" s="622">
        <v>1</v>
      </c>
      <c r="X21" s="622" t="s">
        <v>349</v>
      </c>
      <c r="Y21" s="622" t="s">
        <v>322</v>
      </c>
      <c r="Z21" s="622" t="b">
        <v>0</v>
      </c>
    </row>
    <row r="22" spans="1:26" x14ac:dyDescent="0.2">
      <c r="A22" s="786"/>
      <c r="B22" s="786"/>
      <c r="C22" s="622">
        <v>2016</v>
      </c>
      <c r="D22" s="627">
        <v>14.2</v>
      </c>
      <c r="E22" s="628"/>
      <c r="F22" s="628"/>
      <c r="G22" s="628"/>
      <c r="H22" s="629"/>
      <c r="I22" s="629"/>
      <c r="J22" s="622"/>
      <c r="K22" s="628"/>
      <c r="L22" s="628"/>
      <c r="M22" s="622"/>
      <c r="N22" s="622"/>
      <c r="O22" s="622"/>
      <c r="P22" s="627"/>
      <c r="Q22" s="627"/>
      <c r="R22" s="627"/>
      <c r="S22" s="627"/>
      <c r="T22" s="622"/>
      <c r="U22" s="622"/>
      <c r="V22" s="622"/>
      <c r="W22" s="622"/>
      <c r="X22" s="622"/>
      <c r="Y22" s="622"/>
      <c r="Z22" s="622"/>
    </row>
    <row r="23" spans="1:26" ht="12.6" customHeight="1" x14ac:dyDescent="0.2">
      <c r="A23" s="788" t="s">
        <v>384</v>
      </c>
      <c r="B23" s="788" t="s">
        <v>385</v>
      </c>
      <c r="C23" s="622">
        <v>2023</v>
      </c>
      <c r="D23" s="627">
        <v>15.2</v>
      </c>
      <c r="E23" s="628">
        <v>0</v>
      </c>
      <c r="F23" s="628">
        <v>1</v>
      </c>
      <c r="G23" s="628">
        <v>1</v>
      </c>
      <c r="H23" s="629" t="s">
        <v>386</v>
      </c>
      <c r="I23" s="629" t="s">
        <v>387</v>
      </c>
      <c r="J23" s="622">
        <v>-0.15</v>
      </c>
      <c r="K23" s="628">
        <v>0.54081632653061218</v>
      </c>
      <c r="L23" s="628">
        <v>0.52040816326530603</v>
      </c>
      <c r="M23" s="622" t="s">
        <v>348</v>
      </c>
      <c r="N23" s="622">
        <v>0.3571428571428571</v>
      </c>
      <c r="O23" s="622" t="s">
        <v>97</v>
      </c>
      <c r="P23" s="627">
        <v>0</v>
      </c>
      <c r="Q23" s="627">
        <v>0.3571428571428571</v>
      </c>
      <c r="R23" s="627">
        <v>0.52040816326530603</v>
      </c>
      <c r="S23" s="627">
        <v>1</v>
      </c>
      <c r="T23" s="622">
        <v>4</v>
      </c>
      <c r="U23" s="622">
        <v>3</v>
      </c>
      <c r="V23" s="622">
        <v>2</v>
      </c>
      <c r="W23" s="622">
        <v>1</v>
      </c>
      <c r="X23" s="622" t="s">
        <v>349</v>
      </c>
      <c r="Y23" s="622" t="s">
        <v>322</v>
      </c>
      <c r="Z23" s="622" t="b">
        <v>0</v>
      </c>
    </row>
    <row r="24" spans="1:26" x14ac:dyDescent="0.2">
      <c r="A24" s="788"/>
      <c r="B24" s="788"/>
      <c r="C24" s="622">
        <v>2016</v>
      </c>
      <c r="D24" s="627">
        <v>15.7</v>
      </c>
      <c r="E24" s="628"/>
      <c r="F24" s="628"/>
      <c r="G24" s="628"/>
      <c r="H24" s="629"/>
      <c r="I24" s="629"/>
      <c r="J24" s="622"/>
      <c r="K24" s="628"/>
      <c r="L24" s="628"/>
      <c r="M24" s="622"/>
      <c r="N24" s="622"/>
      <c r="O24" s="622"/>
      <c r="P24" s="627"/>
      <c r="Q24" s="627"/>
      <c r="R24" s="627"/>
      <c r="S24" s="627"/>
      <c r="T24" s="622"/>
      <c r="U24" s="622"/>
      <c r="V24" s="622"/>
      <c r="W24" s="622"/>
      <c r="X24" s="622"/>
      <c r="Y24" s="622"/>
      <c r="Z24" s="622"/>
    </row>
    <row r="25" spans="1:26" x14ac:dyDescent="0.2">
      <c r="H25" s="15">
        <v>1</v>
      </c>
      <c r="I25" s="15">
        <v>4</v>
      </c>
    </row>
    <row r="54" spans="2:2" x14ac:dyDescent="0.2">
      <c r="B54" s="623" t="s">
        <v>388</v>
      </c>
    </row>
    <row r="55" spans="2:2" x14ac:dyDescent="0.2">
      <c r="B55" s="623" t="s">
        <v>389</v>
      </c>
    </row>
    <row r="56" spans="2:2" x14ac:dyDescent="0.2">
      <c r="B56" s="623" t="s">
        <v>390</v>
      </c>
    </row>
    <row r="57" spans="2:2" x14ac:dyDescent="0.2">
      <c r="B57" s="623" t="s">
        <v>391</v>
      </c>
    </row>
  </sheetData>
  <autoFilter ref="B2:W25" xr:uid="{41BC40D0-C765-4C9D-9570-FAC0A3B0697D}"/>
  <mergeCells count="22">
    <mergeCell ref="A21:A22"/>
    <mergeCell ref="B21:B22"/>
    <mergeCell ref="A23:A24"/>
    <mergeCell ref="B23:B24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3:A4"/>
    <mergeCell ref="B3:B4"/>
    <mergeCell ref="A5:A6"/>
    <mergeCell ref="B5:B6"/>
    <mergeCell ref="A7:A8"/>
    <mergeCell ref="B7:B8"/>
  </mergeCells>
  <conditionalFormatting sqref="T24:W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1564B467-CF3D-447E-84BB-E96D3446DEAA}"/>
  </hyperlinks>
  <pageMargins left="0.7" right="0.7" top="0.75" bottom="0.75" header="0.3" footer="0.3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3038-F94C-4B4F-A251-E4320124332D}">
  <dimension ref="A1:AC11"/>
  <sheetViews>
    <sheetView zoomScale="115" zoomScaleNormal="115" workbookViewId="0">
      <selection activeCell="A5" sqref="A5:XFD5"/>
    </sheetView>
  </sheetViews>
  <sheetFormatPr defaultColWidth="9" defaultRowHeight="11.4" customHeight="1" x14ac:dyDescent="0.3"/>
  <cols>
    <col min="1" max="1" width="26.08984375" style="12" customWidth="1"/>
    <col min="2" max="28" width="8.7265625" style="12" customWidth="1"/>
    <col min="29" max="16384" width="9" style="12"/>
  </cols>
  <sheetData>
    <row r="1" spans="1:29" ht="11.4" customHeight="1" x14ac:dyDescent="0.3">
      <c r="A1" s="2" t="s">
        <v>3</v>
      </c>
    </row>
    <row r="5" spans="1:29" s="635" customFormat="1" ht="11.4" customHeight="1" x14ac:dyDescent="0.3">
      <c r="A5" s="635" t="s">
        <v>1370</v>
      </c>
      <c r="B5" s="635">
        <v>1970</v>
      </c>
      <c r="C5" s="635">
        <v>1975</v>
      </c>
      <c r="D5" s="635">
        <v>1980</v>
      </c>
      <c r="E5" s="635">
        <v>1985</v>
      </c>
      <c r="F5" s="635">
        <v>1990</v>
      </c>
      <c r="G5" s="635">
        <v>1995</v>
      </c>
      <c r="H5" s="635">
        <v>2000</v>
      </c>
      <c r="I5" s="635">
        <v>2005</v>
      </c>
      <c r="J5" s="635">
        <v>2010</v>
      </c>
      <c r="K5" s="635">
        <v>2015</v>
      </c>
      <c r="L5" s="635">
        <v>2020</v>
      </c>
      <c r="M5" s="635" t="s">
        <v>186</v>
      </c>
      <c r="N5" s="635" t="s">
        <v>187</v>
      </c>
      <c r="O5" s="635" t="s">
        <v>188</v>
      </c>
      <c r="P5" s="635" t="s">
        <v>189</v>
      </c>
      <c r="Q5" s="635" t="s">
        <v>190</v>
      </c>
      <c r="R5" s="635" t="s">
        <v>191</v>
      </c>
      <c r="S5" s="635" t="s">
        <v>192</v>
      </c>
      <c r="T5" s="635" t="s">
        <v>193</v>
      </c>
      <c r="U5" s="635" t="s">
        <v>194</v>
      </c>
      <c r="V5" s="635" t="s">
        <v>195</v>
      </c>
      <c r="W5" s="635" t="s">
        <v>196</v>
      </c>
      <c r="X5" s="635" t="s">
        <v>197</v>
      </c>
      <c r="Y5" s="635" t="s">
        <v>198</v>
      </c>
      <c r="Z5" s="635" t="s">
        <v>199</v>
      </c>
      <c r="AA5" s="635" t="s">
        <v>200</v>
      </c>
      <c r="AB5" s="635" t="s">
        <v>201</v>
      </c>
    </row>
    <row r="6" spans="1:29" s="631" customFormat="1" ht="11.4" customHeight="1" x14ac:dyDescent="0.3">
      <c r="A6" s="635" t="s">
        <v>180</v>
      </c>
      <c r="B6" s="632">
        <v>4536.5550000000003</v>
      </c>
      <c r="C6" s="632">
        <v>4714.5929999999998</v>
      </c>
      <c r="D6" s="632">
        <v>4963.3010000000004</v>
      </c>
      <c r="E6" s="632">
        <v>5144.5680000000002</v>
      </c>
      <c r="F6" s="632">
        <v>5287.6629999999996</v>
      </c>
      <c r="G6" s="632">
        <v>5356.2070000000003</v>
      </c>
      <c r="H6" s="632">
        <v>5398.6570000000002</v>
      </c>
      <c r="I6" s="632">
        <v>5372.6850000000004</v>
      </c>
      <c r="J6" s="632">
        <v>5390.41</v>
      </c>
      <c r="K6" s="632">
        <v>5421.3490000000002</v>
      </c>
      <c r="L6" s="632">
        <v>5457.8729999999996</v>
      </c>
      <c r="M6" s="632">
        <v>5521.3680000000004</v>
      </c>
      <c r="N6" s="632">
        <v>5450.183</v>
      </c>
      <c r="O6" s="632">
        <v>5368.5739999999996</v>
      </c>
      <c r="P6" s="632">
        <v>5301.53</v>
      </c>
      <c r="Q6" s="632">
        <v>5240.5789999999997</v>
      </c>
      <c r="R6" s="632">
        <v>5179.6580000000004</v>
      </c>
      <c r="S6" s="632">
        <v>5111.8289999999997</v>
      </c>
      <c r="T6" s="632">
        <v>5029.491</v>
      </c>
      <c r="U6" s="632">
        <v>4930.1989999999996</v>
      </c>
      <c r="V6" s="632">
        <v>4826.6940000000004</v>
      </c>
      <c r="W6" s="632">
        <v>4734.5649999999996</v>
      </c>
      <c r="X6" s="632">
        <v>4660.973</v>
      </c>
      <c r="Y6" s="632">
        <v>4609.5529999999999</v>
      </c>
      <c r="Z6" s="632">
        <v>4577.33</v>
      </c>
      <c r="AA6" s="632">
        <v>4560.1379999999999</v>
      </c>
      <c r="AB6" s="632">
        <v>4552.3819999999996</v>
      </c>
    </row>
    <row r="7" spans="1:29" s="631" customFormat="1" ht="11.4" customHeight="1" x14ac:dyDescent="0.3">
      <c r="A7" s="635" t="s">
        <v>181</v>
      </c>
      <c r="B7" s="632">
        <v>4578.7950000000001</v>
      </c>
      <c r="C7" s="632">
        <v>4759.8410000000003</v>
      </c>
      <c r="D7" s="632">
        <v>5013.88</v>
      </c>
      <c r="E7" s="632">
        <v>5197.0320000000002</v>
      </c>
      <c r="F7" s="632">
        <v>5342.2820000000002</v>
      </c>
      <c r="G7" s="632">
        <v>5408.893</v>
      </c>
      <c r="H7" s="632">
        <v>5451.3810000000003</v>
      </c>
      <c r="I7" s="632">
        <v>5426.16</v>
      </c>
      <c r="J7" s="632">
        <v>5443.8549999999996</v>
      </c>
      <c r="K7" s="632">
        <v>5475.1750000000002</v>
      </c>
      <c r="L7" s="632">
        <v>5516.9620000000004</v>
      </c>
      <c r="M7" s="632">
        <v>5580.7259999999997</v>
      </c>
      <c r="N7" s="632">
        <v>5511.6260000000002</v>
      </c>
      <c r="O7" s="632">
        <v>5432.5249999999996</v>
      </c>
      <c r="P7" s="632">
        <v>5367.6679999999997</v>
      </c>
      <c r="Q7" s="632">
        <v>5307.5969999999998</v>
      </c>
      <c r="R7" s="632">
        <v>5246.6369999999997</v>
      </c>
      <c r="S7" s="632">
        <v>5178.7520000000004</v>
      </c>
      <c r="T7" s="632">
        <v>5097.0479999999998</v>
      </c>
      <c r="U7" s="632">
        <v>4998.7359999999999</v>
      </c>
      <c r="V7" s="632">
        <v>4895.1620000000003</v>
      </c>
      <c r="W7" s="632">
        <v>4801.3429999999998</v>
      </c>
      <c r="X7" s="632">
        <v>4724.2380000000003</v>
      </c>
      <c r="Y7" s="632">
        <v>4668.34</v>
      </c>
      <c r="Z7" s="632">
        <v>4631.8940000000002</v>
      </c>
      <c r="AA7" s="632">
        <v>4612.0640000000003</v>
      </c>
      <c r="AB7" s="632">
        <v>4603.9340000000002</v>
      </c>
    </row>
    <row r="8" spans="1:29" s="631" customFormat="1" ht="11.4" customHeight="1" x14ac:dyDescent="0.3">
      <c r="A8" s="635" t="s">
        <v>182</v>
      </c>
      <c r="B8" s="632">
        <v>4494.3150000000005</v>
      </c>
      <c r="C8" s="632">
        <v>4669.3450000000003</v>
      </c>
      <c r="D8" s="632">
        <v>4912.7220000000007</v>
      </c>
      <c r="E8" s="632">
        <v>5092.1040000000003</v>
      </c>
      <c r="F8" s="632">
        <v>5233.0439999999999</v>
      </c>
      <c r="G8" s="632">
        <v>5303.5210000000006</v>
      </c>
      <c r="H8" s="632">
        <v>5345.933</v>
      </c>
      <c r="I8" s="632">
        <v>5319.21</v>
      </c>
      <c r="J8" s="632">
        <v>5336.9650000000001</v>
      </c>
      <c r="K8" s="632">
        <v>5367.5230000000001</v>
      </c>
      <c r="L8" s="632">
        <v>5398.7839999999997</v>
      </c>
      <c r="M8" s="632">
        <v>5462.01</v>
      </c>
      <c r="N8" s="632">
        <v>5388.74</v>
      </c>
      <c r="O8" s="632">
        <v>5304.6229999999996</v>
      </c>
      <c r="P8" s="632">
        <v>5235.3919999999998</v>
      </c>
      <c r="Q8" s="632">
        <v>5173.5609999999997</v>
      </c>
      <c r="R8" s="632">
        <v>5112.6790000000001</v>
      </c>
      <c r="S8" s="632">
        <v>5044.9059999999999</v>
      </c>
      <c r="T8" s="632">
        <v>4961.9340000000002</v>
      </c>
      <c r="U8" s="632">
        <v>4861.6619999999994</v>
      </c>
      <c r="V8" s="632">
        <v>4758.2260000000006</v>
      </c>
      <c r="W8" s="632">
        <v>4667.7869999999994</v>
      </c>
      <c r="X8" s="632">
        <v>4597.7079999999996</v>
      </c>
      <c r="Y8" s="632">
        <v>4550.7659999999996</v>
      </c>
      <c r="Z8" s="632">
        <v>4522.7659999999996</v>
      </c>
      <c r="AA8" s="632">
        <v>4508.2119999999995</v>
      </c>
      <c r="AB8" s="632">
        <v>4500.83</v>
      </c>
    </row>
    <row r="9" spans="1:29" s="631" customFormat="1" ht="11.4" customHeight="1" x14ac:dyDescent="0.3">
      <c r="A9" s="635" t="s">
        <v>183</v>
      </c>
      <c r="B9" s="632">
        <v>4536.5550000000003</v>
      </c>
      <c r="C9" s="632">
        <v>4714.5929999999998</v>
      </c>
      <c r="D9" s="632">
        <v>4963.3010000000004</v>
      </c>
      <c r="E9" s="632">
        <v>5144.5680000000002</v>
      </c>
      <c r="F9" s="632">
        <v>5287.6629999999996</v>
      </c>
      <c r="G9" s="632">
        <v>5356.2070000000003</v>
      </c>
      <c r="H9" s="632">
        <v>5398.6570000000002</v>
      </c>
      <c r="I9" s="632">
        <v>5372.6850000000004</v>
      </c>
      <c r="J9" s="632">
        <v>5390.41</v>
      </c>
      <c r="K9" s="632">
        <v>5421.3490000000002</v>
      </c>
      <c r="L9" s="632">
        <v>5457.8729999999996</v>
      </c>
      <c r="M9" s="632">
        <v>5521.3680000000004</v>
      </c>
      <c r="N9" s="632">
        <v>5450.183</v>
      </c>
      <c r="O9" s="632">
        <v>5368.5739999999996</v>
      </c>
      <c r="P9" s="632">
        <v>5301.53</v>
      </c>
      <c r="Q9" s="632">
        <v>5240.5789999999997</v>
      </c>
      <c r="R9" s="632">
        <v>5179.6580000000004</v>
      </c>
      <c r="S9" s="632">
        <v>5111.8289999999997</v>
      </c>
      <c r="T9" s="632">
        <v>5029.491</v>
      </c>
      <c r="U9" s="632">
        <v>4930.1989999999996</v>
      </c>
      <c r="V9" s="632">
        <v>4826.6940000000004</v>
      </c>
      <c r="W9" s="632">
        <v>4734.5649999999996</v>
      </c>
      <c r="X9" s="632">
        <v>4660.973</v>
      </c>
      <c r="Y9" s="632">
        <v>4609.5529999999999</v>
      </c>
      <c r="Z9" s="632">
        <v>4577.33</v>
      </c>
      <c r="AA9" s="632">
        <v>4560.1379999999999</v>
      </c>
      <c r="AB9" s="632">
        <v>4552.3819999999996</v>
      </c>
    </row>
    <row r="10" spans="1:29" s="631" customFormat="1" ht="14.4" x14ac:dyDescent="0.3">
      <c r="A10" s="633" t="s">
        <v>182</v>
      </c>
      <c r="B10" s="632">
        <v>-42.24</v>
      </c>
      <c r="C10" s="632">
        <v>-45.247999999999998</v>
      </c>
      <c r="D10" s="632">
        <v>-50.579000000000001</v>
      </c>
      <c r="E10" s="632">
        <v>-52.463999999999999</v>
      </c>
      <c r="F10" s="632">
        <v>-54.619</v>
      </c>
      <c r="G10" s="632">
        <v>-52.686</v>
      </c>
      <c r="H10" s="632">
        <v>-52.723999999999997</v>
      </c>
      <c r="I10" s="632">
        <v>-53.475000000000001</v>
      </c>
      <c r="J10" s="632">
        <v>-53.445</v>
      </c>
      <c r="K10" s="632">
        <v>-53.826000000000001</v>
      </c>
      <c r="L10" s="632">
        <v>-59.088999999999999</v>
      </c>
      <c r="M10" s="632">
        <v>-59.357999999999997</v>
      </c>
      <c r="N10" s="632">
        <v>-61.442999999999998</v>
      </c>
      <c r="O10" s="632">
        <v>-63.951000000000001</v>
      </c>
      <c r="P10" s="632">
        <v>-66.138000000000005</v>
      </c>
      <c r="Q10" s="632">
        <v>-67.018000000000001</v>
      </c>
      <c r="R10" s="632">
        <v>-66.978999999999999</v>
      </c>
      <c r="S10" s="632">
        <v>-66.923000000000002</v>
      </c>
      <c r="T10" s="632">
        <v>-67.557000000000002</v>
      </c>
      <c r="U10" s="632">
        <v>-68.537000000000006</v>
      </c>
      <c r="V10" s="632">
        <v>-68.468000000000004</v>
      </c>
      <c r="W10" s="632">
        <v>-66.778000000000006</v>
      </c>
      <c r="X10" s="632">
        <v>-63.265000000000001</v>
      </c>
      <c r="Y10" s="632">
        <v>-58.786999999999999</v>
      </c>
      <c r="Z10" s="632">
        <v>-54.564</v>
      </c>
      <c r="AA10" s="632">
        <v>-51.926000000000002</v>
      </c>
      <c r="AB10" s="632">
        <v>-51.552</v>
      </c>
      <c r="AC10" s="634"/>
    </row>
    <row r="11" spans="1:29" s="631" customFormat="1" ht="14.4" x14ac:dyDescent="0.3">
      <c r="A11" s="633" t="s">
        <v>204</v>
      </c>
      <c r="B11" s="632">
        <v>80.665999999999997</v>
      </c>
      <c r="C11" s="632">
        <v>97.649000000000001</v>
      </c>
      <c r="D11" s="632">
        <v>95.1</v>
      </c>
      <c r="E11" s="632">
        <v>90.155000000000001</v>
      </c>
      <c r="F11" s="632">
        <v>79.989000000000004</v>
      </c>
      <c r="G11" s="632">
        <v>61.427</v>
      </c>
      <c r="H11" s="632">
        <v>55.151000000000003</v>
      </c>
      <c r="I11" s="632">
        <v>54.43</v>
      </c>
      <c r="J11" s="632">
        <v>60.41</v>
      </c>
      <c r="K11" s="632">
        <v>55.601999999999997</v>
      </c>
      <c r="L11" s="632">
        <v>56.65</v>
      </c>
      <c r="M11" s="632">
        <v>51.35</v>
      </c>
      <c r="N11" s="632">
        <v>46.180999999999997</v>
      </c>
      <c r="O11" s="632">
        <v>44.735999999999997</v>
      </c>
      <c r="P11" s="632">
        <v>45.857999999999997</v>
      </c>
      <c r="Q11" s="632">
        <v>46.664999999999999</v>
      </c>
      <c r="R11" s="632">
        <v>45.893000000000001</v>
      </c>
      <c r="S11" s="632">
        <v>43.808</v>
      </c>
      <c r="T11" s="632">
        <v>41.798999999999999</v>
      </c>
      <c r="U11" s="632">
        <v>40.948999999999998</v>
      </c>
      <c r="V11" s="632">
        <v>41.204000000000001</v>
      </c>
      <c r="W11" s="632">
        <v>41.665999999999997</v>
      </c>
      <c r="X11" s="632">
        <v>41.579000000000001</v>
      </c>
      <c r="Y11" s="632">
        <v>40.923000000000002</v>
      </c>
      <c r="Z11" s="632">
        <v>40.161000000000001</v>
      </c>
      <c r="AA11" s="632">
        <v>39.82</v>
      </c>
      <c r="AB11" s="632">
        <v>40.042000000000002</v>
      </c>
    </row>
  </sheetData>
  <hyperlinks>
    <hyperlink ref="A1" location="OBSAH!A1" display="OBSAH!A1" xr:uid="{C37FF1AA-30CE-457F-8610-91A15FA4DA10}"/>
  </hyperlink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71D-F53D-41E6-B5D2-F2245022F954}">
  <dimension ref="A1:EL6"/>
  <sheetViews>
    <sheetView topLeftCell="A2" workbookViewId="0">
      <selection activeCell="B15" sqref="B15"/>
    </sheetView>
  </sheetViews>
  <sheetFormatPr defaultColWidth="9" defaultRowHeight="14.4" x14ac:dyDescent="0.3"/>
  <cols>
    <col min="1" max="1" width="23.90625" style="684" bestFit="1" customWidth="1"/>
    <col min="2" max="16384" width="9" style="3"/>
  </cols>
  <sheetData>
    <row r="1" spans="1:142" hidden="1" x14ac:dyDescent="0.3">
      <c r="A1" s="683"/>
      <c r="B1" s="636">
        <v>1</v>
      </c>
      <c r="C1" s="636">
        <v>3</v>
      </c>
      <c r="D1" s="636">
        <v>5</v>
      </c>
      <c r="E1" s="636">
        <v>7</v>
      </c>
      <c r="F1" s="636">
        <v>9</v>
      </c>
      <c r="G1" s="636">
        <v>11</v>
      </c>
      <c r="H1" s="636">
        <v>13</v>
      </c>
      <c r="I1" s="636">
        <v>15</v>
      </c>
      <c r="J1" s="636">
        <v>17</v>
      </c>
      <c r="K1" s="636">
        <v>19</v>
      </c>
      <c r="L1" s="636">
        <v>21</v>
      </c>
      <c r="M1" s="636">
        <v>23</v>
      </c>
      <c r="N1" s="636">
        <v>25</v>
      </c>
      <c r="O1" s="636">
        <v>27</v>
      </c>
      <c r="P1" s="636">
        <v>29</v>
      </c>
      <c r="Q1" s="636">
        <v>31</v>
      </c>
      <c r="R1" s="636">
        <v>33</v>
      </c>
      <c r="S1" s="636">
        <v>35</v>
      </c>
      <c r="T1" s="636">
        <v>37</v>
      </c>
      <c r="U1" s="636">
        <v>39</v>
      </c>
      <c r="V1" s="636">
        <v>41</v>
      </c>
      <c r="W1" s="636">
        <v>43</v>
      </c>
      <c r="X1" s="636">
        <v>45</v>
      </c>
      <c r="Y1" s="636">
        <v>47</v>
      </c>
      <c r="Z1" s="636">
        <v>49</v>
      </c>
      <c r="AA1" s="636">
        <v>51</v>
      </c>
      <c r="AB1" s="636">
        <v>53</v>
      </c>
      <c r="AC1" s="636">
        <v>55</v>
      </c>
      <c r="AD1" s="636">
        <v>57</v>
      </c>
      <c r="AE1" s="636">
        <v>59</v>
      </c>
      <c r="AF1" s="636">
        <v>61</v>
      </c>
      <c r="AG1" s="636">
        <v>63</v>
      </c>
      <c r="AH1" s="636">
        <v>65</v>
      </c>
      <c r="AI1" s="636">
        <v>67</v>
      </c>
      <c r="AJ1" s="636">
        <v>69</v>
      </c>
      <c r="AK1" s="636">
        <v>71</v>
      </c>
      <c r="AL1" s="636">
        <v>73</v>
      </c>
      <c r="AM1" s="636">
        <v>75</v>
      </c>
      <c r="AN1" s="636">
        <v>77</v>
      </c>
      <c r="AO1" s="636">
        <v>79</v>
      </c>
      <c r="AP1" s="636">
        <v>81</v>
      </c>
      <c r="AQ1" s="636">
        <v>83</v>
      </c>
      <c r="AR1" s="636">
        <v>85</v>
      </c>
      <c r="AS1" s="636">
        <v>87</v>
      </c>
      <c r="AT1" s="636">
        <v>89</v>
      </c>
      <c r="AU1" s="636">
        <v>91</v>
      </c>
      <c r="AV1" s="636">
        <v>93</v>
      </c>
      <c r="AW1" s="636">
        <v>95</v>
      </c>
      <c r="AX1" s="636">
        <v>97</v>
      </c>
      <c r="AY1" s="636">
        <v>99</v>
      </c>
      <c r="AZ1" s="636">
        <v>101</v>
      </c>
      <c r="BA1" s="636">
        <v>103</v>
      </c>
      <c r="BB1" s="636">
        <v>105</v>
      </c>
      <c r="BC1" s="636">
        <v>107</v>
      </c>
      <c r="BD1" s="636">
        <v>109</v>
      </c>
      <c r="BE1" s="636">
        <v>111</v>
      </c>
      <c r="BF1" s="636">
        <v>113</v>
      </c>
      <c r="BG1" s="636">
        <v>115</v>
      </c>
      <c r="BH1" s="636">
        <v>117</v>
      </c>
      <c r="BI1" s="636">
        <v>119</v>
      </c>
      <c r="BJ1" s="636">
        <v>121</v>
      </c>
      <c r="BK1" s="636">
        <v>123</v>
      </c>
      <c r="BL1" s="636">
        <v>125</v>
      </c>
      <c r="BM1" s="636"/>
      <c r="BN1" s="636"/>
      <c r="BO1" s="636"/>
      <c r="BP1" s="636"/>
      <c r="BQ1" s="636"/>
      <c r="BR1" s="636"/>
      <c r="BS1" s="636"/>
      <c r="BT1" s="636"/>
      <c r="BU1" s="636"/>
      <c r="BV1" s="636"/>
      <c r="BW1" s="636"/>
      <c r="BX1" s="636"/>
      <c r="BY1" s="636"/>
      <c r="BZ1" s="636"/>
      <c r="CA1" s="636"/>
      <c r="CB1" s="636"/>
      <c r="CC1" s="636"/>
      <c r="CD1" s="636"/>
      <c r="CE1" s="636"/>
      <c r="CF1" s="636"/>
      <c r="CG1" s="636"/>
      <c r="CH1" s="636"/>
      <c r="CI1" s="636"/>
      <c r="CJ1" s="636"/>
      <c r="CK1" s="636"/>
      <c r="CL1" s="636"/>
      <c r="CM1" s="636"/>
      <c r="CN1" s="636"/>
      <c r="CO1" s="636"/>
      <c r="CP1" s="636"/>
      <c r="CQ1" s="636"/>
      <c r="CR1" s="636"/>
      <c r="CS1" s="636"/>
      <c r="CT1" s="636"/>
      <c r="CU1" s="636"/>
      <c r="CV1" s="636"/>
      <c r="CW1" s="636"/>
      <c r="CX1" s="636"/>
      <c r="CY1" s="636"/>
      <c r="CZ1" s="636"/>
      <c r="DA1" s="636"/>
      <c r="DB1" s="636"/>
      <c r="DC1" s="636"/>
      <c r="DD1" s="636"/>
      <c r="DE1" s="636"/>
      <c r="DF1" s="636"/>
      <c r="DG1" s="636"/>
      <c r="DH1" s="636"/>
      <c r="DI1" s="636"/>
      <c r="DJ1" s="636"/>
      <c r="DK1" s="636"/>
      <c r="DL1" s="636"/>
      <c r="DM1" s="636"/>
      <c r="DN1" s="636"/>
      <c r="DO1" s="636"/>
      <c r="DP1" s="636"/>
      <c r="DQ1" s="636"/>
      <c r="DR1" s="636"/>
      <c r="DS1" s="636"/>
      <c r="DT1" s="636"/>
      <c r="DU1" s="636"/>
      <c r="DV1" s="636"/>
      <c r="DW1" s="636"/>
      <c r="DX1" s="636"/>
      <c r="DY1" s="636"/>
      <c r="DZ1" s="636"/>
      <c r="EA1" s="636"/>
      <c r="EB1" s="636"/>
      <c r="EC1" s="636"/>
      <c r="ED1" s="636"/>
      <c r="EE1" s="636"/>
      <c r="EF1" s="636"/>
      <c r="EG1" s="636"/>
      <c r="EH1" s="636"/>
      <c r="EI1" s="636"/>
      <c r="EJ1" s="636"/>
      <c r="EK1" s="636"/>
      <c r="EL1" s="636"/>
    </row>
    <row r="2" spans="1:142" s="684" customFormat="1" x14ac:dyDescent="0.3">
      <c r="A2" s="685" t="s">
        <v>3</v>
      </c>
      <c r="B2" s="683">
        <v>1960</v>
      </c>
      <c r="C2" s="683">
        <v>1961</v>
      </c>
      <c r="D2" s="683">
        <v>1962</v>
      </c>
      <c r="E2" s="683">
        <v>1963</v>
      </c>
      <c r="F2" s="683">
        <v>1964</v>
      </c>
      <c r="G2" s="683">
        <v>1965</v>
      </c>
      <c r="H2" s="683">
        <v>1966</v>
      </c>
      <c r="I2" s="683">
        <v>1967</v>
      </c>
      <c r="J2" s="683">
        <v>1968</v>
      </c>
      <c r="K2" s="683">
        <v>1969</v>
      </c>
      <c r="L2" s="683">
        <v>1970</v>
      </c>
      <c r="M2" s="683">
        <v>1971</v>
      </c>
      <c r="N2" s="683">
        <v>1972</v>
      </c>
      <c r="O2" s="683">
        <v>1973</v>
      </c>
      <c r="P2" s="683">
        <v>1974</v>
      </c>
      <c r="Q2" s="683">
        <v>1975</v>
      </c>
      <c r="R2" s="683">
        <v>1976</v>
      </c>
      <c r="S2" s="683">
        <v>1977</v>
      </c>
      <c r="T2" s="683">
        <v>1978</v>
      </c>
      <c r="U2" s="683">
        <v>1979</v>
      </c>
      <c r="V2" s="683">
        <v>1980</v>
      </c>
      <c r="W2" s="683">
        <v>1981</v>
      </c>
      <c r="X2" s="683">
        <v>1982</v>
      </c>
      <c r="Y2" s="683">
        <v>1983</v>
      </c>
      <c r="Z2" s="683">
        <v>1984</v>
      </c>
      <c r="AA2" s="683">
        <v>1985</v>
      </c>
      <c r="AB2" s="683">
        <v>1986</v>
      </c>
      <c r="AC2" s="683">
        <v>1987</v>
      </c>
      <c r="AD2" s="683">
        <v>1988</v>
      </c>
      <c r="AE2" s="683">
        <v>1989</v>
      </c>
      <c r="AF2" s="683">
        <v>1990</v>
      </c>
      <c r="AG2" s="683">
        <v>1991</v>
      </c>
      <c r="AH2" s="683">
        <v>1992</v>
      </c>
      <c r="AI2" s="683">
        <v>1993</v>
      </c>
      <c r="AJ2" s="683">
        <v>1994</v>
      </c>
      <c r="AK2" s="683">
        <v>1995</v>
      </c>
      <c r="AL2" s="683">
        <v>1996</v>
      </c>
      <c r="AM2" s="683">
        <v>1997</v>
      </c>
      <c r="AN2" s="683">
        <v>1998</v>
      </c>
      <c r="AO2" s="683">
        <v>1999</v>
      </c>
      <c r="AP2" s="683">
        <v>2000</v>
      </c>
      <c r="AQ2" s="683">
        <v>2001</v>
      </c>
      <c r="AR2" s="683">
        <v>2002</v>
      </c>
      <c r="AS2" s="683">
        <v>2003</v>
      </c>
      <c r="AT2" s="683">
        <v>2004</v>
      </c>
      <c r="AU2" s="683">
        <v>2005</v>
      </c>
      <c r="AV2" s="683">
        <v>2006</v>
      </c>
      <c r="AW2" s="683">
        <v>2007</v>
      </c>
      <c r="AX2" s="683">
        <v>2008</v>
      </c>
      <c r="AY2" s="683">
        <v>2009</v>
      </c>
      <c r="AZ2" s="683">
        <v>2010</v>
      </c>
      <c r="BA2" s="683">
        <v>2011</v>
      </c>
      <c r="BB2" s="683">
        <v>2012</v>
      </c>
      <c r="BC2" s="683">
        <v>2013</v>
      </c>
      <c r="BD2" s="683">
        <v>2014</v>
      </c>
      <c r="BE2" s="683">
        <v>2015</v>
      </c>
      <c r="BF2" s="683">
        <v>2016</v>
      </c>
      <c r="BG2" s="683">
        <v>2017</v>
      </c>
      <c r="BH2" s="683">
        <v>2018</v>
      </c>
      <c r="BI2" s="683">
        <v>2019</v>
      </c>
      <c r="BJ2" s="683">
        <v>2020</v>
      </c>
      <c r="BK2" s="683">
        <v>2021</v>
      </c>
      <c r="BL2" s="683">
        <v>2022</v>
      </c>
      <c r="BM2" s="683">
        <v>2023</v>
      </c>
      <c r="BN2" s="683">
        <v>2024</v>
      </c>
      <c r="BO2" s="683">
        <v>2025</v>
      </c>
      <c r="BP2" s="683">
        <v>2026</v>
      </c>
      <c r="BQ2" s="683">
        <v>2027</v>
      </c>
      <c r="BR2" s="683">
        <v>2028</v>
      </c>
      <c r="BS2" s="683">
        <v>2029</v>
      </c>
      <c r="BT2" s="683">
        <v>2030</v>
      </c>
      <c r="BU2" s="683">
        <v>2031</v>
      </c>
      <c r="BV2" s="683">
        <v>2032</v>
      </c>
      <c r="BW2" s="683">
        <v>2033</v>
      </c>
      <c r="BX2" s="683">
        <v>2034</v>
      </c>
      <c r="BY2" s="683">
        <v>2035</v>
      </c>
      <c r="BZ2" s="683">
        <v>2036</v>
      </c>
      <c r="CA2" s="683">
        <v>2037</v>
      </c>
      <c r="CB2" s="683">
        <v>2038</v>
      </c>
      <c r="CC2" s="683">
        <v>2039</v>
      </c>
      <c r="CD2" s="683">
        <v>2040</v>
      </c>
      <c r="CE2" s="683">
        <v>2041</v>
      </c>
      <c r="CF2" s="683">
        <v>2042</v>
      </c>
      <c r="CG2" s="683">
        <v>2043</v>
      </c>
      <c r="CH2" s="683">
        <v>2044</v>
      </c>
      <c r="CI2" s="683">
        <v>2045</v>
      </c>
      <c r="CJ2" s="683">
        <v>2046</v>
      </c>
      <c r="CK2" s="683">
        <v>2047</v>
      </c>
      <c r="CL2" s="683">
        <v>2048</v>
      </c>
      <c r="CM2" s="683">
        <v>2049</v>
      </c>
      <c r="CN2" s="683">
        <v>2050</v>
      </c>
      <c r="CO2" s="683">
        <v>2051</v>
      </c>
      <c r="CP2" s="683">
        <v>2052</v>
      </c>
      <c r="CQ2" s="683">
        <v>2053</v>
      </c>
      <c r="CR2" s="683">
        <v>2054</v>
      </c>
      <c r="CS2" s="683">
        <v>2055</v>
      </c>
      <c r="CT2" s="683">
        <v>2056</v>
      </c>
      <c r="CU2" s="683">
        <v>2057</v>
      </c>
      <c r="CV2" s="683">
        <v>2058</v>
      </c>
      <c r="CW2" s="683">
        <v>2059</v>
      </c>
      <c r="CX2" s="683">
        <v>2060</v>
      </c>
      <c r="CY2" s="683">
        <v>2061</v>
      </c>
      <c r="CZ2" s="683">
        <v>2062</v>
      </c>
      <c r="DA2" s="683">
        <v>2063</v>
      </c>
      <c r="DB2" s="683">
        <v>2064</v>
      </c>
      <c r="DC2" s="683">
        <v>2065</v>
      </c>
      <c r="DD2" s="683">
        <v>2066</v>
      </c>
      <c r="DE2" s="683">
        <v>2067</v>
      </c>
      <c r="DF2" s="683">
        <v>2068</v>
      </c>
      <c r="DG2" s="683">
        <v>2069</v>
      </c>
      <c r="DH2" s="683">
        <v>2070</v>
      </c>
      <c r="DI2" s="683">
        <v>2071</v>
      </c>
      <c r="DJ2" s="683">
        <v>2072</v>
      </c>
      <c r="DK2" s="683">
        <v>2073</v>
      </c>
      <c r="DL2" s="683">
        <v>2074</v>
      </c>
      <c r="DM2" s="683">
        <v>2075</v>
      </c>
      <c r="DN2" s="683">
        <v>2076</v>
      </c>
      <c r="DO2" s="683">
        <v>2077</v>
      </c>
      <c r="DP2" s="683">
        <v>2078</v>
      </c>
      <c r="DQ2" s="683">
        <v>2079</v>
      </c>
      <c r="DR2" s="683">
        <v>2080</v>
      </c>
      <c r="DS2" s="683">
        <v>2081</v>
      </c>
      <c r="DT2" s="683">
        <v>2082</v>
      </c>
      <c r="DU2" s="683">
        <v>2083</v>
      </c>
      <c r="DV2" s="683">
        <v>2084</v>
      </c>
      <c r="DW2" s="683">
        <v>2085</v>
      </c>
      <c r="DX2" s="683">
        <v>2086</v>
      </c>
      <c r="DY2" s="683">
        <v>2087</v>
      </c>
      <c r="DZ2" s="683">
        <v>2088</v>
      </c>
      <c r="EA2" s="683">
        <v>2089</v>
      </c>
      <c r="EB2" s="683">
        <v>2090</v>
      </c>
      <c r="EC2" s="683">
        <v>2091</v>
      </c>
      <c r="ED2" s="683">
        <v>2092</v>
      </c>
      <c r="EE2" s="683">
        <v>2093</v>
      </c>
      <c r="EF2" s="683">
        <v>2094</v>
      </c>
      <c r="EG2" s="683">
        <v>2095</v>
      </c>
      <c r="EH2" s="683">
        <v>2096</v>
      </c>
      <c r="EI2" s="683">
        <v>2097</v>
      </c>
      <c r="EJ2" s="683">
        <v>2098</v>
      </c>
      <c r="EK2" s="683">
        <v>2099</v>
      </c>
      <c r="EL2" s="683">
        <v>2100</v>
      </c>
    </row>
    <row r="3" spans="1:142" x14ac:dyDescent="0.3">
      <c r="A3" s="683" t="s">
        <v>392</v>
      </c>
      <c r="B3" s="637">
        <v>3.0420799999999999</v>
      </c>
      <c r="C3" s="637">
        <v>2.9618000000000002</v>
      </c>
      <c r="D3" s="637">
        <v>2.8316300000000001</v>
      </c>
      <c r="E3" s="637">
        <v>2.9227799999999999</v>
      </c>
      <c r="F3" s="637">
        <v>2.8927</v>
      </c>
      <c r="G3" s="637">
        <v>2.7844199999999999</v>
      </c>
      <c r="H3" s="637">
        <v>2.6619299999999999</v>
      </c>
      <c r="I3" s="637">
        <v>2.4842399999999998</v>
      </c>
      <c r="J3" s="637">
        <v>2.38652</v>
      </c>
      <c r="K3" s="637">
        <v>2.4277500000000001</v>
      </c>
      <c r="L3" s="637">
        <v>2.4116399999999998</v>
      </c>
      <c r="M3" s="637">
        <v>2.4296700000000002</v>
      </c>
      <c r="N3" s="637">
        <v>2.4905400000000002</v>
      </c>
      <c r="O3" s="637">
        <v>2.56473</v>
      </c>
      <c r="P3" s="637">
        <v>2.6149399999999998</v>
      </c>
      <c r="Q3" s="637">
        <v>2.5488200000000001</v>
      </c>
      <c r="R3" s="637">
        <v>2.5451999999999999</v>
      </c>
      <c r="S3" s="637">
        <v>2.48889</v>
      </c>
      <c r="T3" s="637">
        <v>2.4731299999999998</v>
      </c>
      <c r="U3" s="637">
        <v>2.4512499999999999</v>
      </c>
      <c r="V3" s="637">
        <v>2.3228200000000001</v>
      </c>
      <c r="W3" s="637">
        <v>2.28715</v>
      </c>
      <c r="X3" s="637">
        <v>2.28172</v>
      </c>
      <c r="Y3" s="637">
        <v>2.28389</v>
      </c>
      <c r="Z3" s="637">
        <v>2.26261</v>
      </c>
      <c r="AA3" s="637">
        <v>2.25583</v>
      </c>
      <c r="AB3" s="637">
        <v>2.1963400000000002</v>
      </c>
      <c r="AC3" s="637">
        <v>2.13693</v>
      </c>
      <c r="AD3" s="637">
        <v>2.13483</v>
      </c>
      <c r="AE3" s="637">
        <v>2.0659000000000001</v>
      </c>
      <c r="AF3" s="637">
        <v>2.0858099999999999</v>
      </c>
      <c r="AG3" s="637">
        <v>2.0450900000000001</v>
      </c>
      <c r="AH3" s="637">
        <v>1.92981</v>
      </c>
      <c r="AI3" s="637">
        <v>1.87148</v>
      </c>
      <c r="AJ3" s="637">
        <v>1.66997</v>
      </c>
      <c r="AK3" s="637">
        <v>1.5234000000000001</v>
      </c>
      <c r="AL3" s="637">
        <v>1.47096</v>
      </c>
      <c r="AM3" s="637">
        <v>1.42781</v>
      </c>
      <c r="AN3" s="637">
        <v>1.3745700000000001</v>
      </c>
      <c r="AO3" s="637">
        <v>1.3295999999999999</v>
      </c>
      <c r="AP3" s="637">
        <v>1.2989299999999999</v>
      </c>
      <c r="AQ3" s="637">
        <v>1.2004300000000001</v>
      </c>
      <c r="AR3" s="637">
        <v>1.1868099999999999</v>
      </c>
      <c r="AS3" s="637">
        <v>1.2047000000000001</v>
      </c>
      <c r="AT3" s="637">
        <v>1.2495000000000001</v>
      </c>
      <c r="AU3" s="637">
        <v>1.2651600000000001</v>
      </c>
      <c r="AV3" s="637">
        <v>1.2547999999999999</v>
      </c>
      <c r="AW3" s="637">
        <v>1.2701899999999999</v>
      </c>
      <c r="AX3" s="637">
        <v>1.34307</v>
      </c>
      <c r="AY3" s="637">
        <v>1.4395</v>
      </c>
      <c r="AZ3" s="637">
        <v>1.4309099999999999</v>
      </c>
      <c r="BA3" s="637">
        <v>1.44943</v>
      </c>
      <c r="BB3" s="637">
        <v>1.3388199999999999</v>
      </c>
      <c r="BC3" s="637">
        <v>1.3393999999999999</v>
      </c>
      <c r="BD3" s="637">
        <v>1.3667499999999999</v>
      </c>
      <c r="BE3" s="637">
        <v>1.4037900000000001</v>
      </c>
      <c r="BF3" s="637">
        <v>1.4815100000000001</v>
      </c>
      <c r="BG3" s="637">
        <v>1.52244</v>
      </c>
      <c r="BH3" s="637">
        <v>1.5448900000000001</v>
      </c>
      <c r="BI3" s="637">
        <v>1.5655399999999999</v>
      </c>
      <c r="BJ3" s="637">
        <v>1.59015</v>
      </c>
      <c r="BK3" s="637">
        <v>1.6333500000000001</v>
      </c>
      <c r="BL3" s="637">
        <v>1.5702100000000001</v>
      </c>
      <c r="BM3" s="637">
        <v>1.59907</v>
      </c>
      <c r="BN3" s="637">
        <v>1.6007800000000001</v>
      </c>
      <c r="BO3" s="637">
        <v>1.6022400000000001</v>
      </c>
      <c r="BP3" s="637">
        <v>1.6036900000000001</v>
      </c>
      <c r="BQ3" s="637">
        <v>1.60511</v>
      </c>
      <c r="BR3" s="637">
        <v>1.6065199999999999</v>
      </c>
      <c r="BS3" s="637">
        <v>1.60792</v>
      </c>
      <c r="BT3" s="637">
        <v>1.6093</v>
      </c>
      <c r="BU3" s="637">
        <v>1.61066</v>
      </c>
      <c r="BV3" s="637">
        <v>1.6120000000000001</v>
      </c>
      <c r="BW3" s="637">
        <v>1.6133299999999999</v>
      </c>
      <c r="BX3" s="637">
        <v>1.6146499999999999</v>
      </c>
      <c r="BY3" s="637">
        <v>1.61595</v>
      </c>
      <c r="BZ3" s="637">
        <v>1.61724</v>
      </c>
      <c r="CA3" s="637">
        <v>1.61852</v>
      </c>
      <c r="CB3" s="637">
        <v>1.6197900000000001</v>
      </c>
      <c r="CC3" s="637">
        <v>1.62104</v>
      </c>
      <c r="CD3" s="637">
        <v>1.6222799999999999</v>
      </c>
      <c r="CE3" s="637">
        <v>1.62351</v>
      </c>
      <c r="CF3" s="637">
        <v>1.6247400000000001</v>
      </c>
      <c r="CG3" s="637">
        <v>1.62595</v>
      </c>
      <c r="CH3" s="637">
        <v>1.6271500000000001</v>
      </c>
      <c r="CI3" s="637">
        <v>1.6283399999999999</v>
      </c>
      <c r="CJ3" s="637">
        <v>1.6295299999999999</v>
      </c>
      <c r="CK3" s="637">
        <v>1.6307</v>
      </c>
      <c r="CL3" s="637">
        <v>1.6318699999999999</v>
      </c>
      <c r="CM3" s="637">
        <v>1.63303</v>
      </c>
      <c r="CN3" s="637">
        <v>1.63419</v>
      </c>
      <c r="CO3" s="637">
        <v>1.63534</v>
      </c>
      <c r="CP3" s="637">
        <v>1.6364799999999999</v>
      </c>
      <c r="CQ3" s="637">
        <v>1.6376200000000001</v>
      </c>
      <c r="CR3" s="637">
        <v>1.6387499999999999</v>
      </c>
      <c r="CS3" s="637">
        <v>1.63988</v>
      </c>
      <c r="CT3" s="637">
        <v>1.641</v>
      </c>
      <c r="CU3" s="637">
        <v>1.64212</v>
      </c>
      <c r="CV3" s="637">
        <v>1.64323</v>
      </c>
      <c r="CW3" s="637">
        <v>1.64435</v>
      </c>
      <c r="CX3" s="637">
        <v>1.6454599999999999</v>
      </c>
      <c r="CY3" s="637">
        <v>1.64656</v>
      </c>
      <c r="CZ3" s="637">
        <v>1.64767</v>
      </c>
      <c r="DA3" s="637">
        <v>1.6487700000000001</v>
      </c>
      <c r="DB3" s="637">
        <v>1.64988</v>
      </c>
      <c r="DC3" s="637">
        <v>1.6509799999999999</v>
      </c>
      <c r="DD3" s="637">
        <v>1.65208</v>
      </c>
      <c r="DE3" s="637">
        <v>1.6531800000000001</v>
      </c>
      <c r="DF3" s="637">
        <v>1.65428</v>
      </c>
      <c r="DG3" s="637">
        <v>1.6553800000000001</v>
      </c>
      <c r="DH3" s="637">
        <v>1.65648</v>
      </c>
      <c r="DI3" s="637">
        <v>1.6575899999999999</v>
      </c>
      <c r="DJ3" s="637">
        <v>1.65869</v>
      </c>
      <c r="DK3" s="637">
        <v>1.6597999999999999</v>
      </c>
      <c r="DL3" s="637">
        <v>1.6609</v>
      </c>
      <c r="DM3" s="637">
        <v>1.66201</v>
      </c>
      <c r="DN3" s="637">
        <v>1.66313</v>
      </c>
      <c r="DO3" s="637">
        <v>1.6642399999999999</v>
      </c>
      <c r="DP3" s="637">
        <v>1.66536</v>
      </c>
      <c r="DQ3" s="637">
        <v>1.66649</v>
      </c>
      <c r="DR3" s="637">
        <v>1.66761</v>
      </c>
      <c r="DS3" s="637">
        <v>1.6687399999999999</v>
      </c>
      <c r="DT3" s="637">
        <v>1.66988</v>
      </c>
      <c r="DU3" s="637">
        <v>1.6710199999999999</v>
      </c>
      <c r="DV3" s="637">
        <v>1.6721600000000001</v>
      </c>
      <c r="DW3" s="637">
        <v>1.6733100000000001</v>
      </c>
      <c r="DX3" s="637">
        <v>1.6744699999999999</v>
      </c>
      <c r="DY3" s="637">
        <v>1.67563</v>
      </c>
      <c r="DZ3" s="637">
        <v>1.6768000000000001</v>
      </c>
      <c r="EA3" s="637">
        <v>1.67797</v>
      </c>
      <c r="EB3" s="637">
        <v>1.6791499999999999</v>
      </c>
      <c r="EC3" s="637">
        <v>1.6803399999999999</v>
      </c>
      <c r="ED3" s="637">
        <v>1.68153</v>
      </c>
      <c r="EE3" s="637">
        <v>1.6827399999999999</v>
      </c>
      <c r="EF3" s="637">
        <v>1.6839500000000001</v>
      </c>
      <c r="EG3" s="637">
        <v>1.68516</v>
      </c>
      <c r="EH3" s="637">
        <v>1.6863900000000001</v>
      </c>
      <c r="EI3" s="637">
        <v>1.6876199999999999</v>
      </c>
      <c r="EJ3" s="637">
        <v>1.68886</v>
      </c>
      <c r="EK3" s="637">
        <v>1.69011</v>
      </c>
      <c r="EL3" s="637">
        <v>1.69137</v>
      </c>
    </row>
    <row r="4" spans="1:142" x14ac:dyDescent="0.3">
      <c r="A4" s="683" t="s">
        <v>393</v>
      </c>
      <c r="B4" s="637">
        <v>70.3</v>
      </c>
      <c r="C4" s="637">
        <v>70.900000000000006</v>
      </c>
      <c r="D4" s="637">
        <v>70.400000000000006</v>
      </c>
      <c r="E4" s="637">
        <v>70.8</v>
      </c>
      <c r="F4" s="637">
        <v>71.2</v>
      </c>
      <c r="G4" s="637">
        <v>70.400000000000006</v>
      </c>
      <c r="H4" s="637">
        <v>70.5</v>
      </c>
      <c r="I4" s="637">
        <v>71.099999999999994</v>
      </c>
      <c r="J4" s="637">
        <v>70.599999999999994</v>
      </c>
      <c r="K4" s="637">
        <v>70</v>
      </c>
      <c r="L4" s="637">
        <v>69.8</v>
      </c>
      <c r="M4" s="637">
        <v>69.900000000000006</v>
      </c>
      <c r="N4" s="637">
        <v>70.3</v>
      </c>
      <c r="O4" s="637">
        <v>70</v>
      </c>
      <c r="P4" s="637">
        <v>70.2</v>
      </c>
      <c r="Q4" s="637">
        <v>70.3</v>
      </c>
      <c r="R4" s="637">
        <v>70.5</v>
      </c>
      <c r="S4" s="637">
        <v>70.400000000000006</v>
      </c>
      <c r="T4" s="637">
        <v>70.5</v>
      </c>
      <c r="U4" s="637">
        <v>70.8</v>
      </c>
      <c r="V4" s="637">
        <v>70.400000000000006</v>
      </c>
      <c r="W4" s="637">
        <v>70.7</v>
      </c>
      <c r="X4" s="637">
        <v>70.900000000000006</v>
      </c>
      <c r="Y4" s="637">
        <v>70.599999999999994</v>
      </c>
      <c r="Z4" s="637">
        <v>70.8</v>
      </c>
      <c r="AA4" s="637">
        <v>70.900000000000006</v>
      </c>
      <c r="AB4" s="637">
        <v>71.099999999999994</v>
      </c>
      <c r="AC4" s="637">
        <v>71.3</v>
      </c>
      <c r="AD4" s="637">
        <v>71.400000000000006</v>
      </c>
      <c r="AE4" s="637">
        <v>71.2</v>
      </c>
      <c r="AF4" s="637">
        <v>71.099999999999994</v>
      </c>
      <c r="AG4" s="637">
        <v>71.099999999999994</v>
      </c>
      <c r="AH4" s="637">
        <v>71.5</v>
      </c>
      <c r="AI4" s="637">
        <v>72</v>
      </c>
      <c r="AJ4" s="637">
        <v>72.5</v>
      </c>
      <c r="AK4" s="637">
        <v>72.400000000000006</v>
      </c>
      <c r="AL4" s="637">
        <v>72.900000000000006</v>
      </c>
      <c r="AM4" s="637">
        <v>72.900000000000006</v>
      </c>
      <c r="AN4" s="637">
        <v>72.8</v>
      </c>
      <c r="AO4" s="637">
        <v>73.2</v>
      </c>
      <c r="AP4" s="637">
        <v>73.3</v>
      </c>
      <c r="AQ4" s="637">
        <v>73.599999999999994</v>
      </c>
      <c r="AR4" s="637">
        <v>73.8</v>
      </c>
      <c r="AS4" s="637">
        <v>73.8</v>
      </c>
      <c r="AT4" s="637">
        <v>74.2</v>
      </c>
      <c r="AU4" s="637">
        <v>74.099999999999994</v>
      </c>
      <c r="AV4" s="637">
        <v>74.5</v>
      </c>
      <c r="AW4" s="637">
        <v>74.599999999999994</v>
      </c>
      <c r="AX4" s="637">
        <v>74.900000000000006</v>
      </c>
      <c r="AY4" s="637">
        <v>75.3</v>
      </c>
      <c r="AZ4" s="637">
        <v>75.599999999999994</v>
      </c>
      <c r="BA4" s="637">
        <v>76.099999999999994</v>
      </c>
      <c r="BB4" s="637">
        <v>76.3</v>
      </c>
      <c r="BC4" s="637">
        <v>76.599999999999994</v>
      </c>
      <c r="BD4" s="637">
        <v>77</v>
      </c>
      <c r="BE4" s="637">
        <v>76.7</v>
      </c>
      <c r="BF4" s="637">
        <v>77.3</v>
      </c>
      <c r="BG4" s="637">
        <v>77.3</v>
      </c>
      <c r="BH4" s="637">
        <v>77.400000000000006</v>
      </c>
      <c r="BI4" s="637">
        <v>77.8</v>
      </c>
      <c r="BJ4" s="637">
        <v>77</v>
      </c>
      <c r="BK4" s="637">
        <v>74.599999999999994</v>
      </c>
      <c r="BL4" s="637">
        <v>77</v>
      </c>
      <c r="BM4" s="637">
        <v>77.396207320040318</v>
      </c>
      <c r="BN4" s="637">
        <v>77.629871077258485</v>
      </c>
      <c r="BO4" s="637">
        <v>77.705129682513345</v>
      </c>
      <c r="BP4" s="637">
        <v>77.782272721333058</v>
      </c>
      <c r="BQ4" s="637">
        <v>77.862135456038203</v>
      </c>
      <c r="BR4" s="637">
        <v>77.944135928129043</v>
      </c>
      <c r="BS4" s="637">
        <v>78.027150981413484</v>
      </c>
      <c r="BT4" s="637">
        <v>78.111333860277014</v>
      </c>
      <c r="BU4" s="637">
        <v>78.197413183753497</v>
      </c>
      <c r="BV4" s="637">
        <v>78.283863666529768</v>
      </c>
      <c r="BW4" s="637">
        <v>78.370623403477595</v>
      </c>
      <c r="BX4" s="637">
        <v>78.457695163303242</v>
      </c>
      <c r="BY4" s="637">
        <v>78.553350335463207</v>
      </c>
      <c r="BZ4" s="637">
        <v>78.647673974435349</v>
      </c>
      <c r="CA4" s="637">
        <v>78.740594284261419</v>
      </c>
      <c r="CB4" s="637">
        <v>78.781831630376331</v>
      </c>
      <c r="CC4" s="637">
        <v>78.873036587304924</v>
      </c>
      <c r="CD4" s="637">
        <v>78.962509738727562</v>
      </c>
      <c r="CE4" s="637">
        <v>79.051031478606802</v>
      </c>
      <c r="CF4" s="637">
        <v>79.137509711140481</v>
      </c>
      <c r="CG4" s="637">
        <v>79.171848559224458</v>
      </c>
      <c r="CH4" s="637">
        <v>79.256982707159793</v>
      </c>
      <c r="CI4" s="637">
        <v>79.341580855161808</v>
      </c>
      <c r="CJ4" s="637">
        <v>79.424944687122931</v>
      </c>
      <c r="CK4" s="637">
        <v>79.457526780587173</v>
      </c>
      <c r="CL4" s="637">
        <v>79.540709695447021</v>
      </c>
      <c r="CM4" s="637">
        <v>79.623921202753806</v>
      </c>
      <c r="CN4" s="637">
        <v>79.656862080193093</v>
      </c>
      <c r="CO4" s="637">
        <v>79.741081999109284</v>
      </c>
      <c r="CP4" s="637">
        <v>79.825695017250695</v>
      </c>
      <c r="CQ4" s="637">
        <v>79.860481995326097</v>
      </c>
      <c r="CR4" s="637">
        <v>79.9465772279882</v>
      </c>
      <c r="CS4" s="637">
        <v>80.033073697377318</v>
      </c>
      <c r="CT4" s="637">
        <v>80.069060793464089</v>
      </c>
      <c r="CU4" s="637">
        <v>80.156525701136317</v>
      </c>
      <c r="CV4" s="637">
        <v>80.19366238562661</v>
      </c>
      <c r="CW4" s="637">
        <v>80.281525926400036</v>
      </c>
      <c r="CX4" s="637">
        <v>80.370107158232571</v>
      </c>
      <c r="CY4" s="637">
        <v>80.407807170536671</v>
      </c>
      <c r="CZ4" s="637">
        <v>80.495641389474315</v>
      </c>
      <c r="DA4" s="637">
        <v>80.532625846439245</v>
      </c>
      <c r="DB4" s="637">
        <v>80.619875415620555</v>
      </c>
      <c r="DC4" s="637">
        <v>80.655713511781656</v>
      </c>
      <c r="DD4" s="637">
        <v>80.690346738938416</v>
      </c>
      <c r="DE4" s="637">
        <v>80.774223331490759</v>
      </c>
      <c r="DF4" s="637">
        <v>80.806508644280925</v>
      </c>
      <c r="DG4" s="637">
        <v>80.888134339332183</v>
      </c>
      <c r="DH4" s="637">
        <v>80.917649477014749</v>
      </c>
      <c r="DI4" s="637">
        <v>80.996058274215528</v>
      </c>
      <c r="DJ4" s="637">
        <v>81.022981704696065</v>
      </c>
      <c r="DK4" s="637">
        <v>81.048786765603069</v>
      </c>
      <c r="DL4" s="637">
        <v>81.123847432089747</v>
      </c>
      <c r="DM4" s="637">
        <v>81.147256415825382</v>
      </c>
      <c r="DN4" s="637">
        <v>81.170715900242527</v>
      </c>
      <c r="DO4" s="637">
        <v>81.24315491463544</v>
      </c>
      <c r="DP4" s="637">
        <v>81.264351511984202</v>
      </c>
      <c r="DQ4" s="637">
        <v>81.285384332385263</v>
      </c>
      <c r="DR4" s="637">
        <v>81.356669978627721</v>
      </c>
      <c r="DS4" s="637">
        <v>81.377108844880894</v>
      </c>
      <c r="DT4" s="637">
        <v>81.398208671788296</v>
      </c>
      <c r="DU4" s="637">
        <v>81.419421846263674</v>
      </c>
      <c r="DV4" s="637">
        <v>81.491239245501447</v>
      </c>
      <c r="DW4" s="637">
        <v>81.514071353101457</v>
      </c>
      <c r="DX4" s="637">
        <v>81.537942635718224</v>
      </c>
      <c r="DY4" s="637">
        <v>81.563459691664875</v>
      </c>
      <c r="DZ4" s="637">
        <v>81.589873412838472</v>
      </c>
      <c r="EA4" s="637">
        <v>81.667719308453741</v>
      </c>
      <c r="EB4" s="637">
        <v>81.697536126477871</v>
      </c>
      <c r="EC4" s="637">
        <v>81.72935961913808</v>
      </c>
      <c r="ED4" s="637">
        <v>81.763259144903245</v>
      </c>
      <c r="EE4" s="637">
        <v>81.799191872629208</v>
      </c>
      <c r="EF4" s="637">
        <v>81.837143052468903</v>
      </c>
      <c r="EG4" s="637">
        <v>81.877287372432306</v>
      </c>
      <c r="EH4" s="637">
        <v>81.91953661614744</v>
      </c>
      <c r="EI4" s="637">
        <v>81.963768876777664</v>
      </c>
      <c r="EJ4" s="637">
        <v>82.0595918973751</v>
      </c>
      <c r="EK4" s="637">
        <v>82.106824400173977</v>
      </c>
      <c r="EL4" s="637">
        <v>82.155175245616761</v>
      </c>
    </row>
    <row r="5" spans="1:142" x14ac:dyDescent="0.3">
      <c r="A5" s="683" t="s">
        <v>394</v>
      </c>
      <c r="B5" s="637">
        <v>2.5156468702167865</v>
      </c>
      <c r="C5" s="637">
        <v>2.5402008707902866</v>
      </c>
      <c r="D5" s="637">
        <v>2.5312264212617959</v>
      </c>
      <c r="E5" s="637">
        <v>2.5739541010401603</v>
      </c>
      <c r="F5" s="637">
        <v>2.6345509117755683</v>
      </c>
      <c r="G5" s="637">
        <v>2.5645424775038084</v>
      </c>
      <c r="H5" s="637">
        <v>2.526301630239467</v>
      </c>
      <c r="I5" s="637">
        <v>2.4719690305767519</v>
      </c>
      <c r="J5" s="637">
        <v>2.4263919030965799</v>
      </c>
      <c r="K5" s="637">
        <v>2.394374412265742</v>
      </c>
      <c r="L5" s="637">
        <v>2.3276328752393969</v>
      </c>
      <c r="M5" s="637">
        <v>2.4099632251889638</v>
      </c>
      <c r="N5" s="637">
        <v>2.3548426845989865</v>
      </c>
      <c r="O5" s="637">
        <v>2.3089833833975364</v>
      </c>
      <c r="P5" s="637">
        <v>2.3304901557326678</v>
      </c>
      <c r="Q5" s="637">
        <v>2.2903006688537939</v>
      </c>
      <c r="R5" s="637">
        <v>2.2374305065114974</v>
      </c>
      <c r="S5" s="637">
        <v>2.1654112267699075</v>
      </c>
      <c r="T5" s="637">
        <v>2.0986811325907366</v>
      </c>
      <c r="U5" s="637">
        <v>2.0281335106805862</v>
      </c>
      <c r="V5" s="637">
        <v>1.9541918312315865</v>
      </c>
      <c r="W5" s="637">
        <v>1.8774588122251352</v>
      </c>
      <c r="X5" s="637">
        <v>1.8245400790973183</v>
      </c>
      <c r="Y5" s="637">
        <v>1.7554361175089046</v>
      </c>
      <c r="Z5" s="637">
        <v>1.7416472676161889</v>
      </c>
      <c r="AA5" s="637">
        <v>1.7098929993920213</v>
      </c>
      <c r="AB5" s="637">
        <v>1.6860289941936286</v>
      </c>
      <c r="AC5" s="637">
        <v>1.6587590632278442</v>
      </c>
      <c r="AD5" s="637">
        <v>1.6582100689936807</v>
      </c>
      <c r="AE5" s="637">
        <v>1.622611644844933</v>
      </c>
      <c r="AF5" s="637">
        <v>1.6571985243819676</v>
      </c>
      <c r="AG5" s="637">
        <v>1.6200379754342784</v>
      </c>
      <c r="AH5" s="637">
        <v>1.5757750477204178</v>
      </c>
      <c r="AI5" s="637">
        <v>1.516077203185074</v>
      </c>
      <c r="AJ5" s="637">
        <v>1.4600486165272366</v>
      </c>
      <c r="AK5" s="637">
        <v>1.3909996681644961</v>
      </c>
      <c r="AL5" s="637">
        <v>1.3697695114704029</v>
      </c>
      <c r="AM5" s="637">
        <v>1.3562036673443509</v>
      </c>
      <c r="AN5" s="637">
        <v>1.4167280453716393</v>
      </c>
      <c r="AO5" s="637">
        <v>1.4230668801521316</v>
      </c>
      <c r="AP5" s="637">
        <v>1.4424889959976146</v>
      </c>
      <c r="AQ5" s="637">
        <v>1.4241428685722775</v>
      </c>
      <c r="AR5" s="637">
        <v>1.4240587145288643</v>
      </c>
      <c r="AS5" s="637">
        <v>1.4352932917575256</v>
      </c>
      <c r="AT5" s="637">
        <v>1.4594098885911388</v>
      </c>
      <c r="AU5" s="637">
        <v>1.4706659372275801</v>
      </c>
      <c r="AV5" s="637">
        <v>1.4988375990775804</v>
      </c>
      <c r="AW5" s="637">
        <v>1.5185320623761653</v>
      </c>
      <c r="AX5" s="637">
        <v>1.5684219900709999</v>
      </c>
      <c r="AY5" s="637">
        <v>1.5624371210415995</v>
      </c>
      <c r="AZ5" s="637">
        <v>1.5707865306410669</v>
      </c>
      <c r="BA5" s="637">
        <v>1.5368381721291562</v>
      </c>
      <c r="BB5" s="637">
        <v>1.5367621559759266</v>
      </c>
      <c r="BC5" s="637">
        <v>1.5093820094084156</v>
      </c>
      <c r="BD5" s="637">
        <v>1.5392983440847485</v>
      </c>
      <c r="BE5" s="637">
        <v>1.539268009761444</v>
      </c>
      <c r="BF5" s="637">
        <v>1.5681590224818289</v>
      </c>
      <c r="BG5" s="637">
        <v>1.5604450132957879</v>
      </c>
      <c r="BH5" s="637">
        <v>1.5414167446316553</v>
      </c>
      <c r="BI5" s="637">
        <v>1.5261726908997328</v>
      </c>
      <c r="BJ5" s="637">
        <v>1.5037333699291362</v>
      </c>
      <c r="BK5" s="637">
        <v>1.5238531156714501</v>
      </c>
      <c r="BL5" s="637">
        <v>1.5033085368098247</v>
      </c>
      <c r="BM5" s="637">
        <v>1.506733927274361</v>
      </c>
      <c r="BN5" s="637">
        <v>1.5100238378076747</v>
      </c>
      <c r="BO5" s="637">
        <v>1.5133800926319267</v>
      </c>
      <c r="BP5" s="637">
        <v>1.5166665972369289</v>
      </c>
      <c r="BQ5" s="637">
        <v>1.5198874481998885</v>
      </c>
      <c r="BR5" s="637">
        <v>1.523045352581893</v>
      </c>
      <c r="BS5" s="637">
        <v>1.5261320299462187</v>
      </c>
      <c r="BT5" s="637">
        <v>1.5291434742562005</v>
      </c>
      <c r="BU5" s="637">
        <v>1.5320939727382614</v>
      </c>
      <c r="BV5" s="637">
        <v>1.5349855384643558</v>
      </c>
      <c r="BW5" s="637">
        <v>1.5378212162973581</v>
      </c>
      <c r="BX5" s="637">
        <v>1.5406035645480727</v>
      </c>
      <c r="BY5" s="637">
        <v>1.54333399589506</v>
      </c>
      <c r="BZ5" s="637">
        <v>1.5460149261547094</v>
      </c>
      <c r="CA5" s="637">
        <v>1.5486468784031386</v>
      </c>
      <c r="CB5" s="637">
        <v>1.5512287964737335</v>
      </c>
      <c r="CC5" s="637">
        <v>1.553769157213015</v>
      </c>
      <c r="CD5" s="637">
        <v>1.5562668859873576</v>
      </c>
      <c r="CE5" s="637">
        <v>1.5587294174832627</v>
      </c>
      <c r="CF5" s="637">
        <v>1.5611533299344502</v>
      </c>
      <c r="CG5" s="637">
        <v>1.5635506862268074</v>
      </c>
      <c r="CH5" s="637">
        <v>1.565918336903908</v>
      </c>
      <c r="CI5" s="637">
        <v>1.5682605334985773</v>
      </c>
      <c r="CJ5" s="637">
        <v>1.5705792736007236</v>
      </c>
      <c r="CK5" s="637">
        <v>1.5728764848539298</v>
      </c>
      <c r="CL5" s="637">
        <v>1.5751481121989483</v>
      </c>
      <c r="CM5" s="637">
        <v>1.5773965827133536</v>
      </c>
      <c r="CN5" s="637">
        <v>1.5796278833532675</v>
      </c>
      <c r="CO5" s="637">
        <v>1.5818418797109657</v>
      </c>
      <c r="CP5" s="637">
        <v>1.584038316664478</v>
      </c>
      <c r="CQ5" s="637">
        <v>1.5862175574893014</v>
      </c>
      <c r="CR5" s="637">
        <v>1.5883738987832685</v>
      </c>
      <c r="CS5" s="637">
        <v>1.5905160357290271</v>
      </c>
      <c r="CT5" s="637">
        <v>1.5926351446679867</v>
      </c>
      <c r="CU5" s="637">
        <v>1.5947352531029988</v>
      </c>
      <c r="CV5" s="637">
        <v>1.5968129193801819</v>
      </c>
      <c r="CW5" s="637">
        <v>1.5988701622884809</v>
      </c>
      <c r="CX5" s="637">
        <v>1.6009085140725534</v>
      </c>
      <c r="CY5" s="637">
        <v>1.6029287155554037</v>
      </c>
      <c r="CZ5" s="637">
        <v>1.6049252262762606</v>
      </c>
      <c r="DA5" s="637">
        <v>1.6069032537276251</v>
      </c>
      <c r="DB5" s="637">
        <v>1.608860459043304</v>
      </c>
      <c r="DC5" s="637">
        <v>1.6107961751877768</v>
      </c>
      <c r="DD5" s="637">
        <v>1.6127145658625253</v>
      </c>
      <c r="DE5" s="637">
        <v>1.6146119623985997</v>
      </c>
      <c r="DF5" s="637">
        <v>1.6164905262848703</v>
      </c>
      <c r="DG5" s="637">
        <v>1.6183486703661099</v>
      </c>
      <c r="DH5" s="637">
        <v>1.6201881639085269</v>
      </c>
      <c r="DI5" s="637">
        <v>1.62201046931153</v>
      </c>
      <c r="DJ5" s="637">
        <v>1.6238140699073218</v>
      </c>
      <c r="DK5" s="637">
        <v>1.6256050391292718</v>
      </c>
      <c r="DL5" s="637">
        <v>1.6273774924616702</v>
      </c>
      <c r="DM5" s="637">
        <v>1.6291393968948784</v>
      </c>
      <c r="DN5" s="637">
        <v>1.6308897354111747</v>
      </c>
      <c r="DO5" s="637">
        <v>1.6326248682268831</v>
      </c>
      <c r="DP5" s="637">
        <v>1.634352038787747</v>
      </c>
      <c r="DQ5" s="637">
        <v>1.6360731407107101</v>
      </c>
      <c r="DR5" s="637">
        <v>1.6377859160614043</v>
      </c>
      <c r="DS5" s="637">
        <v>1.639493503344061</v>
      </c>
      <c r="DT5" s="637">
        <v>1.6411940365653108</v>
      </c>
      <c r="DU5" s="637">
        <v>1.642895043495981</v>
      </c>
      <c r="DV5" s="637">
        <v>1.6445954530583211</v>
      </c>
      <c r="DW5" s="637">
        <v>1.646293324069942</v>
      </c>
      <c r="DX5" s="637">
        <v>1.6479933747737783</v>
      </c>
      <c r="DY5" s="637">
        <v>1.6496926185516754</v>
      </c>
      <c r="DZ5" s="637">
        <v>1.6513938820121394</v>
      </c>
      <c r="EA5" s="637">
        <v>1.6530972682788247</v>
      </c>
      <c r="EB5" s="637">
        <v>1.6548006685941505</v>
      </c>
      <c r="EC5" s="637">
        <v>1.6565106558520875</v>
      </c>
      <c r="ED5" s="637">
        <v>1.6582207816836996</v>
      </c>
      <c r="EE5" s="637">
        <v>1.6599289564118529</v>
      </c>
      <c r="EF5" s="637">
        <v>1.6616447496436715</v>
      </c>
      <c r="EG5" s="637">
        <v>1.6633572876085616</v>
      </c>
      <c r="EH5" s="637">
        <v>1.6650751030725581</v>
      </c>
      <c r="EI5" s="637">
        <v>1.6667927327112357</v>
      </c>
      <c r="EJ5" s="637">
        <v>1.6685151259015241</v>
      </c>
      <c r="EK5" s="637">
        <v>1.6702406067490883</v>
      </c>
      <c r="EL5" s="637">
        <v>1.671966582223291</v>
      </c>
    </row>
    <row r="6" spans="1:142" x14ac:dyDescent="0.3">
      <c r="A6" s="683" t="s">
        <v>395</v>
      </c>
      <c r="B6" s="637">
        <v>68.936474388545406</v>
      </c>
      <c r="C6" s="637">
        <v>69.591163608428275</v>
      </c>
      <c r="D6" s="637">
        <v>69.566657464466942</v>
      </c>
      <c r="E6" s="637">
        <v>69.854504000406578</v>
      </c>
      <c r="F6" s="637">
        <v>70.351808654836859</v>
      </c>
      <c r="G6" s="637">
        <v>70.32657635832382</v>
      </c>
      <c r="H6" s="637">
        <v>70.478726430628981</v>
      </c>
      <c r="I6" s="637">
        <v>70.592785710261865</v>
      </c>
      <c r="J6" s="637">
        <v>70.267203786395299</v>
      </c>
      <c r="K6" s="637">
        <v>70.070964497275696</v>
      </c>
      <c r="L6" s="637">
        <v>70.404172073531399</v>
      </c>
      <c r="M6" s="637">
        <v>70.572062001445119</v>
      </c>
      <c r="N6" s="637">
        <v>70.940810728764717</v>
      </c>
      <c r="O6" s="637">
        <v>70.995465341676649</v>
      </c>
      <c r="P6" s="637">
        <v>71.362550670023751</v>
      </c>
      <c r="Q6" s="637">
        <v>71.639031738702826</v>
      </c>
      <c r="R6" s="637">
        <v>71.955176383156356</v>
      </c>
      <c r="S6" s="637">
        <v>72.342216482707428</v>
      </c>
      <c r="T6" s="637">
        <v>72.405257363047454</v>
      </c>
      <c r="U6" s="637">
        <v>72.713627913936705</v>
      </c>
      <c r="V6" s="637">
        <v>72.764434503832319</v>
      </c>
      <c r="W6" s="637">
        <v>73.045798448512059</v>
      </c>
      <c r="X6" s="637">
        <v>73.357598103691672</v>
      </c>
      <c r="Y6" s="637">
        <v>73.387494631454871</v>
      </c>
      <c r="Z6" s="637">
        <v>73.713351592446386</v>
      </c>
      <c r="AA6" s="637">
        <v>74.188455825611499</v>
      </c>
      <c r="AB6" s="637">
        <v>74.450727687687746</v>
      </c>
      <c r="AC6" s="637">
        <v>74.701163817548547</v>
      </c>
      <c r="AD6" s="637">
        <v>74.892636454695904</v>
      </c>
      <c r="AE6" s="637">
        <v>75.077342381164755</v>
      </c>
      <c r="AF6" s="637">
        <v>74.590184826977293</v>
      </c>
      <c r="AG6" s="637">
        <v>74.69671942946438</v>
      </c>
      <c r="AH6" s="637">
        <v>75.023894517293641</v>
      </c>
      <c r="AI6" s="637">
        <v>75.150926608600571</v>
      </c>
      <c r="AJ6" s="637">
        <v>75.458543232650499</v>
      </c>
      <c r="AK6" s="637">
        <v>75.595395683924906</v>
      </c>
      <c r="AL6" s="637">
        <v>75.850658144491831</v>
      </c>
      <c r="AM6" s="637">
        <v>76.202563811697758</v>
      </c>
      <c r="AN6" s="637">
        <v>76.785867527737494</v>
      </c>
      <c r="AO6" s="637">
        <v>77.016451788345776</v>
      </c>
      <c r="AP6" s="637">
        <v>77.390912697499303</v>
      </c>
      <c r="AQ6" s="637">
        <v>77.657150521827816</v>
      </c>
      <c r="AR6" s="637">
        <v>77.599999999999994</v>
      </c>
      <c r="AS6" s="637">
        <v>77.7</v>
      </c>
      <c r="AT6" s="637">
        <v>78.3</v>
      </c>
      <c r="AU6" s="637">
        <v>78.400000000000006</v>
      </c>
      <c r="AV6" s="637">
        <v>78.900000000000006</v>
      </c>
      <c r="AW6" s="637">
        <v>79.099999999999994</v>
      </c>
      <c r="AX6" s="637">
        <v>79.3</v>
      </c>
      <c r="AY6" s="637">
        <v>79.5</v>
      </c>
      <c r="AZ6" s="637">
        <v>79.8</v>
      </c>
      <c r="BA6" s="637">
        <v>80.099999999999994</v>
      </c>
      <c r="BB6" s="637">
        <v>80.2</v>
      </c>
      <c r="BC6" s="637">
        <v>80.5</v>
      </c>
      <c r="BD6" s="637">
        <v>80.8</v>
      </c>
      <c r="BE6" s="637">
        <v>80.5</v>
      </c>
      <c r="BF6" s="637">
        <v>80.900000000000006</v>
      </c>
      <c r="BG6" s="637">
        <v>80.900000000000006</v>
      </c>
      <c r="BH6" s="637">
        <v>81</v>
      </c>
      <c r="BI6" s="637">
        <v>81.3</v>
      </c>
      <c r="BJ6" s="637">
        <v>80.400000000000006</v>
      </c>
      <c r="BK6" s="637">
        <v>80.099999999999994</v>
      </c>
      <c r="BL6" s="637">
        <v>81.251463681586173</v>
      </c>
      <c r="BM6" s="637">
        <v>81.461656581556937</v>
      </c>
      <c r="BN6" s="637">
        <v>81.655289673696501</v>
      </c>
      <c r="BO6" s="637">
        <v>81.840326519833056</v>
      </c>
      <c r="BP6" s="637">
        <v>82.014795774139273</v>
      </c>
      <c r="BQ6" s="637">
        <v>82.174809301158419</v>
      </c>
      <c r="BR6" s="637">
        <v>82.347603058131341</v>
      </c>
      <c r="BS6" s="637">
        <v>82.52090245435609</v>
      </c>
      <c r="BT6" s="637">
        <v>82.680767873751904</v>
      </c>
      <c r="BU6" s="637">
        <v>82.859923675296926</v>
      </c>
      <c r="BV6" s="637">
        <v>83.018930112557015</v>
      </c>
      <c r="BW6" s="637">
        <v>83.175197353689285</v>
      </c>
      <c r="BX6" s="637">
        <v>83.330597812209703</v>
      </c>
      <c r="BY6" s="637">
        <v>83.507406106009611</v>
      </c>
      <c r="BZ6" s="637">
        <v>83.650197634020998</v>
      </c>
      <c r="CA6" s="637">
        <v>83.820207865485273</v>
      </c>
      <c r="CB6" s="637">
        <v>83.961270347399221</v>
      </c>
      <c r="CC6" s="637">
        <v>84.124748802944723</v>
      </c>
      <c r="CD6" s="637">
        <v>84.272308291343407</v>
      </c>
      <c r="CE6" s="637">
        <v>84.415971239014496</v>
      </c>
      <c r="CF6" s="637">
        <v>84.58609073234075</v>
      </c>
      <c r="CG6" s="637">
        <v>84.721030153094745</v>
      </c>
      <c r="CH6" s="637">
        <v>84.866303248545449</v>
      </c>
      <c r="CI6" s="637">
        <v>85.024552357597287</v>
      </c>
      <c r="CJ6" s="637">
        <v>85.165888937359085</v>
      </c>
      <c r="CK6" s="637">
        <v>85.304606024770749</v>
      </c>
      <c r="CL6" s="637">
        <v>85.44231299412094</v>
      </c>
      <c r="CM6" s="637">
        <v>85.580954232678366</v>
      </c>
      <c r="CN6" s="637">
        <v>85.72084957248012</v>
      </c>
      <c r="CO6" s="637">
        <v>85.85921839547494</v>
      </c>
      <c r="CP6" s="637">
        <v>85.987492249035739</v>
      </c>
      <c r="CQ6" s="637">
        <v>86.139861201684283</v>
      </c>
      <c r="CR6" s="637">
        <v>86.266315589683884</v>
      </c>
      <c r="CS6" s="637">
        <v>86.382719099009094</v>
      </c>
      <c r="CT6" s="637">
        <v>86.523289609794929</v>
      </c>
      <c r="CU6" s="637">
        <v>86.671369290095228</v>
      </c>
      <c r="CV6" s="637">
        <v>86.78576574190069</v>
      </c>
      <c r="CW6" s="637">
        <v>86.912636184950202</v>
      </c>
      <c r="CX6" s="637">
        <v>87.041316047054849</v>
      </c>
      <c r="CY6" s="637">
        <v>87.167648079836923</v>
      </c>
      <c r="CZ6" s="637">
        <v>87.297676018708458</v>
      </c>
      <c r="DA6" s="637">
        <v>87.425738295409346</v>
      </c>
      <c r="DB6" s="637">
        <v>87.543187123931503</v>
      </c>
      <c r="DC6" s="637">
        <v>87.656231586985569</v>
      </c>
      <c r="DD6" s="637">
        <v>87.761828059781095</v>
      </c>
      <c r="DE6" s="637">
        <v>87.883856937889561</v>
      </c>
      <c r="DF6" s="637">
        <v>88.017520039296329</v>
      </c>
      <c r="DG6" s="637">
        <v>88.132052211412898</v>
      </c>
      <c r="DH6" s="637">
        <v>88.245317927046784</v>
      </c>
      <c r="DI6" s="637">
        <v>88.369846793089209</v>
      </c>
      <c r="DJ6" s="637">
        <v>88.479374240033181</v>
      </c>
      <c r="DK6" s="637">
        <v>88.588073102483278</v>
      </c>
      <c r="DL6" s="637">
        <v>88.698625282478702</v>
      </c>
      <c r="DM6" s="637">
        <v>88.819827003772517</v>
      </c>
      <c r="DN6" s="637">
        <v>88.93693815764162</v>
      </c>
      <c r="DO6" s="637">
        <v>89.047026690010597</v>
      </c>
      <c r="DP6" s="637">
        <v>89.157471177992733</v>
      </c>
      <c r="DQ6" s="637">
        <v>89.254006027274414</v>
      </c>
      <c r="DR6" s="637">
        <v>89.368973784998218</v>
      </c>
      <c r="DS6" s="637">
        <v>89.482125286876069</v>
      </c>
      <c r="DT6" s="637">
        <v>89.59117804978878</v>
      </c>
      <c r="DU6" s="637">
        <v>89.694372051194563</v>
      </c>
      <c r="DV6" s="637">
        <v>89.790884481451585</v>
      </c>
      <c r="DW6" s="637">
        <v>89.892320378273141</v>
      </c>
      <c r="DX6" s="637">
        <v>89.994151660235886</v>
      </c>
      <c r="DY6" s="637">
        <v>90.100391957845005</v>
      </c>
      <c r="DZ6" s="637">
        <v>90.192046493640419</v>
      </c>
      <c r="EA6" s="637">
        <v>90.296248381437778</v>
      </c>
      <c r="EB6" s="637">
        <v>90.413378689214298</v>
      </c>
      <c r="EC6" s="637">
        <v>90.50473411665746</v>
      </c>
      <c r="ED6" s="637">
        <v>90.605011004243323</v>
      </c>
      <c r="EE6" s="637">
        <v>90.698602412563091</v>
      </c>
      <c r="EF6" s="637">
        <v>90.799430645923962</v>
      </c>
      <c r="EG6" s="637">
        <v>90.896176375883186</v>
      </c>
      <c r="EH6" s="637">
        <v>90.98716996228724</v>
      </c>
      <c r="EI6" s="637">
        <v>91.068326674293843</v>
      </c>
      <c r="EJ6" s="637">
        <v>91.165010858650973</v>
      </c>
      <c r="EK6" s="637">
        <v>91.260617344862723</v>
      </c>
      <c r="EL6" s="637">
        <v>91.347598735109827</v>
      </c>
    </row>
  </sheetData>
  <hyperlinks>
    <hyperlink ref="A2" location="OBSAH!A1" display="OBSAH!A1" xr:uid="{C1ECB738-01B3-4234-8FB8-DDF1CFDC97AC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2CC0-16B4-4FDC-B8B5-4B5774912391}">
  <dimension ref="A1:CX34"/>
  <sheetViews>
    <sheetView workbookViewId="0">
      <selection activeCell="N20" sqref="N20"/>
    </sheetView>
  </sheetViews>
  <sheetFormatPr defaultColWidth="9" defaultRowHeight="14.4" x14ac:dyDescent="0.3"/>
  <cols>
    <col min="1" max="1" width="14.08984375" style="12" customWidth="1"/>
    <col min="2" max="2" width="10.26953125" style="12" bestFit="1" customWidth="1"/>
    <col min="3" max="24" width="7.7265625" style="12" bestFit="1" customWidth="1"/>
    <col min="25" max="16384" width="9" style="12"/>
  </cols>
  <sheetData>
    <row r="1" spans="1:102" x14ac:dyDescent="0.3">
      <c r="A1" s="2" t="s">
        <v>3</v>
      </c>
    </row>
    <row r="2" spans="1:102" s="641" customFormat="1" ht="12" x14ac:dyDescent="0.2">
      <c r="A2" s="641" t="s">
        <v>335</v>
      </c>
      <c r="B2" s="641" t="s">
        <v>206</v>
      </c>
      <c r="C2" s="641" t="s">
        <v>207</v>
      </c>
      <c r="D2" s="641" t="s">
        <v>208</v>
      </c>
      <c r="E2" s="641" t="s">
        <v>209</v>
      </c>
      <c r="F2" s="641" t="s">
        <v>210</v>
      </c>
      <c r="G2" s="641" t="s">
        <v>211</v>
      </c>
      <c r="H2" s="641" t="s">
        <v>212</v>
      </c>
      <c r="I2" s="641" t="s">
        <v>213</v>
      </c>
      <c r="J2" s="641" t="s">
        <v>214</v>
      </c>
      <c r="K2" s="641" t="s">
        <v>215</v>
      </c>
      <c r="L2" s="641" t="s">
        <v>216</v>
      </c>
      <c r="M2" s="641" t="s">
        <v>217</v>
      </c>
      <c r="N2" s="641" t="s">
        <v>218</v>
      </c>
      <c r="O2" s="641" t="s">
        <v>219</v>
      </c>
      <c r="P2" s="641" t="s">
        <v>220</v>
      </c>
      <c r="Q2" s="641" t="s">
        <v>221</v>
      </c>
      <c r="R2" s="641" t="s">
        <v>222</v>
      </c>
      <c r="S2" s="641" t="s">
        <v>223</v>
      </c>
      <c r="T2" s="641" t="s">
        <v>224</v>
      </c>
      <c r="U2" s="641" t="s">
        <v>225</v>
      </c>
      <c r="V2" s="641" t="s">
        <v>226</v>
      </c>
      <c r="W2" s="641" t="s">
        <v>227</v>
      </c>
      <c r="X2" s="641" t="s">
        <v>184</v>
      </c>
      <c r="Y2" s="641" t="s">
        <v>185</v>
      </c>
      <c r="Z2" s="641" t="s">
        <v>228</v>
      </c>
      <c r="AA2" s="641" t="s">
        <v>186</v>
      </c>
      <c r="AB2" s="641" t="s">
        <v>229</v>
      </c>
      <c r="AC2" s="641" t="s">
        <v>230</v>
      </c>
      <c r="AD2" s="641" t="s">
        <v>231</v>
      </c>
      <c r="AE2" s="641" t="s">
        <v>232</v>
      </c>
      <c r="AF2" s="641" t="s">
        <v>187</v>
      </c>
      <c r="AG2" s="641" t="s">
        <v>233</v>
      </c>
      <c r="AH2" s="641" t="s">
        <v>234</v>
      </c>
      <c r="AI2" s="641" t="s">
        <v>235</v>
      </c>
      <c r="AJ2" s="641" t="s">
        <v>236</v>
      </c>
      <c r="AK2" s="641" t="s">
        <v>188</v>
      </c>
      <c r="AL2" s="641" t="s">
        <v>237</v>
      </c>
      <c r="AM2" s="641" t="s">
        <v>238</v>
      </c>
      <c r="AN2" s="641" t="s">
        <v>239</v>
      </c>
      <c r="AO2" s="641" t="s">
        <v>240</v>
      </c>
      <c r="AP2" s="641" t="s">
        <v>189</v>
      </c>
      <c r="AQ2" s="641" t="s">
        <v>241</v>
      </c>
      <c r="AR2" s="641" t="s">
        <v>242</v>
      </c>
      <c r="AS2" s="641" t="s">
        <v>243</v>
      </c>
      <c r="AT2" s="641" t="s">
        <v>244</v>
      </c>
      <c r="AU2" s="641" t="s">
        <v>190</v>
      </c>
      <c r="AV2" s="641" t="s">
        <v>245</v>
      </c>
      <c r="AW2" s="641" t="s">
        <v>246</v>
      </c>
      <c r="AX2" s="641" t="s">
        <v>247</v>
      </c>
      <c r="AY2" s="641" t="s">
        <v>248</v>
      </c>
      <c r="AZ2" s="641" t="s">
        <v>191</v>
      </c>
      <c r="BA2" s="641" t="s">
        <v>249</v>
      </c>
      <c r="BB2" s="641" t="s">
        <v>250</v>
      </c>
      <c r="BC2" s="641" t="s">
        <v>251</v>
      </c>
      <c r="BD2" s="641" t="s">
        <v>252</v>
      </c>
      <c r="BE2" s="641" t="s">
        <v>192</v>
      </c>
      <c r="BF2" s="641" t="s">
        <v>253</v>
      </c>
      <c r="BG2" s="641" t="s">
        <v>254</v>
      </c>
      <c r="BH2" s="641" t="s">
        <v>255</v>
      </c>
      <c r="BI2" s="641" t="s">
        <v>256</v>
      </c>
      <c r="BJ2" s="641" t="s">
        <v>193</v>
      </c>
      <c r="BK2" s="641" t="s">
        <v>257</v>
      </c>
      <c r="BL2" s="641" t="s">
        <v>258</v>
      </c>
      <c r="BM2" s="641" t="s">
        <v>259</v>
      </c>
      <c r="BN2" s="641" t="s">
        <v>260</v>
      </c>
      <c r="BO2" s="641" t="s">
        <v>194</v>
      </c>
      <c r="BP2" s="641" t="s">
        <v>261</v>
      </c>
      <c r="BQ2" s="641" t="s">
        <v>262</v>
      </c>
      <c r="BR2" s="641" t="s">
        <v>263</v>
      </c>
      <c r="BS2" s="641" t="s">
        <v>264</v>
      </c>
      <c r="BT2" s="641" t="s">
        <v>195</v>
      </c>
      <c r="BU2" s="641" t="s">
        <v>265</v>
      </c>
      <c r="BV2" s="641" t="s">
        <v>266</v>
      </c>
      <c r="BW2" s="641" t="s">
        <v>267</v>
      </c>
      <c r="BX2" s="641" t="s">
        <v>268</v>
      </c>
      <c r="BY2" s="641" t="s">
        <v>196</v>
      </c>
      <c r="BZ2" s="641" t="s">
        <v>269</v>
      </c>
      <c r="CA2" s="641" t="s">
        <v>270</v>
      </c>
      <c r="CB2" s="641" t="s">
        <v>271</v>
      </c>
      <c r="CC2" s="641" t="s">
        <v>272</v>
      </c>
      <c r="CD2" s="641" t="s">
        <v>197</v>
      </c>
      <c r="CE2" s="641" t="s">
        <v>273</v>
      </c>
      <c r="CF2" s="641" t="s">
        <v>274</v>
      </c>
      <c r="CG2" s="641" t="s">
        <v>275</v>
      </c>
      <c r="CH2" s="641" t="s">
        <v>276</v>
      </c>
      <c r="CI2" s="641" t="s">
        <v>198</v>
      </c>
      <c r="CJ2" s="641" t="s">
        <v>277</v>
      </c>
      <c r="CK2" s="641" t="s">
        <v>278</v>
      </c>
      <c r="CL2" s="641" t="s">
        <v>279</v>
      </c>
      <c r="CM2" s="641" t="s">
        <v>280</v>
      </c>
      <c r="CN2" s="641" t="s">
        <v>199</v>
      </c>
      <c r="CO2" s="641" t="s">
        <v>281</v>
      </c>
      <c r="CP2" s="641" t="s">
        <v>282</v>
      </c>
      <c r="CQ2" s="641" t="s">
        <v>283</v>
      </c>
      <c r="CR2" s="641" t="s">
        <v>284</v>
      </c>
      <c r="CS2" s="641" t="s">
        <v>200</v>
      </c>
      <c r="CT2" s="641" t="s">
        <v>285</v>
      </c>
      <c r="CU2" s="641" t="s">
        <v>286</v>
      </c>
      <c r="CV2" s="641" t="s">
        <v>287</v>
      </c>
      <c r="CW2" s="641" t="s">
        <v>288</v>
      </c>
      <c r="CX2" s="641" t="s">
        <v>201</v>
      </c>
    </row>
    <row r="3" spans="1:102" s="642" customFormat="1" ht="12" x14ac:dyDescent="0.2">
      <c r="A3" s="641" t="s">
        <v>489</v>
      </c>
      <c r="B3" s="642">
        <v>5398.6570000000002</v>
      </c>
      <c r="C3" s="642">
        <v>5378.7830000000004</v>
      </c>
      <c r="D3" s="642">
        <v>5378.951</v>
      </c>
      <c r="E3" s="642">
        <v>5374.8729999999996</v>
      </c>
      <c r="F3" s="642">
        <v>5371.875</v>
      </c>
      <c r="G3" s="642">
        <v>5372.6850000000004</v>
      </c>
      <c r="H3" s="642">
        <v>5372.9279999999999</v>
      </c>
      <c r="I3" s="642">
        <v>5373.18</v>
      </c>
      <c r="J3" s="642">
        <v>5376.0640000000003</v>
      </c>
      <c r="K3" s="642">
        <v>5382.4009999999998</v>
      </c>
      <c r="L3" s="642">
        <v>5390.41</v>
      </c>
      <c r="M3" s="642">
        <v>5392.4459999999999</v>
      </c>
      <c r="N3" s="642">
        <v>5404.3220000000001</v>
      </c>
      <c r="O3" s="642">
        <v>5410.8360000000002</v>
      </c>
      <c r="P3" s="642">
        <v>5415.9489999999996</v>
      </c>
      <c r="Q3" s="642">
        <v>5421.3490000000002</v>
      </c>
      <c r="R3" s="642">
        <v>5426.2520000000004</v>
      </c>
      <c r="S3" s="642">
        <v>5435.3429999999998</v>
      </c>
      <c r="T3" s="642">
        <v>5443.12</v>
      </c>
      <c r="U3" s="642">
        <v>5450.4210000000003</v>
      </c>
      <c r="V3" s="642">
        <v>5457.8729999999996</v>
      </c>
      <c r="W3" s="642">
        <v>5459.7809999999999</v>
      </c>
      <c r="X3" s="642">
        <v>5459.7809999999999</v>
      </c>
      <c r="Y3" s="642">
        <v>5459.7809999999999</v>
      </c>
      <c r="Z3" s="642">
        <v>5534.826</v>
      </c>
      <c r="AA3" s="642">
        <v>5521.3680000000004</v>
      </c>
      <c r="AB3" s="642">
        <v>5507.8019999999997</v>
      </c>
      <c r="AC3" s="642">
        <v>5494.0749999999998</v>
      </c>
      <c r="AD3" s="642">
        <v>5479.8450000000003</v>
      </c>
      <c r="AE3" s="642">
        <v>5465.3140000000003</v>
      </c>
      <c r="AF3" s="642">
        <v>5450.183</v>
      </c>
      <c r="AG3" s="642">
        <v>5434.2039999999997</v>
      </c>
      <c r="AH3" s="642">
        <v>5417.4089999999997</v>
      </c>
      <c r="AI3" s="642">
        <v>5399.97</v>
      </c>
      <c r="AJ3" s="642">
        <v>5382.2619999999997</v>
      </c>
      <c r="AK3" s="642">
        <v>5368.5739999999996</v>
      </c>
      <c r="AL3" s="642">
        <v>5354.7160000000003</v>
      </c>
      <c r="AM3" s="642">
        <v>5340.7569999999996</v>
      </c>
      <c r="AN3" s="642">
        <v>5327.3519999999999</v>
      </c>
      <c r="AO3" s="642">
        <v>5314.2520000000004</v>
      </c>
      <c r="AP3" s="642">
        <v>5301.53</v>
      </c>
      <c r="AQ3" s="642">
        <v>5288.8919999999998</v>
      </c>
      <c r="AR3" s="642">
        <v>5276.5519999999997</v>
      </c>
      <c r="AS3" s="642">
        <v>5264.3739999999998</v>
      </c>
      <c r="AT3" s="642">
        <v>5252.3879999999999</v>
      </c>
      <c r="AU3" s="642">
        <v>5240.5789999999997</v>
      </c>
      <c r="AV3" s="642">
        <v>5228.4870000000001</v>
      </c>
      <c r="AW3" s="642">
        <v>5216.3389999999999</v>
      </c>
      <c r="AX3" s="642">
        <v>5204.2160000000003</v>
      </c>
      <c r="AY3" s="642">
        <v>5192.0039999999999</v>
      </c>
      <c r="AZ3" s="642">
        <v>5179.6580000000004</v>
      </c>
      <c r="BA3" s="642">
        <v>5167.1019999999999</v>
      </c>
      <c r="BB3" s="642">
        <v>5154.0280000000002</v>
      </c>
      <c r="BC3" s="642">
        <v>5140.4210000000003</v>
      </c>
      <c r="BD3" s="642">
        <v>5126.4889999999996</v>
      </c>
      <c r="BE3" s="642">
        <v>5111.8289999999997</v>
      </c>
      <c r="BF3" s="642">
        <v>5096.7430000000004</v>
      </c>
      <c r="BG3" s="642">
        <v>5081.0770000000002</v>
      </c>
      <c r="BH3" s="642">
        <v>5064.6180000000004</v>
      </c>
      <c r="BI3" s="642">
        <v>5047.5770000000002</v>
      </c>
      <c r="BJ3" s="642">
        <v>5029.491</v>
      </c>
      <c r="BK3" s="642">
        <v>5010.5119999999997</v>
      </c>
      <c r="BL3" s="642">
        <v>4991.0169999999998</v>
      </c>
      <c r="BM3" s="642">
        <v>4971.1099999999997</v>
      </c>
      <c r="BN3" s="642">
        <v>4950.7969999999996</v>
      </c>
      <c r="BO3" s="642">
        <v>4930.1989999999996</v>
      </c>
      <c r="BP3" s="642">
        <v>4909.4530000000004</v>
      </c>
      <c r="BQ3" s="642">
        <v>4888.4179999999997</v>
      </c>
      <c r="BR3" s="642">
        <v>4867.4650000000001</v>
      </c>
      <c r="BS3" s="642">
        <v>4846.8379999999997</v>
      </c>
      <c r="BT3" s="642">
        <v>4826.6940000000004</v>
      </c>
      <c r="BU3" s="642">
        <v>4807.0990000000002</v>
      </c>
      <c r="BV3" s="642">
        <v>4787.8940000000002</v>
      </c>
      <c r="BW3" s="642">
        <v>4769.2610000000004</v>
      </c>
      <c r="BX3" s="642">
        <v>4751.4849999999997</v>
      </c>
      <c r="BY3" s="642">
        <v>4734.5649999999996</v>
      </c>
      <c r="BZ3" s="642">
        <v>4718.3180000000002</v>
      </c>
      <c r="CA3" s="642">
        <v>4702.7370000000001</v>
      </c>
      <c r="CB3" s="642">
        <v>4688.0110000000004</v>
      </c>
      <c r="CC3" s="642">
        <v>4674.05</v>
      </c>
      <c r="CD3" s="642">
        <v>4660.973</v>
      </c>
      <c r="CE3" s="642">
        <v>4648.8329999999996</v>
      </c>
      <c r="CF3" s="642">
        <v>4637.7309999999998</v>
      </c>
      <c r="CG3" s="642">
        <v>4627.53</v>
      </c>
      <c r="CH3" s="642">
        <v>4618.1480000000001</v>
      </c>
      <c r="CI3" s="642">
        <v>4609.5529999999999</v>
      </c>
      <c r="CJ3" s="642">
        <v>4601.6639999999998</v>
      </c>
      <c r="CK3" s="642">
        <v>4594.6459999999997</v>
      </c>
      <c r="CL3" s="642">
        <v>4588.1289999999999</v>
      </c>
      <c r="CM3" s="642">
        <v>4582.3789999999999</v>
      </c>
      <c r="CN3" s="642">
        <v>4577.33</v>
      </c>
      <c r="CO3" s="642">
        <v>4572.8630000000003</v>
      </c>
      <c r="CP3" s="642">
        <v>4568.9409999999998</v>
      </c>
      <c r="CQ3" s="642">
        <v>4565.5379999999996</v>
      </c>
      <c r="CR3" s="642">
        <v>4562.625</v>
      </c>
      <c r="CS3" s="642">
        <v>4560.1379999999999</v>
      </c>
      <c r="CT3" s="642">
        <v>4558.0550000000003</v>
      </c>
      <c r="CU3" s="642">
        <v>4556.3029999999999</v>
      </c>
      <c r="CV3" s="642">
        <v>4554.8059999999996</v>
      </c>
      <c r="CW3" s="642">
        <v>4553.5190000000002</v>
      </c>
      <c r="CX3" s="642">
        <v>4552.3819999999996</v>
      </c>
    </row>
    <row r="4" spans="1:102" s="642" customFormat="1" ht="12" x14ac:dyDescent="0.2">
      <c r="A4" s="641" t="s">
        <v>490</v>
      </c>
      <c r="B4" s="642">
        <v>3714.096</v>
      </c>
      <c r="C4" s="642">
        <v>3729.3890000000001</v>
      </c>
      <c r="D4" s="642">
        <v>3759.2959999999998</v>
      </c>
      <c r="E4" s="642">
        <v>3783.2890000000002</v>
      </c>
      <c r="F4" s="642">
        <v>3805.873</v>
      </c>
      <c r="G4" s="642">
        <v>3825.4050000000002</v>
      </c>
      <c r="H4" s="642">
        <v>3842.165</v>
      </c>
      <c r="I4" s="642">
        <v>3857.3429999999998</v>
      </c>
      <c r="J4" s="642">
        <v>3871.0920000000001</v>
      </c>
      <c r="K4" s="642">
        <v>3883.5279999999998</v>
      </c>
      <c r="L4" s="642">
        <v>3884.7579999999998</v>
      </c>
      <c r="M4" s="642">
        <v>3882.442</v>
      </c>
      <c r="N4" s="642">
        <v>3881.0880000000002</v>
      </c>
      <c r="O4" s="642">
        <v>3870.038</v>
      </c>
      <c r="P4" s="642">
        <v>3852.8879999999999</v>
      </c>
      <c r="Q4" s="642">
        <v>3834.2890000000002</v>
      </c>
      <c r="R4" s="642">
        <v>3810.2730000000001</v>
      </c>
      <c r="S4" s="642">
        <v>3780.4560000000001</v>
      </c>
      <c r="T4" s="642">
        <v>3748.5639999999999</v>
      </c>
      <c r="U4" s="642">
        <v>3718.06</v>
      </c>
      <c r="V4" s="642">
        <v>3688.9780000000001</v>
      </c>
      <c r="W4" s="642">
        <v>3659.4630000000002</v>
      </c>
      <c r="X4" s="642">
        <v>3616.9580000000001</v>
      </c>
      <c r="Y4" s="642">
        <v>3586.2719999999999</v>
      </c>
      <c r="Z4" s="642">
        <v>3635.913</v>
      </c>
      <c r="AA4" s="642">
        <v>3611.2950000000001</v>
      </c>
      <c r="AB4" s="642">
        <v>3586.6390000000001</v>
      </c>
      <c r="AC4" s="642">
        <v>3562.2910000000002</v>
      </c>
      <c r="AD4" s="642">
        <v>3541.6590000000001</v>
      </c>
      <c r="AE4" s="642">
        <v>3518.5639999999999</v>
      </c>
      <c r="AF4" s="642">
        <v>3495.9180000000001</v>
      </c>
      <c r="AG4" s="642">
        <v>3476.8249999999998</v>
      </c>
      <c r="AH4" s="642">
        <v>3461.4009999999998</v>
      </c>
      <c r="AI4" s="642">
        <v>3448.99</v>
      </c>
      <c r="AJ4" s="642">
        <v>3436.9160000000002</v>
      </c>
      <c r="AK4" s="642">
        <v>3424.489</v>
      </c>
      <c r="AL4" s="642">
        <v>3409.76</v>
      </c>
      <c r="AM4" s="642">
        <v>3393.1680000000001</v>
      </c>
      <c r="AN4" s="642">
        <v>3369.855</v>
      </c>
      <c r="AO4" s="642">
        <v>3342.6239999999998</v>
      </c>
      <c r="AP4" s="642">
        <v>3311.46</v>
      </c>
      <c r="AQ4" s="642">
        <v>3279.1779999999999</v>
      </c>
      <c r="AR4" s="642">
        <v>3244.3090000000002</v>
      </c>
      <c r="AS4" s="642">
        <v>3208.3989999999999</v>
      </c>
      <c r="AT4" s="642">
        <v>3171.5520000000001</v>
      </c>
      <c r="AU4" s="642">
        <v>3133.7649999999999</v>
      </c>
      <c r="AV4" s="642">
        <v>3099.21</v>
      </c>
      <c r="AW4" s="642">
        <v>3065.3850000000002</v>
      </c>
      <c r="AX4" s="642">
        <v>3031.261</v>
      </c>
      <c r="AY4" s="642">
        <v>2997.3359999999998</v>
      </c>
      <c r="AZ4" s="642">
        <v>2963.835</v>
      </c>
      <c r="BA4" s="642">
        <v>2930.6990000000001</v>
      </c>
      <c r="BB4" s="642">
        <v>2900.232</v>
      </c>
      <c r="BC4" s="642">
        <v>2872.2829999999999</v>
      </c>
      <c r="BD4" s="642">
        <v>2844.4839999999999</v>
      </c>
      <c r="BE4" s="642">
        <v>2820.0279999999998</v>
      </c>
      <c r="BF4" s="642">
        <v>2795.92</v>
      </c>
      <c r="BG4" s="642">
        <v>2773.2779999999998</v>
      </c>
      <c r="BH4" s="642">
        <v>2754.04</v>
      </c>
      <c r="BI4" s="642">
        <v>2736.1109999999999</v>
      </c>
      <c r="BJ4" s="642">
        <v>2723.9140000000002</v>
      </c>
      <c r="BK4" s="642">
        <v>2715.9290000000001</v>
      </c>
      <c r="BL4" s="642">
        <v>2709.181</v>
      </c>
      <c r="BM4" s="642">
        <v>2703.2550000000001</v>
      </c>
      <c r="BN4" s="642">
        <v>2698.54</v>
      </c>
      <c r="BO4" s="642">
        <v>2694.665</v>
      </c>
      <c r="BP4" s="642">
        <v>2691.3330000000001</v>
      </c>
      <c r="BQ4" s="642">
        <v>2690.6610000000001</v>
      </c>
      <c r="BR4" s="642">
        <v>2690.2440000000001</v>
      </c>
      <c r="BS4" s="642">
        <v>2688.6370000000002</v>
      </c>
      <c r="BT4" s="642">
        <v>2684.9430000000002</v>
      </c>
      <c r="BU4" s="642">
        <v>2679.4639999999999</v>
      </c>
      <c r="BV4" s="642">
        <v>2674.3490000000002</v>
      </c>
      <c r="BW4" s="642">
        <v>2668.4029999999998</v>
      </c>
      <c r="BX4" s="642">
        <v>2659.547</v>
      </c>
      <c r="BY4" s="642">
        <v>2648.5439999999999</v>
      </c>
      <c r="BZ4" s="642">
        <v>2637.6320000000001</v>
      </c>
      <c r="CA4" s="642">
        <v>2627.21</v>
      </c>
      <c r="CB4" s="642">
        <v>2616.1860000000001</v>
      </c>
      <c r="CC4" s="642">
        <v>2605.52</v>
      </c>
      <c r="CD4" s="642">
        <v>2594.5259999999998</v>
      </c>
      <c r="CE4" s="642">
        <v>2582.9960000000001</v>
      </c>
      <c r="CF4" s="642">
        <v>2570.0100000000002</v>
      </c>
      <c r="CG4" s="642">
        <v>2556.991</v>
      </c>
      <c r="CH4" s="642">
        <v>2544.5639999999999</v>
      </c>
      <c r="CI4" s="642">
        <v>2533.152</v>
      </c>
      <c r="CJ4" s="642">
        <v>2523.1930000000002</v>
      </c>
      <c r="CK4" s="642">
        <v>2513.2460000000001</v>
      </c>
      <c r="CL4" s="642">
        <v>2506.4430000000002</v>
      </c>
      <c r="CM4" s="642">
        <v>2499.8270000000002</v>
      </c>
      <c r="CN4" s="642">
        <v>2494.0230000000001</v>
      </c>
      <c r="CO4" s="642">
        <v>2489.4960000000001</v>
      </c>
      <c r="CP4" s="642">
        <v>2486.1329999999998</v>
      </c>
      <c r="CQ4" s="642">
        <v>2483.7809999999999</v>
      </c>
      <c r="CR4" s="642">
        <v>2482.3049999999998</v>
      </c>
      <c r="CS4" s="642">
        <v>2481.5749999999998</v>
      </c>
      <c r="CT4" s="642">
        <v>2481.4639999999999</v>
      </c>
      <c r="CU4" s="642">
        <v>2481.8159999999998</v>
      </c>
      <c r="CV4" s="642">
        <v>2482.4070000000002</v>
      </c>
      <c r="CW4" s="642">
        <v>2483.049</v>
      </c>
      <c r="CX4" s="642">
        <v>2483.5309999999999</v>
      </c>
    </row>
    <row r="5" spans="1:102" s="642" customFormat="1" ht="12" x14ac:dyDescent="0.2">
      <c r="A5" s="641" t="s">
        <v>491</v>
      </c>
      <c r="B5" s="642">
        <v>4783.47</v>
      </c>
      <c r="C5" s="642">
        <v>4763.259</v>
      </c>
      <c r="D5" s="642">
        <v>4766.2659999999996</v>
      </c>
      <c r="E5" s="642">
        <v>4758.2449999999999</v>
      </c>
      <c r="F5" s="642">
        <v>4750.6019999999999</v>
      </c>
      <c r="G5" s="642">
        <v>4745.1229999999996</v>
      </c>
      <c r="H5" s="642">
        <v>4737.9430000000002</v>
      </c>
      <c r="I5" s="642">
        <v>4730.326</v>
      </c>
      <c r="J5" s="642">
        <v>4725.4129999999996</v>
      </c>
      <c r="K5" s="642">
        <v>4723.3710000000001</v>
      </c>
      <c r="L5" s="642">
        <v>4719.9690000000001</v>
      </c>
      <c r="M5" s="642">
        <v>4713.9979999999996</v>
      </c>
      <c r="N5" s="642">
        <v>4713.66</v>
      </c>
      <c r="O5" s="642">
        <v>4700.6139999999996</v>
      </c>
      <c r="P5" s="642">
        <v>4682.8130000000001</v>
      </c>
      <c r="Q5" s="642">
        <v>4664.47</v>
      </c>
      <c r="R5" s="642">
        <v>4642.3159999999998</v>
      </c>
      <c r="S5" s="642">
        <v>4620.6840000000002</v>
      </c>
      <c r="T5" s="642">
        <v>4598.2650000000003</v>
      </c>
      <c r="U5" s="642">
        <v>4576.1019999999999</v>
      </c>
      <c r="V5" s="642">
        <v>4552.6980000000003</v>
      </c>
      <c r="W5" s="642">
        <v>4527.7569999999996</v>
      </c>
      <c r="X5" s="642">
        <v>4489.7539999999999</v>
      </c>
      <c r="Y5" s="642">
        <v>4459.7240000000002</v>
      </c>
      <c r="Z5" s="642">
        <v>4536.6440000000002</v>
      </c>
      <c r="AA5" s="642">
        <v>4503.0169999999998</v>
      </c>
      <c r="AB5" s="642">
        <v>4469.3739999999998</v>
      </c>
      <c r="AC5" s="642">
        <v>4436.2120000000004</v>
      </c>
      <c r="AD5" s="642">
        <v>4405.5569999999998</v>
      </c>
      <c r="AE5" s="642">
        <v>4372.5749999999998</v>
      </c>
      <c r="AF5" s="642">
        <v>4339.2380000000003</v>
      </c>
      <c r="AG5" s="642">
        <v>4308.2809999999999</v>
      </c>
      <c r="AH5" s="642">
        <v>4278.8779999999997</v>
      </c>
      <c r="AI5" s="642">
        <v>4252.027</v>
      </c>
      <c r="AJ5" s="642">
        <v>4225.9650000000001</v>
      </c>
      <c r="AK5" s="642">
        <v>4201.1059999999998</v>
      </c>
      <c r="AL5" s="642">
        <v>4175.5429999999997</v>
      </c>
      <c r="AM5" s="642">
        <v>4148.1580000000004</v>
      </c>
      <c r="AN5" s="642">
        <v>4117.9080000000004</v>
      </c>
      <c r="AO5" s="642">
        <v>4084.174</v>
      </c>
      <c r="AP5" s="642">
        <v>4047.6759999999999</v>
      </c>
      <c r="AQ5" s="642">
        <v>4011.6840000000002</v>
      </c>
      <c r="AR5" s="642">
        <v>3974.66</v>
      </c>
      <c r="AS5" s="642">
        <v>3937.9229999999998</v>
      </c>
      <c r="AT5" s="642">
        <v>3901.4160000000002</v>
      </c>
      <c r="AU5" s="642">
        <v>3864.9789999999998</v>
      </c>
      <c r="AV5" s="642">
        <v>3832.4380000000001</v>
      </c>
      <c r="AW5" s="642">
        <v>3801.1550000000002</v>
      </c>
      <c r="AX5" s="642">
        <v>3769.8780000000002</v>
      </c>
      <c r="AY5" s="642">
        <v>3738.8270000000002</v>
      </c>
      <c r="AZ5" s="642">
        <v>3707.9609999999998</v>
      </c>
      <c r="BA5" s="642">
        <v>3677.011</v>
      </c>
      <c r="BB5" s="642">
        <v>3648.0250000000001</v>
      </c>
      <c r="BC5" s="642">
        <v>3620.7330000000002</v>
      </c>
      <c r="BD5" s="642">
        <v>3592.817</v>
      </c>
      <c r="BE5" s="642">
        <v>3567.3629999999998</v>
      </c>
      <c r="BF5" s="642">
        <v>3541.49</v>
      </c>
      <c r="BG5" s="642">
        <v>3516.3130000000001</v>
      </c>
      <c r="BH5" s="642">
        <v>3493.7629999999999</v>
      </c>
      <c r="BI5" s="642">
        <v>3471.8890000000001</v>
      </c>
      <c r="BJ5" s="642">
        <v>3455.087</v>
      </c>
      <c r="BK5" s="642">
        <v>3442.0039999999999</v>
      </c>
      <c r="BL5" s="642">
        <v>3429.855</v>
      </c>
      <c r="BM5" s="642">
        <v>3418.386</v>
      </c>
      <c r="BN5" s="642">
        <v>3408.1</v>
      </c>
      <c r="BO5" s="642">
        <v>3398.78</v>
      </c>
      <c r="BP5" s="642">
        <v>3390.2629999999999</v>
      </c>
      <c r="BQ5" s="642">
        <v>3384.7190000000001</v>
      </c>
      <c r="BR5" s="642">
        <v>3379.89</v>
      </c>
      <c r="BS5" s="642">
        <v>3374.4470000000001</v>
      </c>
      <c r="BT5" s="642">
        <v>3367.5740000000001</v>
      </c>
      <c r="BU5" s="642">
        <v>3359.5650000000001</v>
      </c>
      <c r="BV5" s="642">
        <v>3352.5230000000001</v>
      </c>
      <c r="BW5" s="642">
        <v>3345.2660000000001</v>
      </c>
      <c r="BX5" s="642">
        <v>3335.7489999999998</v>
      </c>
      <c r="BY5" s="642">
        <v>3324.67</v>
      </c>
      <c r="BZ5" s="642">
        <v>3314.1010000000001</v>
      </c>
      <c r="CA5" s="642">
        <v>3304.3270000000002</v>
      </c>
      <c r="CB5" s="642">
        <v>3294.1970000000001</v>
      </c>
      <c r="CC5" s="642">
        <v>3284.558</v>
      </c>
      <c r="CD5" s="642">
        <v>3274.6480000000001</v>
      </c>
      <c r="CE5" s="642">
        <v>3264.1840000000002</v>
      </c>
      <c r="CF5" s="642">
        <v>3252.203</v>
      </c>
      <c r="CG5" s="642">
        <v>3240.0010000000002</v>
      </c>
      <c r="CH5" s="642">
        <v>3228.1260000000002</v>
      </c>
      <c r="CI5" s="642">
        <v>3216.9490000000001</v>
      </c>
      <c r="CJ5" s="642">
        <v>3206.875</v>
      </c>
      <c r="CK5" s="642">
        <v>3196.5079999999998</v>
      </c>
      <c r="CL5" s="642">
        <v>3188.8820000000001</v>
      </c>
      <c r="CM5" s="642">
        <v>3181.127</v>
      </c>
      <c r="CN5" s="642">
        <v>3173.904</v>
      </c>
      <c r="CO5" s="642">
        <v>3167.7089999999998</v>
      </c>
      <c r="CP5" s="642">
        <v>3162.4749999999999</v>
      </c>
      <c r="CQ5" s="642">
        <v>3158.1080000000002</v>
      </c>
      <c r="CR5" s="642">
        <v>3154.5329999999999</v>
      </c>
      <c r="CS5" s="642">
        <v>3151.674</v>
      </c>
      <c r="CT5" s="642">
        <v>3149.4659999999999</v>
      </c>
      <c r="CU5" s="642">
        <v>3147.799</v>
      </c>
      <c r="CV5" s="642">
        <v>3146.5259999999998</v>
      </c>
      <c r="CW5" s="642">
        <v>3145.4850000000001</v>
      </c>
      <c r="CX5" s="642">
        <v>3144.5129999999999</v>
      </c>
    </row>
    <row r="6" spans="1:102" s="642" customFormat="1" ht="12" x14ac:dyDescent="0.2">
      <c r="A6" s="641" t="s">
        <v>289</v>
      </c>
      <c r="B6" s="642">
        <v>614.649</v>
      </c>
      <c r="C6" s="642">
        <v>615.19500000000005</v>
      </c>
      <c r="D6" s="642">
        <v>612.43600000000004</v>
      </c>
      <c r="E6" s="642">
        <v>616.39</v>
      </c>
      <c r="F6" s="642">
        <v>621.07500000000005</v>
      </c>
      <c r="G6" s="642">
        <v>627.36699999999996</v>
      </c>
      <c r="H6" s="642">
        <v>634.79600000000005</v>
      </c>
      <c r="I6" s="642">
        <v>642.67899999999997</v>
      </c>
      <c r="J6" s="642">
        <v>650.50099999999998</v>
      </c>
      <c r="K6" s="642">
        <v>658.83799999999997</v>
      </c>
      <c r="L6" s="642">
        <v>670.22</v>
      </c>
      <c r="M6" s="642">
        <v>678.21299999999997</v>
      </c>
      <c r="N6" s="642">
        <v>690.34100000000001</v>
      </c>
      <c r="O6" s="642">
        <v>709.77800000000002</v>
      </c>
      <c r="P6" s="642">
        <v>732.60500000000002</v>
      </c>
      <c r="Q6" s="642">
        <v>756.23800000000006</v>
      </c>
      <c r="R6" s="642">
        <v>783.16600000000005</v>
      </c>
      <c r="S6" s="642">
        <v>813.76700000000005</v>
      </c>
      <c r="T6" s="642">
        <v>843.84100000000001</v>
      </c>
      <c r="U6" s="642">
        <v>873.17</v>
      </c>
      <c r="V6" s="642">
        <v>903.72</v>
      </c>
      <c r="W6" s="642">
        <v>930.20899999999995</v>
      </c>
      <c r="X6" s="642">
        <v>944.95799999999997</v>
      </c>
      <c r="Y6" s="642">
        <v>974.37800000000004</v>
      </c>
      <c r="Z6" s="642">
        <v>998.18200000000002</v>
      </c>
      <c r="AA6" s="642">
        <v>1018.351</v>
      </c>
      <c r="AB6" s="642">
        <v>1038.4280000000001</v>
      </c>
      <c r="AC6" s="642">
        <v>1057.8630000000001</v>
      </c>
      <c r="AD6" s="642">
        <v>1074.288</v>
      </c>
      <c r="AE6" s="642">
        <v>1092.739</v>
      </c>
      <c r="AF6" s="642">
        <v>1110.9449999999999</v>
      </c>
      <c r="AG6" s="642">
        <v>1125.923</v>
      </c>
      <c r="AH6" s="642">
        <v>1138.5309999999999</v>
      </c>
      <c r="AI6" s="642">
        <v>1147.943</v>
      </c>
      <c r="AJ6" s="642">
        <v>1156.297</v>
      </c>
      <c r="AK6" s="642">
        <v>1167.4680000000001</v>
      </c>
      <c r="AL6" s="642">
        <v>1179.173</v>
      </c>
      <c r="AM6" s="642">
        <v>1192.5989999999999</v>
      </c>
      <c r="AN6" s="642">
        <v>1209.444</v>
      </c>
      <c r="AO6" s="642">
        <v>1230.078</v>
      </c>
      <c r="AP6" s="642">
        <v>1253.854</v>
      </c>
      <c r="AQ6" s="642">
        <v>1277.2080000000001</v>
      </c>
      <c r="AR6" s="642">
        <v>1301.8920000000001</v>
      </c>
      <c r="AS6" s="642">
        <v>1326.451</v>
      </c>
      <c r="AT6" s="642">
        <v>1350.972</v>
      </c>
      <c r="AU6" s="642">
        <v>1375.6</v>
      </c>
      <c r="AV6" s="642">
        <v>1396.049</v>
      </c>
      <c r="AW6" s="642">
        <v>1415.184</v>
      </c>
      <c r="AX6" s="642">
        <v>1434.338</v>
      </c>
      <c r="AY6" s="642">
        <v>1453.1769999999999</v>
      </c>
      <c r="AZ6" s="642">
        <v>1471.6969999999999</v>
      </c>
      <c r="BA6" s="642">
        <v>1490.0909999999999</v>
      </c>
      <c r="BB6" s="642">
        <v>1506.0029999999999</v>
      </c>
      <c r="BC6" s="642">
        <v>1519.6880000000001</v>
      </c>
      <c r="BD6" s="642">
        <v>1533.672</v>
      </c>
      <c r="BE6" s="642">
        <v>1544.4659999999999</v>
      </c>
      <c r="BF6" s="642">
        <v>1555.2529999999999</v>
      </c>
      <c r="BG6" s="642">
        <v>1564.7639999999999</v>
      </c>
      <c r="BH6" s="642">
        <v>1570.855</v>
      </c>
      <c r="BI6" s="642">
        <v>1575.6880000000001</v>
      </c>
      <c r="BJ6" s="642">
        <v>1574.404</v>
      </c>
      <c r="BK6" s="642">
        <v>1568.508</v>
      </c>
      <c r="BL6" s="642">
        <v>1561.162</v>
      </c>
      <c r="BM6" s="642">
        <v>1552.7239999999999</v>
      </c>
      <c r="BN6" s="642">
        <v>1542.6969999999999</v>
      </c>
      <c r="BO6" s="642">
        <v>1531.4190000000001</v>
      </c>
      <c r="BP6" s="642">
        <v>1519.19</v>
      </c>
      <c r="BQ6" s="642">
        <v>1503.6990000000001</v>
      </c>
      <c r="BR6" s="642">
        <v>1487.575</v>
      </c>
      <c r="BS6" s="642">
        <v>1472.3910000000001</v>
      </c>
      <c r="BT6" s="642">
        <v>1459.12</v>
      </c>
      <c r="BU6" s="642">
        <v>1447.5340000000001</v>
      </c>
      <c r="BV6" s="642">
        <v>1435.3710000000001</v>
      </c>
      <c r="BW6" s="642">
        <v>1423.9949999999999</v>
      </c>
      <c r="BX6" s="642">
        <v>1415.7360000000001</v>
      </c>
      <c r="BY6" s="642">
        <v>1409.895</v>
      </c>
      <c r="BZ6" s="642">
        <v>1404.2170000000001</v>
      </c>
      <c r="CA6" s="642">
        <v>1398.41</v>
      </c>
      <c r="CB6" s="642">
        <v>1393.8140000000001</v>
      </c>
      <c r="CC6" s="642">
        <v>1389.492</v>
      </c>
      <c r="CD6" s="642">
        <v>1386.325</v>
      </c>
      <c r="CE6" s="642">
        <v>1384.6489999999999</v>
      </c>
      <c r="CF6" s="642">
        <v>1385.528</v>
      </c>
      <c r="CG6" s="642">
        <v>1387.529</v>
      </c>
      <c r="CH6" s="642">
        <v>1390.0219999999999</v>
      </c>
      <c r="CI6" s="642">
        <v>1392.604</v>
      </c>
      <c r="CJ6" s="642">
        <v>1394.789</v>
      </c>
      <c r="CK6" s="642">
        <v>1398.1379999999999</v>
      </c>
      <c r="CL6" s="642">
        <v>1399.2470000000001</v>
      </c>
      <c r="CM6" s="642">
        <v>1401.252</v>
      </c>
      <c r="CN6" s="642">
        <v>1403.4259999999999</v>
      </c>
      <c r="CO6" s="642">
        <v>1405.154</v>
      </c>
      <c r="CP6" s="642">
        <v>1406.4659999999999</v>
      </c>
      <c r="CQ6" s="642">
        <v>1407.43</v>
      </c>
      <c r="CR6" s="642">
        <v>1408.0920000000001</v>
      </c>
      <c r="CS6" s="642">
        <v>1408.4639999999999</v>
      </c>
      <c r="CT6" s="642">
        <v>1408.5889999999999</v>
      </c>
      <c r="CU6" s="642">
        <v>1408.5039999999999</v>
      </c>
      <c r="CV6" s="642">
        <v>1408.28</v>
      </c>
      <c r="CW6" s="642">
        <v>1408.0340000000001</v>
      </c>
      <c r="CX6" s="642">
        <v>1407.8689999999999</v>
      </c>
    </row>
    <row r="7" spans="1:102" s="642" customFormat="1" ht="12" x14ac:dyDescent="0.2">
      <c r="A7" s="641" t="s">
        <v>290</v>
      </c>
      <c r="B7" s="642">
        <v>0.16549087584165836</v>
      </c>
      <c r="C7" s="642">
        <v>0.16495865676656418</v>
      </c>
      <c r="D7" s="642">
        <v>0.16291241764415468</v>
      </c>
      <c r="E7" s="642">
        <v>0.16292437611823996</v>
      </c>
      <c r="F7" s="642">
        <v>0.16318857723313418</v>
      </c>
      <c r="G7" s="642">
        <v>0.16400015161793324</v>
      </c>
      <c r="H7" s="642">
        <v>0.16521830790713049</v>
      </c>
      <c r="I7" s="642">
        <v>0.16661183617842645</v>
      </c>
      <c r="J7" s="642">
        <v>0.16804069756027498</v>
      </c>
      <c r="K7" s="642">
        <v>0.16964934976650098</v>
      </c>
      <c r="L7" s="642">
        <v>0.17252554727990779</v>
      </c>
      <c r="M7" s="642">
        <v>0.17468722005377027</v>
      </c>
      <c r="N7" s="642">
        <v>0.17787306033771971</v>
      </c>
      <c r="O7" s="642">
        <v>0.18340336709872099</v>
      </c>
      <c r="P7" s="642">
        <v>0.19014438000793171</v>
      </c>
      <c r="Q7" s="642">
        <v>0.19723030788759011</v>
      </c>
      <c r="R7" s="642">
        <v>0.20554065286135667</v>
      </c>
      <c r="S7" s="642">
        <v>0.21525630770467902</v>
      </c>
      <c r="T7" s="642">
        <v>0.22511046896891718</v>
      </c>
      <c r="U7" s="642">
        <v>0.23484559151815732</v>
      </c>
      <c r="V7" s="642">
        <v>0.24497841949721577</v>
      </c>
      <c r="W7" s="642">
        <v>0.2541927599759855</v>
      </c>
      <c r="X7" s="642">
        <v>0.26125766458996758</v>
      </c>
      <c r="Y7" s="642">
        <v>0.27169662535357053</v>
      </c>
      <c r="Z7" s="642">
        <v>0.27453407163482735</v>
      </c>
      <c r="AA7" s="642">
        <v>0.28199053248211514</v>
      </c>
      <c r="AB7" s="642">
        <v>0.28952676865444227</v>
      </c>
      <c r="AC7" s="642">
        <v>0.29696142173674189</v>
      </c>
      <c r="AD7" s="642">
        <v>0.30332903308873044</v>
      </c>
      <c r="AE7" s="642">
        <v>0.31056391186859189</v>
      </c>
      <c r="AF7" s="642">
        <v>0.31778348347987562</v>
      </c>
      <c r="AG7" s="642">
        <v>0.32383654627425884</v>
      </c>
      <c r="AH7" s="642">
        <v>0.32892201741433597</v>
      </c>
      <c r="AI7" s="642">
        <v>0.33283453996677292</v>
      </c>
      <c r="AJ7" s="642">
        <v>0.33643446624822954</v>
      </c>
      <c r="AK7" s="642">
        <v>0.34091743322872409</v>
      </c>
      <c r="AL7" s="642">
        <v>0.34582287316409366</v>
      </c>
      <c r="AM7" s="642">
        <v>0.35147066104596053</v>
      </c>
      <c r="AN7" s="642">
        <v>0.35890090226434074</v>
      </c>
      <c r="AO7" s="642">
        <v>0.36799771676383586</v>
      </c>
      <c r="AP7" s="642">
        <v>0.37864084119995411</v>
      </c>
      <c r="AQ7" s="642">
        <v>0.38949029299415894</v>
      </c>
      <c r="AR7" s="642">
        <v>0.40128483445935637</v>
      </c>
      <c r="AS7" s="642">
        <v>0.41343081081872923</v>
      </c>
      <c r="AT7" s="642">
        <v>0.42596558404213453</v>
      </c>
      <c r="AU7" s="642">
        <v>0.4389608027404735</v>
      </c>
      <c r="AV7" s="642">
        <v>0.45045318000393647</v>
      </c>
      <c r="AW7" s="642">
        <v>0.46166598975332623</v>
      </c>
      <c r="AX7" s="642">
        <v>0.47318195298920152</v>
      </c>
      <c r="AY7" s="642">
        <v>0.48482285602948755</v>
      </c>
      <c r="AZ7" s="642">
        <v>0.49655159615835559</v>
      </c>
      <c r="BA7" s="642">
        <v>0.50844218392949936</v>
      </c>
      <c r="BB7" s="642">
        <v>0.51926983772332691</v>
      </c>
      <c r="BC7" s="642">
        <v>0.52908714078661478</v>
      </c>
      <c r="BD7" s="642">
        <v>0.53917406461066408</v>
      </c>
      <c r="BE7" s="642">
        <v>0.54767754079037512</v>
      </c>
      <c r="BF7" s="642">
        <v>0.55625804744055618</v>
      </c>
      <c r="BG7" s="642">
        <v>0.56422904591606038</v>
      </c>
      <c r="BH7" s="642">
        <v>0.5703820569054916</v>
      </c>
      <c r="BI7" s="642">
        <v>0.57588599292938047</v>
      </c>
      <c r="BJ7" s="642">
        <v>0.57799328466317212</v>
      </c>
      <c r="BK7" s="642">
        <v>0.57752172461062123</v>
      </c>
      <c r="BL7" s="642">
        <v>0.57624868917949745</v>
      </c>
      <c r="BM7" s="642">
        <v>0.57439050330065045</v>
      </c>
      <c r="BN7" s="642">
        <v>0.57167838905482216</v>
      </c>
      <c r="BO7" s="642">
        <v>0.5683151709025055</v>
      </c>
      <c r="BP7" s="642">
        <v>0.56447492748017436</v>
      </c>
      <c r="BQ7" s="642">
        <v>0.55885858530673316</v>
      </c>
      <c r="BR7" s="642">
        <v>0.55295170252215042</v>
      </c>
      <c r="BS7" s="642">
        <v>0.54763473090640347</v>
      </c>
      <c r="BT7" s="642">
        <v>0.54344542882288371</v>
      </c>
      <c r="BU7" s="642">
        <v>0.54023267340035175</v>
      </c>
      <c r="BV7" s="642">
        <v>0.53671790779737427</v>
      </c>
      <c r="BW7" s="642">
        <v>0.53365065171939918</v>
      </c>
      <c r="BX7" s="642">
        <v>0.53232223382403099</v>
      </c>
      <c r="BY7" s="642">
        <v>0.53232832831925769</v>
      </c>
      <c r="BZ7" s="642">
        <v>0.53237790563657106</v>
      </c>
      <c r="CA7" s="642">
        <v>0.53227949040997868</v>
      </c>
      <c r="CB7" s="642">
        <v>0.5327656366940271</v>
      </c>
      <c r="CC7" s="642">
        <v>0.53328778900181151</v>
      </c>
      <c r="CD7" s="642">
        <v>0.5343268866837334</v>
      </c>
      <c r="CE7" s="642">
        <v>0.5360631607637022</v>
      </c>
      <c r="CF7" s="642">
        <v>0.53911385558811054</v>
      </c>
      <c r="CG7" s="642">
        <v>0.54264133115838109</v>
      </c>
      <c r="CH7" s="642">
        <v>0.54627118830573729</v>
      </c>
      <c r="CI7" s="642">
        <v>0.54975145589368501</v>
      </c>
      <c r="CJ7" s="642">
        <v>0.55278728182901582</v>
      </c>
      <c r="CK7" s="642">
        <v>0.5563076594969214</v>
      </c>
      <c r="CL7" s="642">
        <v>0.55826005219348696</v>
      </c>
      <c r="CM7" s="642">
        <v>0.56053958933958226</v>
      </c>
      <c r="CN7" s="642">
        <v>0.56271574079308806</v>
      </c>
      <c r="CO7" s="642">
        <v>0.56443312220626185</v>
      </c>
      <c r="CP7" s="642">
        <v>0.56572435987937897</v>
      </c>
      <c r="CQ7" s="642">
        <v>0.5666481867765315</v>
      </c>
      <c r="CR7" s="642">
        <v>0.56725180829914135</v>
      </c>
      <c r="CS7" s="642">
        <v>0.56756858043782676</v>
      </c>
      <c r="CT7" s="642">
        <v>0.56764434221088844</v>
      </c>
      <c r="CU7" s="642">
        <v>0.5675295831761904</v>
      </c>
      <c r="CV7" s="642">
        <v>0.56730423335093716</v>
      </c>
      <c r="CW7" s="642">
        <v>0.56705848334044162</v>
      </c>
      <c r="CX7" s="642">
        <v>0.56688199180924259</v>
      </c>
    </row>
    <row r="31" spans="1:8" x14ac:dyDescent="0.3">
      <c r="A31" s="638"/>
      <c r="H31" s="639"/>
    </row>
    <row r="34" spans="3:3" x14ac:dyDescent="0.3">
      <c r="C34" s="640"/>
    </row>
  </sheetData>
  <hyperlinks>
    <hyperlink ref="A1" location="OBSAH!A1" display="OBSAH!A1" xr:uid="{835164DB-F59F-4807-8373-C3FB7E166320}"/>
  </hyperlink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804F-6E02-4C00-A319-EBE769A9FDE3}">
  <dimension ref="A1:F44"/>
  <sheetViews>
    <sheetView topLeftCell="A13" zoomScale="115" zoomScaleNormal="115" workbookViewId="0">
      <selection activeCell="G25" sqref="G25"/>
    </sheetView>
  </sheetViews>
  <sheetFormatPr defaultColWidth="9" defaultRowHeight="14.4" x14ac:dyDescent="0.3"/>
  <cols>
    <col min="1" max="16384" width="9" style="12"/>
  </cols>
  <sheetData>
    <row r="1" spans="1:4" x14ac:dyDescent="0.3">
      <c r="A1" s="630" t="s">
        <v>3</v>
      </c>
    </row>
    <row r="2" spans="1:4" x14ac:dyDescent="0.3">
      <c r="A2" s="19"/>
      <c r="B2" s="19"/>
      <c r="C2" s="19"/>
      <c r="D2" s="19"/>
    </row>
    <row r="3" spans="1:4" x14ac:dyDescent="0.3">
      <c r="A3" s="19"/>
      <c r="B3" s="19"/>
      <c r="C3" s="19"/>
      <c r="D3" s="19"/>
    </row>
    <row r="4" spans="1:4" x14ac:dyDescent="0.3">
      <c r="A4" s="19"/>
      <c r="B4" s="19"/>
      <c r="C4" s="19"/>
      <c r="D4" s="19"/>
    </row>
    <row r="5" spans="1:4" x14ac:dyDescent="0.3">
      <c r="A5" s="19"/>
      <c r="B5" s="19"/>
      <c r="C5" s="19"/>
      <c r="D5" s="19"/>
    </row>
    <row r="6" spans="1:4" x14ac:dyDescent="0.3">
      <c r="A6" s="19"/>
      <c r="B6" s="19"/>
      <c r="C6" s="19"/>
      <c r="D6" s="19"/>
    </row>
    <row r="7" spans="1:4" x14ac:dyDescent="0.3">
      <c r="A7" s="19"/>
      <c r="B7" s="19"/>
      <c r="C7" s="19"/>
      <c r="D7" s="19"/>
    </row>
    <row r="8" spans="1:4" x14ac:dyDescent="0.3">
      <c r="A8" s="19"/>
      <c r="B8" s="19"/>
      <c r="C8" s="19"/>
      <c r="D8" s="19"/>
    </row>
    <row r="9" spans="1:4" x14ac:dyDescent="0.3">
      <c r="A9" s="19"/>
      <c r="B9" s="19"/>
      <c r="C9" s="19"/>
      <c r="D9" s="19"/>
    </row>
    <row r="10" spans="1:4" x14ac:dyDescent="0.3">
      <c r="A10" s="19"/>
      <c r="B10" s="19"/>
      <c r="C10" s="19"/>
      <c r="D10" s="19"/>
    </row>
    <row r="11" spans="1:4" x14ac:dyDescent="0.3">
      <c r="A11" s="19"/>
      <c r="B11" s="19"/>
      <c r="C11" s="19"/>
      <c r="D11" s="19"/>
    </row>
    <row r="12" spans="1:4" x14ac:dyDescent="0.3">
      <c r="A12" s="19"/>
      <c r="B12" s="19"/>
      <c r="C12" s="19"/>
      <c r="D12" s="19"/>
    </row>
    <row r="13" spans="1:4" x14ac:dyDescent="0.3">
      <c r="A13" s="643"/>
      <c r="B13" s="644">
        <v>2022</v>
      </c>
      <c r="C13" s="644">
        <v>2070</v>
      </c>
      <c r="D13" s="645" t="s">
        <v>321</v>
      </c>
    </row>
    <row r="14" spans="1:4" x14ac:dyDescent="0.3">
      <c r="A14" s="643" t="s">
        <v>125</v>
      </c>
      <c r="B14" s="646">
        <v>0.30669196229288659</v>
      </c>
      <c r="C14" s="647">
        <v>0.66976792681348774</v>
      </c>
      <c r="D14" s="648">
        <v>0.36307596452060115</v>
      </c>
    </row>
    <row r="15" spans="1:4" x14ac:dyDescent="0.3">
      <c r="A15" s="643" t="s">
        <v>136</v>
      </c>
      <c r="B15" s="646">
        <v>0.28520377193957375</v>
      </c>
      <c r="C15" s="647">
        <v>0.60506140262979169</v>
      </c>
      <c r="D15" s="648">
        <v>0.31985763069021794</v>
      </c>
    </row>
    <row r="16" spans="1:4" x14ac:dyDescent="0.3">
      <c r="A16" s="643" t="s">
        <v>119</v>
      </c>
      <c r="B16" s="646">
        <v>0.21272331154684096</v>
      </c>
      <c r="C16" s="647">
        <v>0.50765483584262205</v>
      </c>
      <c r="D16" s="648">
        <v>0.29493152429578107</v>
      </c>
    </row>
    <row r="17" spans="1:4" x14ac:dyDescent="0.3">
      <c r="A17" s="643" t="s">
        <v>122</v>
      </c>
      <c r="B17" s="646">
        <v>0.29263000661766031</v>
      </c>
      <c r="C17" s="647">
        <v>0.58455144507592594</v>
      </c>
      <c r="D17" s="648">
        <v>0.29192143845826563</v>
      </c>
    </row>
    <row r="18" spans="1:4" x14ac:dyDescent="0.3">
      <c r="A18" s="643" t="s">
        <v>115</v>
      </c>
      <c r="B18" s="646">
        <v>0.3045761242010242</v>
      </c>
      <c r="C18" s="647">
        <v>0.59472384140228562</v>
      </c>
      <c r="D18" s="648">
        <v>0.29014771720126142</v>
      </c>
    </row>
    <row r="19" spans="1:4" x14ac:dyDescent="0.3">
      <c r="A19" s="643" t="s">
        <v>102</v>
      </c>
      <c r="B19" s="646">
        <v>0.26125766458996758</v>
      </c>
      <c r="C19" s="647">
        <v>0.54344542882288371</v>
      </c>
      <c r="D19" s="648">
        <v>0.28218776423291614</v>
      </c>
    </row>
    <row r="20" spans="1:4" x14ac:dyDescent="0.3">
      <c r="A20" s="643" t="s">
        <v>127</v>
      </c>
      <c r="B20" s="646">
        <v>0.2305713156567836</v>
      </c>
      <c r="C20" s="647">
        <v>0.50574403773724363</v>
      </c>
      <c r="D20" s="648">
        <v>0.27517272208046006</v>
      </c>
    </row>
    <row r="21" spans="1:4" x14ac:dyDescent="0.3">
      <c r="A21" s="643" t="s">
        <v>129</v>
      </c>
      <c r="B21" s="646">
        <v>0.24509738018687421</v>
      </c>
      <c r="C21" s="647">
        <v>0.50915567711439214</v>
      </c>
      <c r="D21" s="648">
        <v>0.26405829692751792</v>
      </c>
    </row>
    <row r="22" spans="1:4" x14ac:dyDescent="0.3">
      <c r="A22" s="643" t="s">
        <v>123</v>
      </c>
      <c r="B22" s="646">
        <v>0.3724476298899142</v>
      </c>
      <c r="C22" s="647">
        <v>0.6229053749956327</v>
      </c>
      <c r="D22" s="648">
        <v>0.2504577451057185</v>
      </c>
    </row>
    <row r="23" spans="1:4" x14ac:dyDescent="0.3">
      <c r="A23" s="643" t="s">
        <v>113</v>
      </c>
      <c r="B23" s="646">
        <v>0.35645543024761167</v>
      </c>
      <c r="C23" s="647">
        <v>0.60625856108844867</v>
      </c>
      <c r="D23" s="648">
        <v>0.249803130840837</v>
      </c>
    </row>
    <row r="24" spans="1:4" x14ac:dyDescent="0.3">
      <c r="A24" s="643" t="s">
        <v>112</v>
      </c>
      <c r="B24" s="646">
        <v>0.37481471198941002</v>
      </c>
      <c r="C24" s="647">
        <v>0.60668207289239018</v>
      </c>
      <c r="D24" s="648">
        <v>0.23186736090298016</v>
      </c>
    </row>
    <row r="25" spans="1:4" x14ac:dyDescent="0.3">
      <c r="A25" s="643" t="s">
        <v>128</v>
      </c>
      <c r="B25" s="646">
        <v>0.29380559272256024</v>
      </c>
      <c r="C25" s="647">
        <v>0.52218655372505951</v>
      </c>
      <c r="D25" s="648">
        <v>0.22838096100249927</v>
      </c>
    </row>
    <row r="26" spans="1:4" x14ac:dyDescent="0.3">
      <c r="A26" s="643" t="s">
        <v>121</v>
      </c>
      <c r="B26" s="646">
        <v>0.33072300450452735</v>
      </c>
      <c r="C26" s="647">
        <v>0.55887189840110463</v>
      </c>
      <c r="D26" s="648">
        <v>0.22814889389657728</v>
      </c>
    </row>
    <row r="27" spans="1:4" x14ac:dyDescent="0.3">
      <c r="A27" s="643" t="s">
        <v>116</v>
      </c>
      <c r="B27" s="646">
        <v>0.35573578729560101</v>
      </c>
      <c r="C27" s="647">
        <v>0.57399223407190192</v>
      </c>
      <c r="D27" s="648">
        <v>0.21825644677630091</v>
      </c>
    </row>
    <row r="28" spans="1:4" x14ac:dyDescent="0.3">
      <c r="A28" s="643" t="s">
        <v>120</v>
      </c>
      <c r="B28" s="646">
        <v>0.33966099830533525</v>
      </c>
      <c r="C28" s="647">
        <v>0.55238954723942268</v>
      </c>
      <c r="D28" s="648">
        <v>0.21272854893408744</v>
      </c>
    </row>
    <row r="29" spans="1:4" x14ac:dyDescent="0.3">
      <c r="A29" s="643" t="s">
        <v>306</v>
      </c>
      <c r="B29" s="646">
        <v>0.33047514705380143</v>
      </c>
      <c r="C29" s="647">
        <v>0.54058548350145252</v>
      </c>
      <c r="D29" s="648">
        <v>0.21011033644765109</v>
      </c>
    </row>
    <row r="30" spans="1:4" x14ac:dyDescent="0.3">
      <c r="A30" s="643" t="s">
        <v>114</v>
      </c>
      <c r="B30" s="646">
        <v>0.3026281871700191</v>
      </c>
      <c r="C30" s="647">
        <v>0.50945642530185808</v>
      </c>
      <c r="D30" s="648">
        <v>0.20682823813183898</v>
      </c>
    </row>
    <row r="31" spans="1:4" x14ac:dyDescent="0.3">
      <c r="A31" s="643" t="s">
        <v>137</v>
      </c>
      <c r="B31" s="646">
        <v>0.31053713996193699</v>
      </c>
      <c r="C31" s="647">
        <v>0.51345746073851306</v>
      </c>
      <c r="D31" s="648">
        <v>0.20292032077657607</v>
      </c>
    </row>
    <row r="32" spans="1:4" x14ac:dyDescent="0.3">
      <c r="A32" s="643" t="s">
        <v>132</v>
      </c>
      <c r="B32" s="646">
        <v>0.32327098263231857</v>
      </c>
      <c r="C32" s="647">
        <v>0.52411103013744309</v>
      </c>
      <c r="D32" s="648">
        <v>0.20084004750512452</v>
      </c>
    </row>
    <row r="33" spans="1:6" x14ac:dyDescent="0.3">
      <c r="A33" s="643" t="s">
        <v>126</v>
      </c>
      <c r="B33" s="646">
        <v>0.37427046381017676</v>
      </c>
      <c r="C33" s="647">
        <v>0.57336298460630175</v>
      </c>
      <c r="D33" s="648">
        <v>0.19909252079612499</v>
      </c>
    </row>
    <row r="34" spans="1:6" x14ac:dyDescent="0.3">
      <c r="A34" s="643" t="s">
        <v>124</v>
      </c>
      <c r="B34" s="646">
        <v>0.33078715566170003</v>
      </c>
      <c r="C34" s="647">
        <v>0.52909666295182622</v>
      </c>
      <c r="D34" s="648">
        <v>0.1983095072901262</v>
      </c>
      <c r="E34" s="19"/>
      <c r="F34" s="19"/>
    </row>
    <row r="35" spans="1:6" x14ac:dyDescent="0.3">
      <c r="A35" s="643" t="s">
        <v>133</v>
      </c>
      <c r="B35" s="646">
        <v>0.3202295161817964</v>
      </c>
      <c r="C35" s="647">
        <v>0.51335702503444736</v>
      </c>
      <c r="D35" s="648">
        <v>0.19312750885265095</v>
      </c>
      <c r="E35" s="19"/>
      <c r="F35" s="19"/>
    </row>
    <row r="36" spans="1:6" x14ac:dyDescent="0.3">
      <c r="A36" s="643" t="s">
        <v>118</v>
      </c>
      <c r="B36" s="646">
        <v>0.34058549057007836</v>
      </c>
      <c r="C36" s="647">
        <v>0.52333601039639599</v>
      </c>
      <c r="D36" s="648">
        <v>0.18275051982631763</v>
      </c>
      <c r="E36" s="19"/>
      <c r="F36" s="19"/>
    </row>
    <row r="37" spans="1:6" x14ac:dyDescent="0.3">
      <c r="A37" s="643" t="s">
        <v>130</v>
      </c>
      <c r="B37" s="646">
        <v>0.3165050488987835</v>
      </c>
      <c r="C37" s="647">
        <v>0.49550520512971097</v>
      </c>
      <c r="D37" s="648">
        <v>0.17900015623092747</v>
      </c>
      <c r="E37" s="19"/>
      <c r="F37" s="19"/>
    </row>
    <row r="38" spans="1:6" x14ac:dyDescent="0.3">
      <c r="A38" s="643" t="s">
        <v>117</v>
      </c>
      <c r="B38" s="646">
        <v>0.30600486213828915</v>
      </c>
      <c r="C38" s="647">
        <v>0.48287795460460642</v>
      </c>
      <c r="D38" s="648">
        <v>0.17687309246631727</v>
      </c>
      <c r="E38" s="19"/>
      <c r="F38" s="19"/>
    </row>
    <row r="39" spans="1:6" x14ac:dyDescent="0.3">
      <c r="A39" s="643" t="s">
        <v>134</v>
      </c>
      <c r="B39" s="646">
        <v>0.34659184200231269</v>
      </c>
      <c r="C39" s="647">
        <v>0.50151438291918971</v>
      </c>
      <c r="D39" s="648">
        <v>0.15492254091687702</v>
      </c>
      <c r="E39" s="19"/>
      <c r="F39" s="19"/>
    </row>
    <row r="40" spans="1:6" x14ac:dyDescent="0.3">
      <c r="A40" s="643" t="s">
        <v>131</v>
      </c>
      <c r="B40" s="646">
        <v>0.32597641486041123</v>
      </c>
      <c r="C40" s="647">
        <v>0.47010839379571218</v>
      </c>
      <c r="D40" s="648">
        <v>0.14413197893530094</v>
      </c>
      <c r="E40" s="19"/>
      <c r="F40" s="19"/>
    </row>
    <row r="41" spans="1:6" x14ac:dyDescent="0.3">
      <c r="A41" s="643" t="s">
        <v>135</v>
      </c>
      <c r="B41" s="646">
        <v>0.32624220931788445</v>
      </c>
      <c r="C41" s="647">
        <v>0.45660811767722459</v>
      </c>
      <c r="D41" s="648">
        <v>0.13036590835934014</v>
      </c>
      <c r="E41" s="19"/>
      <c r="F41" s="19"/>
    </row>
    <row r="43" spans="1:6" x14ac:dyDescent="0.3">
      <c r="A43" s="19"/>
      <c r="B43" s="19"/>
      <c r="C43" s="19"/>
      <c r="D43" s="19"/>
      <c r="E43" s="19"/>
      <c r="F43" s="19"/>
    </row>
    <row r="44" spans="1:6" x14ac:dyDescent="0.3">
      <c r="A44" s="19"/>
      <c r="B44" s="19"/>
      <c r="C44" s="19"/>
      <c r="D44" s="19"/>
      <c r="E44" s="19"/>
      <c r="F44" s="19"/>
    </row>
  </sheetData>
  <hyperlinks>
    <hyperlink ref="A1" location="OBSAH!A1" display="OBSAH!A1" xr:uid="{B7ACBD2D-D365-4F0A-A588-6DEC1240D5FF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D19F-23AB-4DC8-B78E-BF1F56D48347}">
  <dimension ref="A1:CB14"/>
  <sheetViews>
    <sheetView zoomScale="70" zoomScaleNormal="70" workbookViewId="0">
      <selection activeCell="M33" sqref="M33"/>
    </sheetView>
  </sheetViews>
  <sheetFormatPr defaultColWidth="8.7265625" defaultRowHeight="15" customHeight="1" x14ac:dyDescent="0.3"/>
  <cols>
    <col min="1" max="1" width="32.453125" style="19" bestFit="1" customWidth="1"/>
    <col min="2" max="80" width="10.6328125" style="19" customWidth="1"/>
    <col min="81" max="16384" width="8.7265625" style="19"/>
  </cols>
  <sheetData>
    <row r="1" spans="1:80" ht="15" customHeight="1" x14ac:dyDescent="0.3">
      <c r="A1" s="2" t="s">
        <v>3</v>
      </c>
    </row>
    <row r="2" spans="1:80" ht="15" customHeight="1" x14ac:dyDescent="0.3">
      <c r="A2" s="583" t="s">
        <v>168</v>
      </c>
      <c r="B2" s="580" t="s">
        <v>184</v>
      </c>
      <c r="C2" s="580" t="s">
        <v>185</v>
      </c>
      <c r="D2" s="580" t="s">
        <v>228</v>
      </c>
      <c r="E2" s="580" t="s">
        <v>186</v>
      </c>
      <c r="F2" s="580" t="s">
        <v>229</v>
      </c>
      <c r="G2" s="580" t="s">
        <v>230</v>
      </c>
      <c r="H2" s="580" t="s">
        <v>231</v>
      </c>
      <c r="I2" s="580" t="s">
        <v>232</v>
      </c>
      <c r="J2" s="580" t="s">
        <v>187</v>
      </c>
      <c r="K2" s="580" t="s">
        <v>233</v>
      </c>
      <c r="L2" s="580" t="s">
        <v>234</v>
      </c>
      <c r="M2" s="580" t="s">
        <v>235</v>
      </c>
      <c r="N2" s="580" t="s">
        <v>236</v>
      </c>
      <c r="O2" s="580" t="s">
        <v>188</v>
      </c>
      <c r="P2" s="580" t="s">
        <v>237</v>
      </c>
      <c r="Q2" s="580" t="s">
        <v>238</v>
      </c>
      <c r="R2" s="580" t="s">
        <v>239</v>
      </c>
      <c r="S2" s="580" t="s">
        <v>240</v>
      </c>
      <c r="T2" s="580" t="s">
        <v>189</v>
      </c>
      <c r="U2" s="580" t="s">
        <v>241</v>
      </c>
      <c r="V2" s="580" t="s">
        <v>242</v>
      </c>
      <c r="W2" s="580" t="s">
        <v>243</v>
      </c>
      <c r="X2" s="580" t="s">
        <v>244</v>
      </c>
      <c r="Y2" s="580" t="s">
        <v>190</v>
      </c>
      <c r="Z2" s="580" t="s">
        <v>245</v>
      </c>
      <c r="AA2" s="580" t="s">
        <v>246</v>
      </c>
      <c r="AB2" s="580" t="s">
        <v>247</v>
      </c>
      <c r="AC2" s="580" t="s">
        <v>248</v>
      </c>
      <c r="AD2" s="580" t="s">
        <v>191</v>
      </c>
      <c r="AE2" s="580" t="s">
        <v>249</v>
      </c>
      <c r="AF2" s="580" t="s">
        <v>250</v>
      </c>
      <c r="AG2" s="580" t="s">
        <v>251</v>
      </c>
      <c r="AH2" s="580" t="s">
        <v>252</v>
      </c>
      <c r="AI2" s="580" t="s">
        <v>192</v>
      </c>
      <c r="AJ2" s="580" t="s">
        <v>253</v>
      </c>
      <c r="AK2" s="580" t="s">
        <v>254</v>
      </c>
      <c r="AL2" s="580" t="s">
        <v>255</v>
      </c>
      <c r="AM2" s="580" t="s">
        <v>256</v>
      </c>
      <c r="AN2" s="580" t="s">
        <v>193</v>
      </c>
      <c r="AO2" s="580" t="s">
        <v>257</v>
      </c>
      <c r="AP2" s="580" t="s">
        <v>258</v>
      </c>
      <c r="AQ2" s="580" t="s">
        <v>259</v>
      </c>
      <c r="AR2" s="580" t="s">
        <v>260</v>
      </c>
      <c r="AS2" s="580" t="s">
        <v>194</v>
      </c>
      <c r="AT2" s="580" t="s">
        <v>261</v>
      </c>
      <c r="AU2" s="580" t="s">
        <v>262</v>
      </c>
      <c r="AV2" s="580" t="s">
        <v>263</v>
      </c>
      <c r="AW2" s="580" t="s">
        <v>264</v>
      </c>
      <c r="AX2" s="580" t="s">
        <v>195</v>
      </c>
      <c r="AY2" s="580" t="s">
        <v>265</v>
      </c>
      <c r="AZ2" s="580" t="s">
        <v>266</v>
      </c>
      <c r="BA2" s="580" t="s">
        <v>267</v>
      </c>
      <c r="BB2" s="580" t="s">
        <v>268</v>
      </c>
      <c r="BC2" s="580" t="s">
        <v>196</v>
      </c>
      <c r="BD2" s="580" t="s">
        <v>269</v>
      </c>
      <c r="BE2" s="580" t="s">
        <v>270</v>
      </c>
      <c r="BF2" s="580" t="s">
        <v>271</v>
      </c>
      <c r="BG2" s="580" t="s">
        <v>272</v>
      </c>
      <c r="BH2" s="580" t="s">
        <v>197</v>
      </c>
      <c r="BI2" s="580" t="s">
        <v>273</v>
      </c>
      <c r="BJ2" s="580" t="s">
        <v>274</v>
      </c>
      <c r="BK2" s="580" t="s">
        <v>275</v>
      </c>
      <c r="BL2" s="580" t="s">
        <v>276</v>
      </c>
      <c r="BM2" s="580" t="s">
        <v>198</v>
      </c>
      <c r="BN2" s="580" t="s">
        <v>277</v>
      </c>
      <c r="BO2" s="580" t="s">
        <v>278</v>
      </c>
      <c r="BP2" s="580" t="s">
        <v>279</v>
      </c>
      <c r="BQ2" s="580" t="s">
        <v>280</v>
      </c>
      <c r="BR2" s="580" t="s">
        <v>199</v>
      </c>
      <c r="BS2" s="580" t="s">
        <v>281</v>
      </c>
      <c r="BT2" s="580" t="s">
        <v>282</v>
      </c>
      <c r="BU2" s="580" t="s">
        <v>283</v>
      </c>
      <c r="BV2" s="580" t="s">
        <v>284</v>
      </c>
      <c r="BW2" s="580" t="s">
        <v>200</v>
      </c>
      <c r="BX2" s="580" t="s">
        <v>285</v>
      </c>
      <c r="BY2" s="580" t="s">
        <v>286</v>
      </c>
      <c r="BZ2" s="580" t="s">
        <v>287</v>
      </c>
      <c r="CA2" s="580" t="s">
        <v>288</v>
      </c>
      <c r="CB2" s="580" t="s">
        <v>201</v>
      </c>
    </row>
    <row r="3" spans="1:80" s="574" customFormat="1" ht="15" customHeight="1" x14ac:dyDescent="0.3">
      <c r="A3" s="582" t="s">
        <v>1191</v>
      </c>
      <c r="B3" s="577">
        <v>0.26125766458996758</v>
      </c>
      <c r="C3" s="577">
        <v>0.26695536341982362</v>
      </c>
      <c r="D3" s="577">
        <v>0.27453407163482735</v>
      </c>
      <c r="E3" s="577">
        <v>0.28199053248211514</v>
      </c>
      <c r="F3" s="577">
        <v>0.28952676865444221</v>
      </c>
      <c r="G3" s="577">
        <v>0.29696142173674189</v>
      </c>
      <c r="H3" s="577">
        <v>0.30332903308873044</v>
      </c>
      <c r="I3" s="577">
        <v>0.31056391186859184</v>
      </c>
      <c r="J3" s="577">
        <v>0.31778348347987567</v>
      </c>
      <c r="K3" s="577">
        <v>0.32383654627425884</v>
      </c>
      <c r="L3" s="577">
        <v>0.32892201741433597</v>
      </c>
      <c r="M3" s="577">
        <v>0.33283453996677287</v>
      </c>
      <c r="N3" s="577">
        <v>0.33643446624822954</v>
      </c>
      <c r="O3" s="577">
        <v>0.34091743322872403</v>
      </c>
      <c r="P3" s="577">
        <v>0.34582287316409366</v>
      </c>
      <c r="Q3" s="577">
        <v>0.35147066104596059</v>
      </c>
      <c r="R3" s="577">
        <v>0.35890090226434074</v>
      </c>
      <c r="S3" s="577">
        <v>0.36799771676383586</v>
      </c>
      <c r="T3" s="577">
        <v>0.37864084119995411</v>
      </c>
      <c r="U3" s="577">
        <v>0.38949029299415888</v>
      </c>
      <c r="V3" s="577">
        <v>0.40128483445935637</v>
      </c>
      <c r="W3" s="577">
        <v>0.41343081081872923</v>
      </c>
      <c r="X3" s="577">
        <v>0.42596558404213458</v>
      </c>
      <c r="Y3" s="577">
        <v>0.4389608027404735</v>
      </c>
      <c r="Z3" s="577">
        <v>0.45045318000393647</v>
      </c>
      <c r="AA3" s="577">
        <v>0.46166598975332623</v>
      </c>
      <c r="AB3" s="577">
        <v>0.47318195298920152</v>
      </c>
      <c r="AC3" s="577">
        <v>0.48482285602948749</v>
      </c>
      <c r="AD3" s="577">
        <v>0.49655159615835565</v>
      </c>
      <c r="AE3" s="577">
        <v>0.50844218392949936</v>
      </c>
      <c r="AF3" s="577">
        <v>0.51926983772332691</v>
      </c>
      <c r="AG3" s="577">
        <v>0.52908714078661467</v>
      </c>
      <c r="AH3" s="577">
        <v>0.53917406461066397</v>
      </c>
      <c r="AI3" s="577">
        <v>0.54767754079037512</v>
      </c>
      <c r="AJ3" s="577">
        <v>0.55625804744055629</v>
      </c>
      <c r="AK3" s="577">
        <v>0.56422904591606038</v>
      </c>
      <c r="AL3" s="577">
        <v>0.5703820569054916</v>
      </c>
      <c r="AM3" s="577">
        <v>0.57588599292938047</v>
      </c>
      <c r="AN3" s="577">
        <v>0.57799328466317224</v>
      </c>
      <c r="AO3" s="577">
        <v>0.57752172461062123</v>
      </c>
      <c r="AP3" s="577">
        <v>0.57624868917949745</v>
      </c>
      <c r="AQ3" s="577">
        <v>0.57439050330065056</v>
      </c>
      <c r="AR3" s="577">
        <v>0.57167838905482227</v>
      </c>
      <c r="AS3" s="577">
        <v>0.5683151709025055</v>
      </c>
      <c r="AT3" s="577">
        <v>0.56447492748017436</v>
      </c>
      <c r="AU3" s="577">
        <v>0.55885858530673316</v>
      </c>
      <c r="AV3" s="577">
        <v>0.55295170252215042</v>
      </c>
      <c r="AW3" s="577">
        <v>0.54763473090640347</v>
      </c>
      <c r="AX3" s="577">
        <v>0.54344542882288371</v>
      </c>
      <c r="AY3" s="577">
        <v>0.54023267340035175</v>
      </c>
      <c r="AZ3" s="577">
        <v>0.53671790779737427</v>
      </c>
      <c r="BA3" s="577">
        <v>0.53365065171939918</v>
      </c>
      <c r="BB3" s="577">
        <v>0.53232223382403099</v>
      </c>
      <c r="BC3" s="577">
        <v>0.53232832831925769</v>
      </c>
      <c r="BD3" s="577">
        <v>0.53237790563657095</v>
      </c>
      <c r="BE3" s="577">
        <v>0.53227949040997868</v>
      </c>
      <c r="BF3" s="577">
        <v>0.5327656366940271</v>
      </c>
      <c r="BG3" s="577">
        <v>0.53328778900181151</v>
      </c>
      <c r="BH3" s="577">
        <v>0.5343268866837334</v>
      </c>
      <c r="BI3" s="577">
        <v>0.53606316076370231</v>
      </c>
      <c r="BJ3" s="577">
        <v>0.53911385558811054</v>
      </c>
      <c r="BK3" s="577">
        <v>0.54264133115838109</v>
      </c>
      <c r="BL3" s="577">
        <v>0.54627118830573729</v>
      </c>
      <c r="BM3" s="577">
        <v>0.54975145589368501</v>
      </c>
      <c r="BN3" s="577">
        <v>0.55278728182901582</v>
      </c>
      <c r="BO3" s="577">
        <v>0.55630765949692151</v>
      </c>
      <c r="BP3" s="577">
        <v>0.55826005219348696</v>
      </c>
      <c r="BQ3" s="577">
        <v>0.56053958933958226</v>
      </c>
      <c r="BR3" s="577">
        <v>0.56271574079308817</v>
      </c>
      <c r="BS3" s="577">
        <v>0.56443312220626185</v>
      </c>
      <c r="BT3" s="577">
        <v>0.56572435987937897</v>
      </c>
      <c r="BU3" s="577">
        <v>0.56664818677653139</v>
      </c>
      <c r="BV3" s="577">
        <v>0.56725180829914135</v>
      </c>
      <c r="BW3" s="577">
        <v>0.56756858043782676</v>
      </c>
      <c r="BX3" s="577">
        <v>0.56764434221088844</v>
      </c>
      <c r="BY3" s="577">
        <v>0.56752958317619029</v>
      </c>
      <c r="BZ3" s="577">
        <v>0.56730423335093727</v>
      </c>
      <c r="CA3" s="577">
        <v>0.56705848334044151</v>
      </c>
      <c r="CB3" s="577">
        <v>0.56688199180924259</v>
      </c>
    </row>
    <row r="4" spans="1:80" s="575" customFormat="1" ht="15" customHeight="1" x14ac:dyDescent="0.3">
      <c r="A4" s="582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7"/>
      <c r="AH4" s="577"/>
      <c r="AI4" s="577"/>
      <c r="AJ4" s="577"/>
      <c r="AK4" s="577"/>
      <c r="AL4" s="577"/>
      <c r="AM4" s="577"/>
      <c r="AN4" s="577"/>
      <c r="AO4" s="577"/>
      <c r="AP4" s="577"/>
      <c r="AQ4" s="577"/>
      <c r="AR4" s="577"/>
      <c r="AS4" s="577"/>
      <c r="AT4" s="577"/>
      <c r="AU4" s="577"/>
      <c r="AV4" s="577"/>
      <c r="AW4" s="577"/>
      <c r="AX4" s="577"/>
      <c r="AY4" s="577"/>
      <c r="AZ4" s="577"/>
      <c r="BA4" s="577"/>
      <c r="BB4" s="577"/>
      <c r="BC4" s="577"/>
      <c r="BD4" s="577"/>
      <c r="BE4" s="577"/>
      <c r="BF4" s="577"/>
      <c r="BG4" s="577"/>
      <c r="BH4" s="577"/>
      <c r="BI4" s="577"/>
      <c r="BJ4" s="577"/>
      <c r="BK4" s="577"/>
      <c r="BL4" s="577"/>
      <c r="BM4" s="577"/>
      <c r="BN4" s="577"/>
      <c r="BO4" s="577"/>
      <c r="BP4" s="577"/>
      <c r="BQ4" s="577"/>
      <c r="BR4" s="577"/>
      <c r="BS4" s="577"/>
      <c r="BT4" s="577"/>
      <c r="BU4" s="577"/>
      <c r="BV4" s="577"/>
      <c r="BW4" s="577"/>
      <c r="BX4" s="577"/>
      <c r="BY4" s="577"/>
      <c r="BZ4" s="577"/>
      <c r="CA4" s="577"/>
      <c r="CB4" s="577"/>
    </row>
    <row r="5" spans="1:80" s="575" customFormat="1" ht="15" customHeight="1" x14ac:dyDescent="0.3">
      <c r="A5" s="582" t="s">
        <v>1192</v>
      </c>
      <c r="B5" s="577">
        <v>0.26695536341982362</v>
      </c>
      <c r="C5" s="577">
        <v>0.26695536341982362</v>
      </c>
      <c r="D5" s="577">
        <v>0.26695536341982362</v>
      </c>
      <c r="E5" s="577">
        <v>0.26695536341982362</v>
      </c>
      <c r="F5" s="577">
        <v>0.26695536341982362</v>
      </c>
      <c r="G5" s="577">
        <v>0.26695536341982362</v>
      </c>
      <c r="H5" s="577">
        <v>0.26695536341982362</v>
      </c>
      <c r="I5" s="577">
        <v>0.26695536341982362</v>
      </c>
      <c r="J5" s="577">
        <v>0.26695536341982362</v>
      </c>
      <c r="K5" s="577">
        <v>0.26695536341982362</v>
      </c>
      <c r="L5" s="577">
        <v>0.26695536341982362</v>
      </c>
      <c r="M5" s="577">
        <v>0.26695536341982362</v>
      </c>
      <c r="N5" s="577">
        <v>0.26695536341982362</v>
      </c>
      <c r="O5" s="577">
        <v>0.26695536341982362</v>
      </c>
      <c r="P5" s="577">
        <v>0.26695536341982362</v>
      </c>
      <c r="Q5" s="577">
        <v>0.26695536341982362</v>
      </c>
      <c r="R5" s="577">
        <v>0.26695536341982362</v>
      </c>
      <c r="S5" s="577">
        <v>0.26695536341982362</v>
      </c>
      <c r="T5" s="577">
        <v>0.26695536341982362</v>
      </c>
      <c r="U5" s="577">
        <v>0.26695536341982362</v>
      </c>
      <c r="V5" s="577">
        <v>0.26695536341982362</v>
      </c>
      <c r="W5" s="577">
        <v>0.26695536341982362</v>
      </c>
      <c r="X5" s="577">
        <v>0.26695536341982362</v>
      </c>
      <c r="Y5" s="577">
        <v>0.26695536341982362</v>
      </c>
      <c r="Z5" s="577">
        <v>0.26695536341982362</v>
      </c>
      <c r="AA5" s="577">
        <v>0.26695536341982362</v>
      </c>
      <c r="AB5" s="577">
        <v>0.26695536341982362</v>
      </c>
      <c r="AC5" s="577">
        <v>0.26695536341982362</v>
      </c>
      <c r="AD5" s="577">
        <v>0.26695536341982362</v>
      </c>
      <c r="AE5" s="577">
        <v>0.26695536341982362</v>
      </c>
      <c r="AF5" s="577">
        <v>0.26695536341982362</v>
      </c>
      <c r="AG5" s="577">
        <v>0.26695536341982362</v>
      </c>
      <c r="AH5" s="577">
        <v>0.26695536341982362</v>
      </c>
      <c r="AI5" s="577">
        <v>0.26695536341982362</v>
      </c>
      <c r="AJ5" s="577">
        <v>0.26695536341982362</v>
      </c>
      <c r="AK5" s="577">
        <v>0.26695536341982362</v>
      </c>
      <c r="AL5" s="577">
        <v>0.26695536341982362</v>
      </c>
      <c r="AM5" s="577">
        <v>0.26695536341982362</v>
      </c>
      <c r="AN5" s="577">
        <v>0.26695536341982362</v>
      </c>
      <c r="AO5" s="577">
        <v>0.26695536341982362</v>
      </c>
      <c r="AP5" s="577">
        <v>0.26695536341982362</v>
      </c>
      <c r="AQ5" s="577">
        <v>0.26695536341982362</v>
      </c>
      <c r="AR5" s="577">
        <v>0.26695536341982362</v>
      </c>
      <c r="AS5" s="577">
        <v>0.26695536341982362</v>
      </c>
      <c r="AT5" s="577">
        <v>0.26695536341982362</v>
      </c>
      <c r="AU5" s="577">
        <v>0.26695536341982362</v>
      </c>
      <c r="AV5" s="577">
        <v>0.26695536341982362</v>
      </c>
      <c r="AW5" s="577">
        <v>0.26695536341982362</v>
      </c>
      <c r="AX5" s="577">
        <v>0.26695536341982362</v>
      </c>
      <c r="AY5" s="577">
        <v>0.26695536341982362</v>
      </c>
      <c r="AZ5" s="577">
        <v>0.26695536341982362</v>
      </c>
      <c r="BA5" s="577">
        <v>0.26695536341982362</v>
      </c>
      <c r="BB5" s="577">
        <v>0.26695536341982362</v>
      </c>
      <c r="BC5" s="577">
        <v>0.26695536341982362</v>
      </c>
      <c r="BD5" s="577">
        <v>0.26695536341982362</v>
      </c>
      <c r="BE5" s="577">
        <v>0.26695536341982362</v>
      </c>
      <c r="BF5" s="577">
        <v>0.26695536341982362</v>
      </c>
      <c r="BG5" s="577">
        <v>0.26695536341982362</v>
      </c>
      <c r="BH5" s="577">
        <v>0.26695536341982362</v>
      </c>
      <c r="BI5" s="577">
        <v>0.26695536341982362</v>
      </c>
      <c r="BJ5" s="577">
        <v>0.26695536341982362</v>
      </c>
      <c r="BK5" s="577">
        <v>0.26695536341982362</v>
      </c>
      <c r="BL5" s="577">
        <v>0.26695536341982362</v>
      </c>
      <c r="BM5" s="577">
        <v>0.26695536341982362</v>
      </c>
      <c r="BN5" s="577">
        <v>0.26695536341982362</v>
      </c>
      <c r="BO5" s="577">
        <v>0.26695536341982362</v>
      </c>
      <c r="BP5" s="577">
        <v>0.26695536341982362</v>
      </c>
      <c r="BQ5" s="577">
        <v>0.26695536341982362</v>
      </c>
      <c r="BR5" s="577">
        <v>0.26695536341982362</v>
      </c>
      <c r="BS5" s="577">
        <v>0.26695536341982362</v>
      </c>
      <c r="BT5" s="577">
        <v>0.26695536341982362</v>
      </c>
      <c r="BU5" s="577">
        <v>0.26695536341982362</v>
      </c>
      <c r="BV5" s="577">
        <v>0.26695536341982362</v>
      </c>
      <c r="BW5" s="577">
        <v>0.26695536341982362</v>
      </c>
      <c r="BX5" s="577">
        <v>0.26695536341982362</v>
      </c>
      <c r="BY5" s="577">
        <v>0.26695536341982362</v>
      </c>
      <c r="BZ5" s="577">
        <v>0.26695536341982362</v>
      </c>
      <c r="CA5" s="577">
        <v>0.26695536341982362</v>
      </c>
      <c r="CB5" s="577">
        <v>0.26695536341982362</v>
      </c>
    </row>
    <row r="6" spans="1:80" s="575" customFormat="1" ht="15" customHeight="1" x14ac:dyDescent="0.3">
      <c r="A6" s="582" t="s">
        <v>1193</v>
      </c>
      <c r="B6" s="578">
        <v>944958</v>
      </c>
      <c r="C6" s="578">
        <v>974378</v>
      </c>
      <c r="D6" s="578">
        <v>998182</v>
      </c>
      <c r="E6" s="578">
        <v>1018351</v>
      </c>
      <c r="F6" s="578">
        <v>1038428</v>
      </c>
      <c r="G6" s="578">
        <v>1057863</v>
      </c>
      <c r="H6" s="578">
        <v>1074288</v>
      </c>
      <c r="I6" s="578">
        <v>1092739</v>
      </c>
      <c r="J6" s="578">
        <v>1110945</v>
      </c>
      <c r="K6" s="578">
        <v>1125923</v>
      </c>
      <c r="L6" s="578">
        <v>1138531</v>
      </c>
      <c r="M6" s="578">
        <v>1147943</v>
      </c>
      <c r="N6" s="578">
        <v>1156297</v>
      </c>
      <c r="O6" s="578">
        <v>1167468</v>
      </c>
      <c r="P6" s="578">
        <v>1179173</v>
      </c>
      <c r="Q6" s="578">
        <v>1192599</v>
      </c>
      <c r="R6" s="578">
        <v>1209444</v>
      </c>
      <c r="S6" s="578">
        <v>1230078</v>
      </c>
      <c r="T6" s="578">
        <v>1253854</v>
      </c>
      <c r="U6" s="578">
        <v>1277208</v>
      </c>
      <c r="V6" s="578">
        <v>1301892</v>
      </c>
      <c r="W6" s="578">
        <v>1326451</v>
      </c>
      <c r="X6" s="578">
        <v>1350972</v>
      </c>
      <c r="Y6" s="578">
        <v>1375600</v>
      </c>
      <c r="Z6" s="578">
        <v>1396049</v>
      </c>
      <c r="AA6" s="578">
        <v>1415184</v>
      </c>
      <c r="AB6" s="578">
        <v>1434338</v>
      </c>
      <c r="AC6" s="578">
        <v>1453177</v>
      </c>
      <c r="AD6" s="578">
        <v>1471697</v>
      </c>
      <c r="AE6" s="578">
        <v>1490091</v>
      </c>
      <c r="AF6" s="578">
        <v>1506003</v>
      </c>
      <c r="AG6" s="578">
        <v>1519688</v>
      </c>
      <c r="AH6" s="578">
        <v>1533672</v>
      </c>
      <c r="AI6" s="578">
        <v>1544466</v>
      </c>
      <c r="AJ6" s="578">
        <v>1555253</v>
      </c>
      <c r="AK6" s="578">
        <v>1564764</v>
      </c>
      <c r="AL6" s="578">
        <v>1570855</v>
      </c>
      <c r="AM6" s="578">
        <v>1575688</v>
      </c>
      <c r="AN6" s="578">
        <v>1574404</v>
      </c>
      <c r="AO6" s="578">
        <v>1568508</v>
      </c>
      <c r="AP6" s="578">
        <v>1561162</v>
      </c>
      <c r="AQ6" s="578">
        <v>1552724</v>
      </c>
      <c r="AR6" s="578">
        <v>1542697</v>
      </c>
      <c r="AS6" s="578">
        <v>1531419</v>
      </c>
      <c r="AT6" s="578">
        <v>1519190</v>
      </c>
      <c r="AU6" s="578">
        <v>1503699</v>
      </c>
      <c r="AV6" s="578">
        <v>1487575</v>
      </c>
      <c r="AW6" s="578">
        <v>1472391</v>
      </c>
      <c r="AX6" s="578">
        <v>1459120</v>
      </c>
      <c r="AY6" s="578">
        <v>1447534</v>
      </c>
      <c r="AZ6" s="578">
        <v>1435371</v>
      </c>
      <c r="BA6" s="578">
        <v>1423995</v>
      </c>
      <c r="BB6" s="578">
        <v>1415736</v>
      </c>
      <c r="BC6" s="578">
        <v>1409895</v>
      </c>
      <c r="BD6" s="578">
        <v>1404217</v>
      </c>
      <c r="BE6" s="578">
        <v>1398410</v>
      </c>
      <c r="BF6" s="578">
        <v>1393814</v>
      </c>
      <c r="BG6" s="578">
        <v>1389492</v>
      </c>
      <c r="BH6" s="578">
        <v>1386325</v>
      </c>
      <c r="BI6" s="578">
        <v>1384649</v>
      </c>
      <c r="BJ6" s="578">
        <v>1385528</v>
      </c>
      <c r="BK6" s="578">
        <v>1387529</v>
      </c>
      <c r="BL6" s="578">
        <v>1390022</v>
      </c>
      <c r="BM6" s="578">
        <v>1392604</v>
      </c>
      <c r="BN6" s="578">
        <v>1394789</v>
      </c>
      <c r="BO6" s="578">
        <v>1398138</v>
      </c>
      <c r="BP6" s="578">
        <v>1399247</v>
      </c>
      <c r="BQ6" s="578">
        <v>1401252</v>
      </c>
      <c r="BR6" s="578">
        <v>1403426</v>
      </c>
      <c r="BS6" s="578">
        <v>1405154</v>
      </c>
      <c r="BT6" s="578">
        <v>1406466</v>
      </c>
      <c r="BU6" s="578">
        <v>1407430</v>
      </c>
      <c r="BV6" s="578">
        <v>1408092</v>
      </c>
      <c r="BW6" s="578">
        <v>1408464</v>
      </c>
      <c r="BX6" s="578">
        <v>1408589</v>
      </c>
      <c r="BY6" s="578">
        <v>1408504</v>
      </c>
      <c r="BZ6" s="578">
        <v>1408280</v>
      </c>
      <c r="CA6" s="578">
        <v>1408034</v>
      </c>
      <c r="CB6" s="578">
        <v>1407869</v>
      </c>
    </row>
    <row r="7" spans="1:80" s="575" customFormat="1" ht="15" customHeight="1" x14ac:dyDescent="0.3">
      <c r="A7" s="582" t="s">
        <v>1194</v>
      </c>
      <c r="B7" s="578">
        <v>3616958</v>
      </c>
      <c r="C7" s="578">
        <v>3649966</v>
      </c>
      <c r="D7" s="578">
        <v>3635913</v>
      </c>
      <c r="E7" s="578">
        <v>3611295</v>
      </c>
      <c r="F7" s="578">
        <v>3586639</v>
      </c>
      <c r="G7" s="578">
        <v>3562291</v>
      </c>
      <c r="H7" s="578">
        <v>3541659</v>
      </c>
      <c r="I7" s="578">
        <v>3518564</v>
      </c>
      <c r="J7" s="578">
        <v>3495918</v>
      </c>
      <c r="K7" s="578">
        <v>3476825</v>
      </c>
      <c r="L7" s="578">
        <v>3461401</v>
      </c>
      <c r="M7" s="578">
        <v>3448990</v>
      </c>
      <c r="N7" s="578">
        <v>3436916</v>
      </c>
      <c r="O7" s="578">
        <v>3424489</v>
      </c>
      <c r="P7" s="578">
        <v>3409760</v>
      </c>
      <c r="Q7" s="578">
        <v>3393168</v>
      </c>
      <c r="R7" s="578">
        <v>3369855</v>
      </c>
      <c r="S7" s="578">
        <v>3342624</v>
      </c>
      <c r="T7" s="578">
        <v>3311460</v>
      </c>
      <c r="U7" s="578">
        <v>3279178</v>
      </c>
      <c r="V7" s="578">
        <v>3244309</v>
      </c>
      <c r="W7" s="578">
        <v>3208399</v>
      </c>
      <c r="X7" s="578">
        <v>3171552</v>
      </c>
      <c r="Y7" s="578">
        <v>3133765</v>
      </c>
      <c r="Z7" s="578">
        <v>3099210</v>
      </c>
      <c r="AA7" s="578">
        <v>3065385</v>
      </c>
      <c r="AB7" s="578">
        <v>3031261</v>
      </c>
      <c r="AC7" s="578">
        <v>2997336</v>
      </c>
      <c r="AD7" s="578">
        <v>2963835</v>
      </c>
      <c r="AE7" s="578">
        <v>2930699</v>
      </c>
      <c r="AF7" s="578">
        <v>2900232</v>
      </c>
      <c r="AG7" s="578">
        <v>2872283</v>
      </c>
      <c r="AH7" s="578">
        <v>2844484</v>
      </c>
      <c r="AI7" s="578">
        <v>2820028</v>
      </c>
      <c r="AJ7" s="578">
        <v>2795920</v>
      </c>
      <c r="AK7" s="578">
        <v>2773278</v>
      </c>
      <c r="AL7" s="578">
        <v>2754040</v>
      </c>
      <c r="AM7" s="578">
        <v>2736111</v>
      </c>
      <c r="AN7" s="578">
        <v>2723914</v>
      </c>
      <c r="AO7" s="578">
        <v>2715929</v>
      </c>
      <c r="AP7" s="578">
        <v>2709181</v>
      </c>
      <c r="AQ7" s="578">
        <v>2703255</v>
      </c>
      <c r="AR7" s="578">
        <v>2698540</v>
      </c>
      <c r="AS7" s="578">
        <v>2694665</v>
      </c>
      <c r="AT7" s="578">
        <v>2691333</v>
      </c>
      <c r="AU7" s="578">
        <v>2690661</v>
      </c>
      <c r="AV7" s="578">
        <v>2690244</v>
      </c>
      <c r="AW7" s="578">
        <v>2688637</v>
      </c>
      <c r="AX7" s="578">
        <v>2684943</v>
      </c>
      <c r="AY7" s="578">
        <v>2679464</v>
      </c>
      <c r="AZ7" s="578">
        <v>2674349</v>
      </c>
      <c r="BA7" s="578">
        <v>2668403</v>
      </c>
      <c r="BB7" s="578">
        <v>2659547</v>
      </c>
      <c r="BC7" s="578">
        <v>2648544</v>
      </c>
      <c r="BD7" s="578">
        <v>2637632</v>
      </c>
      <c r="BE7" s="578">
        <v>2627210</v>
      </c>
      <c r="BF7" s="578">
        <v>2616186</v>
      </c>
      <c r="BG7" s="578">
        <v>2605520</v>
      </c>
      <c r="BH7" s="578">
        <v>2594526</v>
      </c>
      <c r="BI7" s="578">
        <v>2582996</v>
      </c>
      <c r="BJ7" s="578">
        <v>2570010</v>
      </c>
      <c r="BK7" s="578">
        <v>2556991</v>
      </c>
      <c r="BL7" s="578">
        <v>2544564</v>
      </c>
      <c r="BM7" s="578">
        <v>2533152</v>
      </c>
      <c r="BN7" s="578">
        <v>2523193</v>
      </c>
      <c r="BO7" s="578">
        <v>2513246</v>
      </c>
      <c r="BP7" s="578">
        <v>2506443</v>
      </c>
      <c r="BQ7" s="578">
        <v>2499827</v>
      </c>
      <c r="BR7" s="578">
        <v>2494023</v>
      </c>
      <c r="BS7" s="578">
        <v>2489496</v>
      </c>
      <c r="BT7" s="578">
        <v>2486133</v>
      </c>
      <c r="BU7" s="578">
        <v>2483781</v>
      </c>
      <c r="BV7" s="578">
        <v>2482305</v>
      </c>
      <c r="BW7" s="578">
        <v>2481575</v>
      </c>
      <c r="BX7" s="578">
        <v>2481464</v>
      </c>
      <c r="BY7" s="578">
        <v>2481816</v>
      </c>
      <c r="BZ7" s="578">
        <v>2482407</v>
      </c>
      <c r="CA7" s="578">
        <v>2483049</v>
      </c>
      <c r="CB7" s="578">
        <v>2483531</v>
      </c>
    </row>
    <row r="8" spans="1:80" s="575" customFormat="1" ht="15" customHeight="1" x14ac:dyDescent="0.3">
      <c r="A8" s="582" t="s">
        <v>1197</v>
      </c>
      <c r="B8" s="578">
        <v>3539760.3100932082</v>
      </c>
      <c r="C8" s="578">
        <v>3649966</v>
      </c>
      <c r="D8" s="578">
        <v>3739134.465076182</v>
      </c>
      <c r="E8" s="578">
        <v>3814686.4215591899</v>
      </c>
      <c r="F8" s="578">
        <v>3889893.7511397018</v>
      </c>
      <c r="G8" s="578">
        <v>3962696.1842919281</v>
      </c>
      <c r="H8" s="578">
        <v>4024223.3242211957</v>
      </c>
      <c r="I8" s="578">
        <v>4093339.7478945544</v>
      </c>
      <c r="J8" s="578">
        <v>4161538.4151427886</v>
      </c>
      <c r="K8" s="578">
        <v>4217645.1732469331</v>
      </c>
      <c r="L8" s="578">
        <v>4264874.0426672194</v>
      </c>
      <c r="M8" s="578">
        <v>4300130.8731703712</v>
      </c>
      <c r="N8" s="578">
        <v>4331424.4942948222</v>
      </c>
      <c r="O8" s="578">
        <v>4373270.4413359091</v>
      </c>
      <c r="P8" s="578">
        <v>4417116.7227893081</v>
      </c>
      <c r="Q8" s="578">
        <v>4467409.7748861331</v>
      </c>
      <c r="R8" s="578">
        <v>4530510.2115441849</v>
      </c>
      <c r="S8" s="578">
        <v>4607804.0322626336</v>
      </c>
      <c r="T8" s="578">
        <v>4696867.6108902302</v>
      </c>
      <c r="U8" s="578">
        <v>4784350.4008998564</v>
      </c>
      <c r="V8" s="578">
        <v>4876815.297217302</v>
      </c>
      <c r="W8" s="578">
        <v>4968811.950460704</v>
      </c>
      <c r="X8" s="578">
        <v>5060666.257809598</v>
      </c>
      <c r="Y8" s="578">
        <v>5152921.3812298719</v>
      </c>
      <c r="Z8" s="578">
        <v>5229522.2021987364</v>
      </c>
      <c r="AA8" s="578">
        <v>5301200.8519732589</v>
      </c>
      <c r="AB8" s="578">
        <v>5372950.6746950364</v>
      </c>
      <c r="AC8" s="578">
        <v>5443520.5248702252</v>
      </c>
      <c r="AD8" s="578">
        <v>5512895.4187204558</v>
      </c>
      <c r="AE8" s="578">
        <v>5581798.3235520506</v>
      </c>
      <c r="AF8" s="578">
        <v>5641403.7939054454</v>
      </c>
      <c r="AG8" s="578">
        <v>5692667.0456516882</v>
      </c>
      <c r="AH8" s="578">
        <v>5745050.3348310413</v>
      </c>
      <c r="AI8" s="578">
        <v>5785484.0607608138</v>
      </c>
      <c r="AJ8" s="578">
        <v>5825891.5650784401</v>
      </c>
      <c r="AK8" s="578">
        <v>5861519.2440962344</v>
      </c>
      <c r="AL8" s="578">
        <v>5884335.792608208</v>
      </c>
      <c r="AM8" s="578">
        <v>5902439.9428230114</v>
      </c>
      <c r="AN8" s="578">
        <v>5897630.1499664402</v>
      </c>
      <c r="AO8" s="578">
        <v>5875544.0606499743</v>
      </c>
      <c r="AP8" s="578">
        <v>5848026.351674607</v>
      </c>
      <c r="AQ8" s="578">
        <v>5816418.0712043997</v>
      </c>
      <c r="AR8" s="578">
        <v>5778857.4847769551</v>
      </c>
      <c r="AS8" s="578">
        <v>5736610.7216644874</v>
      </c>
      <c r="AT8" s="578">
        <v>5690801.5652446998</v>
      </c>
      <c r="AU8" s="578">
        <v>5632773.1375646824</v>
      </c>
      <c r="AV8" s="578">
        <v>5572373.5269577112</v>
      </c>
      <c r="AW8" s="578">
        <v>5515495.1042675432</v>
      </c>
      <c r="AX8" s="578">
        <v>5465782.6735825315</v>
      </c>
      <c r="AY8" s="578">
        <v>5422382.1595356222</v>
      </c>
      <c r="AZ8" s="578">
        <v>5376820.2354589291</v>
      </c>
      <c r="BA8" s="578">
        <v>5334206.3697764119</v>
      </c>
      <c r="BB8" s="578">
        <v>5303268.6133882338</v>
      </c>
      <c r="BC8" s="578">
        <v>5281388.5510243457</v>
      </c>
      <c r="BD8" s="578">
        <v>5260119.0776290111</v>
      </c>
      <c r="BE8" s="578">
        <v>5238366.3773812633</v>
      </c>
      <c r="BF8" s="578">
        <v>5221150.0160348453</v>
      </c>
      <c r="BG8" s="578">
        <v>5204960.0435067294</v>
      </c>
      <c r="BH8" s="578">
        <v>5193096.6369827725</v>
      </c>
      <c r="BI8" s="578">
        <v>5186818.4338460024</v>
      </c>
      <c r="BJ8" s="578">
        <v>5190111.1191426739</v>
      </c>
      <c r="BK8" s="578">
        <v>5197606.7542719562</v>
      </c>
      <c r="BL8" s="578">
        <v>5206945.3941406729</v>
      </c>
      <c r="BM8" s="578">
        <v>5216617.4230781076</v>
      </c>
      <c r="BN8" s="578">
        <v>5224802.3120123819</v>
      </c>
      <c r="BO8" s="578">
        <v>5237347.4804521454</v>
      </c>
      <c r="BP8" s="578">
        <v>5241501.7330050562</v>
      </c>
      <c r="BQ8" s="578">
        <v>5249012.351912708</v>
      </c>
      <c r="BR8" s="578">
        <v>5257156.0354564656</v>
      </c>
      <c r="BS8" s="578">
        <v>5263629.0277120378</v>
      </c>
      <c r="BT8" s="578">
        <v>5268543.7070171945</v>
      </c>
      <c r="BU8" s="578">
        <v>5272154.7976042153</v>
      </c>
      <c r="BV8" s="578">
        <v>5274634.6129243476</v>
      </c>
      <c r="BW8" s="578">
        <v>5276028.1043127002</v>
      </c>
      <c r="BX8" s="578">
        <v>5276496.3473867439</v>
      </c>
      <c r="BY8" s="578">
        <v>5276177.9420963945</v>
      </c>
      <c r="BZ8" s="578">
        <v>5275338.8505077092</v>
      </c>
      <c r="CA8" s="578">
        <v>5274417.3481379915</v>
      </c>
      <c r="CB8" s="578">
        <v>5273799.2672802554</v>
      </c>
    </row>
    <row r="9" spans="1:80" s="575" customFormat="1" ht="15" customHeight="1" x14ac:dyDescent="0.3">
      <c r="A9" s="582" t="s">
        <v>1195</v>
      </c>
      <c r="B9" s="578">
        <v>-77197.689906791784</v>
      </c>
      <c r="C9" s="578">
        <v>0</v>
      </c>
      <c r="D9" s="578">
        <v>103221.46507618204</v>
      </c>
      <c r="E9" s="578">
        <v>203391.42155918991</v>
      </c>
      <c r="F9" s="578">
        <v>303254.75113970181</v>
      </c>
      <c r="G9" s="578">
        <v>400405.18429192808</v>
      </c>
      <c r="H9" s="578">
        <v>482564.32422119565</v>
      </c>
      <c r="I9" s="578">
        <v>574775.7478945544</v>
      </c>
      <c r="J9" s="578">
        <v>665620.41514278855</v>
      </c>
      <c r="K9" s="578">
        <v>740820.17324693315</v>
      </c>
      <c r="L9" s="578">
        <v>803473.04266721942</v>
      </c>
      <c r="M9" s="578">
        <v>851140.87317037117</v>
      </c>
      <c r="N9" s="578">
        <v>894508.49429482222</v>
      </c>
      <c r="O9" s="578">
        <v>948781.44133590907</v>
      </c>
      <c r="P9" s="578">
        <v>1007356.7227893081</v>
      </c>
      <c r="Q9" s="578">
        <v>1074241.7748861331</v>
      </c>
      <c r="R9" s="578">
        <v>1160655.2115441849</v>
      </c>
      <c r="S9" s="578">
        <v>1265180.0322626336</v>
      </c>
      <c r="T9" s="578">
        <v>1385407.6108902302</v>
      </c>
      <c r="U9" s="578">
        <v>1505172.4008998564</v>
      </c>
      <c r="V9" s="578">
        <v>1632506.297217302</v>
      </c>
      <c r="W9" s="578">
        <v>1760412.950460704</v>
      </c>
      <c r="X9" s="578">
        <v>1889114.257809598</v>
      </c>
      <c r="Y9" s="578">
        <v>2019156.3812298719</v>
      </c>
      <c r="Z9" s="578">
        <v>2130312.2021987364</v>
      </c>
      <c r="AA9" s="578">
        <v>2235815.8519732589</v>
      </c>
      <c r="AB9" s="578">
        <v>2341689.6746950364</v>
      </c>
      <c r="AC9" s="578">
        <v>2446184.5248702252</v>
      </c>
      <c r="AD9" s="578">
        <v>2549060.4187204558</v>
      </c>
      <c r="AE9" s="578">
        <v>2651099.3235520506</v>
      </c>
      <c r="AF9" s="578">
        <v>2741171.7939054454</v>
      </c>
      <c r="AG9" s="578">
        <v>2820384.0456516882</v>
      </c>
      <c r="AH9" s="578">
        <v>2900566.3348310413</v>
      </c>
      <c r="AI9" s="578">
        <v>2965456.0607608138</v>
      </c>
      <c r="AJ9" s="578">
        <v>3029971.5650784401</v>
      </c>
      <c r="AK9" s="578">
        <v>3088241.2440962344</v>
      </c>
      <c r="AL9" s="578">
        <v>3130295.792608208</v>
      </c>
      <c r="AM9" s="578">
        <v>3166328.9428230114</v>
      </c>
      <c r="AN9" s="578">
        <v>3173716.1499664402</v>
      </c>
      <c r="AO9" s="578">
        <v>3159615.0606499743</v>
      </c>
      <c r="AP9" s="578">
        <v>3138845.351674607</v>
      </c>
      <c r="AQ9" s="578">
        <v>3113163.0712043997</v>
      </c>
      <c r="AR9" s="578">
        <v>3080317.4847769551</v>
      </c>
      <c r="AS9" s="578">
        <v>3041945.7216644874</v>
      </c>
      <c r="AT9" s="578">
        <v>2999468.5652446998</v>
      </c>
      <c r="AU9" s="578">
        <v>2942112.1375646824</v>
      </c>
      <c r="AV9" s="578">
        <v>2882129.5269577112</v>
      </c>
      <c r="AW9" s="578">
        <v>2826858.1042675432</v>
      </c>
      <c r="AX9" s="578">
        <v>2780839.6735825315</v>
      </c>
      <c r="AY9" s="578">
        <v>2742918.1595356222</v>
      </c>
      <c r="AZ9" s="578">
        <v>2702471.2354589291</v>
      </c>
      <c r="BA9" s="578">
        <v>2665803.3697764119</v>
      </c>
      <c r="BB9" s="578">
        <v>2643721.6133882338</v>
      </c>
      <c r="BC9" s="578">
        <v>2632844.5510243457</v>
      </c>
      <c r="BD9" s="578">
        <v>2622487.0776290111</v>
      </c>
      <c r="BE9" s="578">
        <v>2611156.3773812633</v>
      </c>
      <c r="BF9" s="578">
        <v>2604964.0160348453</v>
      </c>
      <c r="BG9" s="578">
        <v>2599440.0435067294</v>
      </c>
      <c r="BH9" s="578">
        <v>2598570.6369827725</v>
      </c>
      <c r="BI9" s="578">
        <v>2603822.4338460024</v>
      </c>
      <c r="BJ9" s="578">
        <v>2620101.1191426739</v>
      </c>
      <c r="BK9" s="578">
        <v>2640615.7542719562</v>
      </c>
      <c r="BL9" s="578">
        <v>2662381.3941406729</v>
      </c>
      <c r="BM9" s="578">
        <v>2683465.4230781076</v>
      </c>
      <c r="BN9" s="578">
        <v>2701609.3120123819</v>
      </c>
      <c r="BO9" s="578">
        <v>2724101.4804521454</v>
      </c>
      <c r="BP9" s="578">
        <v>2735058.7330050562</v>
      </c>
      <c r="BQ9" s="578">
        <v>2749185.351912708</v>
      </c>
      <c r="BR9" s="578">
        <v>2763133.0354564656</v>
      </c>
      <c r="BS9" s="578">
        <v>2774133.0277120378</v>
      </c>
      <c r="BT9" s="578">
        <v>2782410.7070171945</v>
      </c>
      <c r="BU9" s="578">
        <v>2788373.7976042153</v>
      </c>
      <c r="BV9" s="578">
        <v>2792329.6129243476</v>
      </c>
      <c r="BW9" s="578">
        <v>2794453.1043127002</v>
      </c>
      <c r="BX9" s="578">
        <v>2795032.3473867439</v>
      </c>
      <c r="BY9" s="578">
        <v>2794361.9420963945</v>
      </c>
      <c r="BZ9" s="578">
        <v>2792931.8505077092</v>
      </c>
      <c r="CA9" s="578">
        <v>2791368.3481379915</v>
      </c>
      <c r="CB9" s="578">
        <v>2790268.2672802554</v>
      </c>
    </row>
    <row r="10" spans="1:80" s="575" customFormat="1" ht="15" customHeight="1" x14ac:dyDescent="0.3">
      <c r="A10" s="582" t="s">
        <v>1196</v>
      </c>
      <c r="B10" s="577"/>
      <c r="C10" s="577"/>
      <c r="D10" s="581">
        <v>1.8308016332882593E-2</v>
      </c>
      <c r="E10" s="581">
        <v>3.5528378850860846E-2</v>
      </c>
      <c r="F10" s="581">
        <v>5.218581819567078E-2</v>
      </c>
      <c r="G10" s="581">
        <v>6.7928837110854859E-2</v>
      </c>
      <c r="H10" s="581">
        <v>8.0934450820219009E-2</v>
      </c>
      <c r="I10" s="581">
        <v>9.5160133687567955E-2</v>
      </c>
      <c r="J10" s="581">
        <v>0.10883613647467902</v>
      </c>
      <c r="K10" s="581">
        <v>0.11997040861095079</v>
      </c>
      <c r="L10" s="581">
        <v>0.12915741484188764</v>
      </c>
      <c r="M10" s="581">
        <v>0.13615833896395102</v>
      </c>
      <c r="N10" s="581">
        <v>0.14251094493702973</v>
      </c>
      <c r="O10" s="581">
        <v>0.15018649024049113</v>
      </c>
      <c r="P10" s="581">
        <v>0.15833781955696588</v>
      </c>
      <c r="Q10" s="581">
        <v>0.16745783009213452</v>
      </c>
      <c r="R10" s="581">
        <v>0.17889240466302472</v>
      </c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7"/>
      <c r="AJ10" s="577"/>
      <c r="AK10" s="577"/>
      <c r="AL10" s="577"/>
      <c r="AM10" s="577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7"/>
      <c r="BV10" s="577"/>
      <c r="BW10" s="577"/>
      <c r="BX10" s="577"/>
      <c r="BY10" s="577"/>
      <c r="BZ10" s="577"/>
      <c r="CA10" s="577"/>
      <c r="CB10" s="577"/>
    </row>
    <row r="11" spans="1:80" s="575" customFormat="1" ht="15" customHeight="1" x14ac:dyDescent="0.3">
      <c r="A11" s="582"/>
      <c r="B11" s="577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  <c r="AC11" s="577"/>
      <c r="AD11" s="577"/>
      <c r="AE11" s="577"/>
      <c r="AF11" s="577"/>
      <c r="AG11" s="577"/>
      <c r="AH11" s="577"/>
      <c r="AI11" s="577"/>
      <c r="AJ11" s="577"/>
      <c r="AK11" s="577"/>
      <c r="AL11" s="577"/>
      <c r="AM11" s="577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7"/>
      <c r="BT11" s="577"/>
      <c r="BU11" s="577"/>
      <c r="BV11" s="577"/>
      <c r="BW11" s="577"/>
      <c r="BX11" s="577"/>
      <c r="BY11" s="577"/>
      <c r="BZ11" s="577"/>
      <c r="CA11" s="577"/>
      <c r="CB11" s="577"/>
    </row>
    <row r="12" spans="1:80" s="576" customFormat="1" ht="15" customHeight="1" x14ac:dyDescent="0.3">
      <c r="A12" s="582" t="s">
        <v>1198</v>
      </c>
      <c r="B12" s="579"/>
      <c r="C12" s="579">
        <v>0</v>
      </c>
      <c r="D12" s="579">
        <v>14053</v>
      </c>
      <c r="E12" s="579">
        <v>38671</v>
      </c>
      <c r="F12" s="579">
        <v>63327</v>
      </c>
      <c r="G12" s="579">
        <v>87675</v>
      </c>
      <c r="H12" s="579">
        <v>108307</v>
      </c>
      <c r="I12" s="579">
        <v>131402</v>
      </c>
      <c r="J12" s="579">
        <v>154048</v>
      </c>
      <c r="K12" s="579">
        <v>173141</v>
      </c>
      <c r="L12" s="579">
        <v>188565</v>
      </c>
      <c r="M12" s="579">
        <v>200976</v>
      </c>
      <c r="N12" s="579">
        <v>213050</v>
      </c>
      <c r="O12" s="579">
        <v>225477</v>
      </c>
      <c r="P12" s="579">
        <v>240206</v>
      </c>
      <c r="Q12" s="579">
        <v>256798</v>
      </c>
      <c r="R12" s="579">
        <v>280111</v>
      </c>
      <c r="S12" s="579">
        <v>307342</v>
      </c>
      <c r="T12" s="579">
        <v>338506</v>
      </c>
      <c r="U12" s="579">
        <v>370788</v>
      </c>
      <c r="V12" s="579">
        <v>405657</v>
      </c>
      <c r="W12" s="579">
        <v>441567</v>
      </c>
      <c r="X12" s="579">
        <v>478414</v>
      </c>
      <c r="Y12" s="579">
        <v>516201</v>
      </c>
      <c r="Z12" s="579">
        <v>550756</v>
      </c>
      <c r="AA12" s="579">
        <v>584581</v>
      </c>
      <c r="AB12" s="579">
        <v>618705</v>
      </c>
      <c r="AC12" s="579">
        <v>652630</v>
      </c>
      <c r="AD12" s="579">
        <v>686131</v>
      </c>
      <c r="AE12" s="579">
        <v>719267</v>
      </c>
      <c r="AF12" s="579">
        <v>749734</v>
      </c>
      <c r="AG12" s="579">
        <v>777683</v>
      </c>
      <c r="AH12" s="579">
        <v>805482</v>
      </c>
      <c r="AI12" s="579">
        <v>829938</v>
      </c>
      <c r="AJ12" s="579">
        <v>854046</v>
      </c>
      <c r="AK12" s="579">
        <v>876688</v>
      </c>
      <c r="AL12" s="579">
        <v>895926</v>
      </c>
      <c r="AM12" s="579">
        <v>913855</v>
      </c>
      <c r="AN12" s="579">
        <v>926052</v>
      </c>
      <c r="AO12" s="579">
        <v>934037</v>
      </c>
      <c r="AP12" s="579">
        <v>940785</v>
      </c>
      <c r="AQ12" s="579">
        <v>946711</v>
      </c>
      <c r="AR12" s="579">
        <v>951426</v>
      </c>
      <c r="AS12" s="579">
        <v>955301</v>
      </c>
      <c r="AT12" s="579">
        <v>958633</v>
      </c>
      <c r="AU12" s="579">
        <v>959305</v>
      </c>
      <c r="AV12" s="579">
        <v>959722</v>
      </c>
      <c r="AW12" s="579">
        <v>961329</v>
      </c>
      <c r="AX12" s="579">
        <v>965023</v>
      </c>
      <c r="AY12" s="579">
        <v>970502</v>
      </c>
      <c r="AZ12" s="579">
        <v>975617</v>
      </c>
      <c r="BA12" s="579">
        <v>981563</v>
      </c>
      <c r="BB12" s="579">
        <v>990419</v>
      </c>
      <c r="BC12" s="579">
        <v>1001422</v>
      </c>
      <c r="BD12" s="579">
        <v>1012334</v>
      </c>
      <c r="BE12" s="579">
        <v>1022756</v>
      </c>
      <c r="BF12" s="579">
        <v>1033780</v>
      </c>
      <c r="BG12" s="579">
        <v>1044446</v>
      </c>
      <c r="BH12" s="579">
        <v>1055440</v>
      </c>
      <c r="BI12" s="579">
        <v>1066970</v>
      </c>
      <c r="BJ12" s="579">
        <v>1079956</v>
      </c>
      <c r="BK12" s="579">
        <v>1092975</v>
      </c>
      <c r="BL12" s="579">
        <v>1105402</v>
      </c>
      <c r="BM12" s="579">
        <v>1116814</v>
      </c>
      <c r="BN12" s="579">
        <v>1126773</v>
      </c>
      <c r="BO12" s="579">
        <v>1136720</v>
      </c>
      <c r="BP12" s="579">
        <v>1143523</v>
      </c>
      <c r="BQ12" s="579">
        <v>1150139</v>
      </c>
      <c r="BR12" s="579">
        <v>1155943</v>
      </c>
      <c r="BS12" s="579">
        <v>1160470</v>
      </c>
      <c r="BT12" s="579">
        <v>1163833</v>
      </c>
      <c r="BU12" s="579">
        <v>1166185</v>
      </c>
      <c r="BV12" s="579">
        <v>1167661</v>
      </c>
      <c r="BW12" s="579">
        <v>1168391</v>
      </c>
      <c r="BX12" s="579">
        <v>1168502</v>
      </c>
      <c r="BY12" s="579">
        <v>1168150</v>
      </c>
      <c r="BZ12" s="579">
        <v>1167559</v>
      </c>
      <c r="CA12" s="579">
        <v>1166917</v>
      </c>
      <c r="CB12" s="579">
        <v>1166435</v>
      </c>
    </row>
    <row r="13" spans="1:80" s="575" customFormat="1" ht="15" customHeight="1" x14ac:dyDescent="0.3">
      <c r="A13" s="582" t="s">
        <v>1196</v>
      </c>
      <c r="B13" s="577"/>
      <c r="C13" s="577"/>
      <c r="D13" s="581">
        <v>2.5325836083288176E-3</v>
      </c>
      <c r="E13" s="581">
        <v>6.9551670410944958E-3</v>
      </c>
      <c r="F13" s="581">
        <v>1.1366995810005477E-2</v>
      </c>
      <c r="G13" s="581">
        <v>1.5707439423119991E-2</v>
      </c>
      <c r="H13" s="581">
        <v>1.9381541518555687E-2</v>
      </c>
      <c r="I13" s="581">
        <v>2.3478411268322352E-2</v>
      </c>
      <c r="J13" s="581">
        <v>2.748780341138686E-2</v>
      </c>
      <c r="K13" s="581">
        <v>3.0877536516836401E-2</v>
      </c>
      <c r="L13" s="581">
        <v>3.3636438556439968E-2</v>
      </c>
      <c r="M13" s="581">
        <v>3.5882509847443629E-2</v>
      </c>
      <c r="N13" s="581">
        <v>3.8076518342498152E-2</v>
      </c>
      <c r="O13" s="581">
        <v>4.0306568531463159E-2</v>
      </c>
      <c r="P13" s="581">
        <v>4.2932859475074005E-2</v>
      </c>
      <c r="Q13" s="581">
        <v>4.5876815859781636E-2</v>
      </c>
      <c r="R13" s="581">
        <v>4.9953249802985773E-2</v>
      </c>
      <c r="S13" s="581">
        <v>5.4671682088745649E-2</v>
      </c>
      <c r="T13" s="581">
        <v>6.0018411229999243E-2</v>
      </c>
      <c r="U13" s="581">
        <v>6.5513951318802471E-2</v>
      </c>
      <c r="V13" s="581">
        <v>7.139072146061505E-2</v>
      </c>
      <c r="W13" s="581">
        <v>7.7387235514703015E-2</v>
      </c>
      <c r="X13" s="581">
        <v>8.3481160228533455E-2</v>
      </c>
      <c r="Y13" s="581">
        <v>8.9668356268608487E-2</v>
      </c>
      <c r="Z13" s="581">
        <v>9.5298986389739965E-2</v>
      </c>
      <c r="AA13" s="581">
        <v>0.10077384276976756</v>
      </c>
      <c r="AB13" s="581">
        <v>0.10625337352163974</v>
      </c>
      <c r="AC13" s="581">
        <v>0.111663108417054</v>
      </c>
      <c r="AD13" s="581">
        <v>0.11697164695150132</v>
      </c>
      <c r="AE13" s="581">
        <v>0.12219196587913533</v>
      </c>
      <c r="AF13" s="581">
        <v>0.12699258540571248</v>
      </c>
      <c r="AG13" s="581">
        <v>0.13140745752355823</v>
      </c>
      <c r="AH13" s="581">
        <v>0.13578657077049094</v>
      </c>
      <c r="AI13" s="581">
        <v>0.13967865114872394</v>
      </c>
      <c r="AJ13" s="581">
        <v>0.14351811163191974</v>
      </c>
      <c r="AK13" s="581">
        <v>0.1471504834447146</v>
      </c>
      <c r="AL13" s="581">
        <v>0.15030943484353107</v>
      </c>
      <c r="AM13" s="581">
        <v>0.15329454399546955</v>
      </c>
      <c r="AN13" s="581">
        <v>0.1554941337842746</v>
      </c>
      <c r="AO13" s="581">
        <v>0.15712495598909185</v>
      </c>
      <c r="AP13" s="581">
        <v>0.15860020277143438</v>
      </c>
      <c r="AQ13" s="581">
        <v>0.15997628181048396</v>
      </c>
      <c r="AR13" s="581">
        <v>0.16119790797467326</v>
      </c>
      <c r="AS13" s="581">
        <v>0.16231433183246963</v>
      </c>
      <c r="AT13" s="581">
        <v>0.16336382936446397</v>
      </c>
      <c r="AU13" s="581">
        <v>0.16404761306238344</v>
      </c>
      <c r="AV13" s="581">
        <v>0.16469730592136481</v>
      </c>
      <c r="AW13" s="581">
        <v>0.1655133194345135</v>
      </c>
      <c r="AX13" s="581">
        <v>0.16662122821263539</v>
      </c>
      <c r="AY13" s="581">
        <v>0.16797663943910285</v>
      </c>
      <c r="AZ13" s="581">
        <v>0.16927477018782475</v>
      </c>
      <c r="BA13" s="581">
        <v>0.17068214920157529</v>
      </c>
      <c r="BB13" s="581">
        <v>0.1724896480331263</v>
      </c>
      <c r="BC13" s="581">
        <v>0.17458582106270465</v>
      </c>
      <c r="BD13" s="581">
        <v>0.17665249957596449</v>
      </c>
      <c r="BE13" s="581">
        <v>0.17863195361517339</v>
      </c>
      <c r="BF13" s="581">
        <v>0.180674197991503</v>
      </c>
      <c r="BG13" s="581">
        <v>0.18264347828519947</v>
      </c>
      <c r="BH13" s="581">
        <v>0.18463326565102978</v>
      </c>
      <c r="BI13" s="581">
        <v>0.18667018439928737</v>
      </c>
      <c r="BJ13" s="581">
        <v>0.18887987397701203</v>
      </c>
      <c r="BK13" s="581">
        <v>0.19106267715874733</v>
      </c>
      <c r="BL13" s="581">
        <v>0.19313223436503568</v>
      </c>
      <c r="BM13" s="581">
        <v>0.19503011246048324</v>
      </c>
      <c r="BN13" s="581">
        <v>0.19669815693181228</v>
      </c>
      <c r="BO13" s="581">
        <v>0.19833317223154132</v>
      </c>
      <c r="BP13" s="581">
        <v>0.19951019357071922</v>
      </c>
      <c r="BQ13" s="581">
        <v>0.20063417158044686</v>
      </c>
      <c r="BR13" s="581">
        <v>0.20162008681602986</v>
      </c>
      <c r="BS13" s="581">
        <v>0.20240756990741685</v>
      </c>
      <c r="BT13" s="581">
        <v>0.20301393356863537</v>
      </c>
      <c r="BU13" s="581">
        <v>0.203461507124472</v>
      </c>
      <c r="BV13" s="581">
        <v>0.2037701085076731</v>
      </c>
      <c r="BW13" s="581">
        <v>0.20396003930502926</v>
      </c>
      <c r="BX13" s="581">
        <v>0.20404965845969925</v>
      </c>
      <c r="BY13" s="581">
        <v>0.20406316551118509</v>
      </c>
      <c r="BZ13" s="581">
        <v>0.2040343459391353</v>
      </c>
      <c r="CA13" s="581">
        <v>0.20399091957326329</v>
      </c>
      <c r="CB13" s="581">
        <v>0.20396438634074146</v>
      </c>
    </row>
    <row r="14" spans="1:80" s="575" customFormat="1" ht="15" customHeight="1" x14ac:dyDescent="0.3"/>
  </sheetData>
  <hyperlinks>
    <hyperlink ref="A1" location="OBSAH!A1" display="OBSAH!A1" xr:uid="{A848979F-2207-4369-A0D1-14EC683459F5}"/>
  </hyperlink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8B9B-56DE-4DF3-8448-DAFD6442C050}">
  <dimension ref="A1:CB14"/>
  <sheetViews>
    <sheetView topLeftCell="C1" zoomScale="70" zoomScaleNormal="70" workbookViewId="0">
      <selection activeCell="Z45" sqref="Z45"/>
    </sheetView>
  </sheetViews>
  <sheetFormatPr defaultColWidth="8.7265625" defaultRowHeight="15" customHeight="1" x14ac:dyDescent="0.3"/>
  <cols>
    <col min="1" max="1" width="32.453125" style="19" bestFit="1" customWidth="1"/>
    <col min="2" max="80" width="10.6328125" style="19" customWidth="1"/>
    <col min="81" max="16384" width="8.7265625" style="19"/>
  </cols>
  <sheetData>
    <row r="1" spans="1:80" ht="15" customHeight="1" x14ac:dyDescent="0.3">
      <c r="A1" s="2" t="s">
        <v>3</v>
      </c>
    </row>
    <row r="2" spans="1:80" ht="15" customHeight="1" x14ac:dyDescent="0.3">
      <c r="A2" s="583" t="s">
        <v>168</v>
      </c>
      <c r="B2" s="580" t="s">
        <v>184</v>
      </c>
      <c r="C2" s="580" t="s">
        <v>185</v>
      </c>
      <c r="D2" s="580" t="s">
        <v>228</v>
      </c>
      <c r="E2" s="580" t="s">
        <v>186</v>
      </c>
      <c r="F2" s="580" t="s">
        <v>229</v>
      </c>
      <c r="G2" s="580" t="s">
        <v>230</v>
      </c>
      <c r="H2" s="580" t="s">
        <v>231</v>
      </c>
      <c r="I2" s="580" t="s">
        <v>232</v>
      </c>
      <c r="J2" s="580" t="s">
        <v>187</v>
      </c>
      <c r="K2" s="580" t="s">
        <v>233</v>
      </c>
      <c r="L2" s="580" t="s">
        <v>234</v>
      </c>
      <c r="M2" s="580" t="s">
        <v>235</v>
      </c>
      <c r="N2" s="580" t="s">
        <v>236</v>
      </c>
      <c r="O2" s="580" t="s">
        <v>188</v>
      </c>
      <c r="P2" s="580" t="s">
        <v>237</v>
      </c>
      <c r="Q2" s="580" t="s">
        <v>238</v>
      </c>
      <c r="R2" s="580" t="s">
        <v>239</v>
      </c>
      <c r="S2" s="580" t="s">
        <v>240</v>
      </c>
      <c r="T2" s="580" t="s">
        <v>189</v>
      </c>
      <c r="U2" s="580" t="s">
        <v>241</v>
      </c>
      <c r="V2" s="580" t="s">
        <v>242</v>
      </c>
      <c r="W2" s="580" t="s">
        <v>243</v>
      </c>
      <c r="X2" s="580" t="s">
        <v>244</v>
      </c>
      <c r="Y2" s="580" t="s">
        <v>190</v>
      </c>
      <c r="Z2" s="580" t="s">
        <v>245</v>
      </c>
      <c r="AA2" s="580" t="s">
        <v>246</v>
      </c>
      <c r="AB2" s="580" t="s">
        <v>247</v>
      </c>
      <c r="AC2" s="580" t="s">
        <v>248</v>
      </c>
      <c r="AD2" s="580" t="s">
        <v>191</v>
      </c>
      <c r="AE2" s="580" t="s">
        <v>249</v>
      </c>
      <c r="AF2" s="580" t="s">
        <v>250</v>
      </c>
      <c r="AG2" s="580" t="s">
        <v>251</v>
      </c>
      <c r="AH2" s="580" t="s">
        <v>252</v>
      </c>
      <c r="AI2" s="580" t="s">
        <v>192</v>
      </c>
      <c r="AJ2" s="580" t="s">
        <v>253</v>
      </c>
      <c r="AK2" s="580" t="s">
        <v>254</v>
      </c>
      <c r="AL2" s="580" t="s">
        <v>255</v>
      </c>
      <c r="AM2" s="580" t="s">
        <v>256</v>
      </c>
      <c r="AN2" s="580" t="s">
        <v>193</v>
      </c>
      <c r="AO2" s="580" t="s">
        <v>257</v>
      </c>
      <c r="AP2" s="580" t="s">
        <v>258</v>
      </c>
      <c r="AQ2" s="580" t="s">
        <v>259</v>
      </c>
      <c r="AR2" s="580" t="s">
        <v>260</v>
      </c>
      <c r="AS2" s="580" t="s">
        <v>194</v>
      </c>
      <c r="AT2" s="580" t="s">
        <v>261</v>
      </c>
      <c r="AU2" s="580" t="s">
        <v>262</v>
      </c>
      <c r="AV2" s="580" t="s">
        <v>263</v>
      </c>
      <c r="AW2" s="580" t="s">
        <v>264</v>
      </c>
      <c r="AX2" s="580" t="s">
        <v>195</v>
      </c>
      <c r="AY2" s="580" t="s">
        <v>265</v>
      </c>
      <c r="AZ2" s="580" t="s">
        <v>266</v>
      </c>
      <c r="BA2" s="580" t="s">
        <v>267</v>
      </c>
      <c r="BB2" s="580" t="s">
        <v>268</v>
      </c>
      <c r="BC2" s="580" t="s">
        <v>196</v>
      </c>
      <c r="BD2" s="580" t="s">
        <v>269</v>
      </c>
      <c r="BE2" s="580" t="s">
        <v>270</v>
      </c>
      <c r="BF2" s="580" t="s">
        <v>271</v>
      </c>
      <c r="BG2" s="580" t="s">
        <v>272</v>
      </c>
      <c r="BH2" s="580" t="s">
        <v>197</v>
      </c>
      <c r="BI2" s="580" t="s">
        <v>273</v>
      </c>
      <c r="BJ2" s="580" t="s">
        <v>274</v>
      </c>
      <c r="BK2" s="580" t="s">
        <v>275</v>
      </c>
      <c r="BL2" s="580" t="s">
        <v>276</v>
      </c>
      <c r="BM2" s="580" t="s">
        <v>198</v>
      </c>
      <c r="BN2" s="580" t="s">
        <v>277</v>
      </c>
      <c r="BO2" s="580" t="s">
        <v>278</v>
      </c>
      <c r="BP2" s="580" t="s">
        <v>279</v>
      </c>
      <c r="BQ2" s="580" t="s">
        <v>280</v>
      </c>
      <c r="BR2" s="580" t="s">
        <v>199</v>
      </c>
      <c r="BS2" s="580" t="s">
        <v>281</v>
      </c>
      <c r="BT2" s="580" t="s">
        <v>282</v>
      </c>
      <c r="BU2" s="580" t="s">
        <v>283</v>
      </c>
      <c r="BV2" s="580" t="s">
        <v>284</v>
      </c>
      <c r="BW2" s="580" t="s">
        <v>200</v>
      </c>
      <c r="BX2" s="580" t="s">
        <v>285</v>
      </c>
      <c r="BY2" s="580" t="s">
        <v>286</v>
      </c>
      <c r="BZ2" s="580" t="s">
        <v>287</v>
      </c>
      <c r="CA2" s="580" t="s">
        <v>288</v>
      </c>
      <c r="CB2" s="580" t="s">
        <v>201</v>
      </c>
    </row>
    <row r="3" spans="1:80" s="574" customFormat="1" ht="15" customHeight="1" x14ac:dyDescent="0.3">
      <c r="A3" s="582" t="s">
        <v>1191</v>
      </c>
      <c r="B3" s="577">
        <v>0.26125766458996758</v>
      </c>
      <c r="C3" s="577">
        <v>0.26695536341982362</v>
      </c>
      <c r="D3" s="577">
        <v>0.27453407163482735</v>
      </c>
      <c r="E3" s="577">
        <v>0.28199053248211514</v>
      </c>
      <c r="F3" s="577">
        <v>0.28952676865444221</v>
      </c>
      <c r="G3" s="577">
        <v>0.29696142173674189</v>
      </c>
      <c r="H3" s="577">
        <v>0.30332903308873044</v>
      </c>
      <c r="I3" s="577">
        <v>0.31056391186859184</v>
      </c>
      <c r="J3" s="577">
        <v>0.31778348347987567</v>
      </c>
      <c r="K3" s="577">
        <v>0.32383654627425884</v>
      </c>
      <c r="L3" s="577">
        <v>0.32892201741433597</v>
      </c>
      <c r="M3" s="577">
        <v>0.33283453996677287</v>
      </c>
      <c r="N3" s="577">
        <v>0.33643446624822954</v>
      </c>
      <c r="O3" s="577">
        <v>0.34091743322872403</v>
      </c>
      <c r="P3" s="577">
        <v>0.34582287316409366</v>
      </c>
      <c r="Q3" s="577">
        <v>0.35147066104596059</v>
      </c>
      <c r="R3" s="577">
        <v>0.35890090226434074</v>
      </c>
      <c r="S3" s="577">
        <v>0.36799771676383586</v>
      </c>
      <c r="T3" s="577">
        <v>0.37864084119995411</v>
      </c>
      <c r="U3" s="577">
        <v>0.38949029299415888</v>
      </c>
      <c r="V3" s="577">
        <v>0.40128483445935637</v>
      </c>
      <c r="W3" s="577">
        <v>0.41343081081872923</v>
      </c>
      <c r="X3" s="577">
        <v>0.42596558404213458</v>
      </c>
      <c r="Y3" s="577">
        <v>0.4389608027404735</v>
      </c>
      <c r="Z3" s="577">
        <v>0.45045318000393647</v>
      </c>
      <c r="AA3" s="577">
        <v>0.46166598975332623</v>
      </c>
      <c r="AB3" s="577">
        <v>0.47318195298920152</v>
      </c>
      <c r="AC3" s="577">
        <v>0.48482285602948749</v>
      </c>
      <c r="AD3" s="577">
        <v>0.49655159615835565</v>
      </c>
      <c r="AE3" s="577">
        <v>0.50844218392949936</v>
      </c>
      <c r="AF3" s="577">
        <v>0.51926983772332691</v>
      </c>
      <c r="AG3" s="577">
        <v>0.52908714078661467</v>
      </c>
      <c r="AH3" s="577">
        <v>0.53917406461066397</v>
      </c>
      <c r="AI3" s="577">
        <v>0.54767754079037512</v>
      </c>
      <c r="AJ3" s="577">
        <v>0.55625804744055629</v>
      </c>
      <c r="AK3" s="577">
        <v>0.56422904591606038</v>
      </c>
      <c r="AL3" s="577">
        <v>0.5703820569054916</v>
      </c>
      <c r="AM3" s="577">
        <v>0.57588599292938047</v>
      </c>
      <c r="AN3" s="577">
        <v>0.57799328466317224</v>
      </c>
      <c r="AO3" s="577">
        <v>0.57752172461062123</v>
      </c>
      <c r="AP3" s="577">
        <v>0.57624868917949745</v>
      </c>
      <c r="AQ3" s="577">
        <v>0.57439050330065056</v>
      </c>
      <c r="AR3" s="577">
        <v>0.57167838905482227</v>
      </c>
      <c r="AS3" s="577">
        <v>0.5683151709025055</v>
      </c>
      <c r="AT3" s="577">
        <v>0.56447492748017436</v>
      </c>
      <c r="AU3" s="577">
        <v>0.55885858530673316</v>
      </c>
      <c r="AV3" s="577">
        <v>0.55295170252215042</v>
      </c>
      <c r="AW3" s="577">
        <v>0.54763473090640347</v>
      </c>
      <c r="AX3" s="577">
        <v>0.54344542882288371</v>
      </c>
      <c r="AY3" s="577">
        <v>0.54023267340035175</v>
      </c>
      <c r="AZ3" s="577">
        <v>0.53671790779737427</v>
      </c>
      <c r="BA3" s="577">
        <v>0.53365065171939918</v>
      </c>
      <c r="BB3" s="577">
        <v>0.53232223382403099</v>
      </c>
      <c r="BC3" s="577">
        <v>0.53232832831925769</v>
      </c>
      <c r="BD3" s="577">
        <v>0.53237790563657095</v>
      </c>
      <c r="BE3" s="577">
        <v>0.53227949040997868</v>
      </c>
      <c r="BF3" s="577">
        <v>0.5327656366940271</v>
      </c>
      <c r="BG3" s="577">
        <v>0.53328778900181151</v>
      </c>
      <c r="BH3" s="577">
        <v>0.5343268866837334</v>
      </c>
      <c r="BI3" s="577">
        <v>0.53606316076370231</v>
      </c>
      <c r="BJ3" s="577">
        <v>0.53911385558811054</v>
      </c>
      <c r="BK3" s="577">
        <v>0.54264133115838109</v>
      </c>
      <c r="BL3" s="577">
        <v>0.54627118830573729</v>
      </c>
      <c r="BM3" s="577">
        <v>0.54975145589368501</v>
      </c>
      <c r="BN3" s="577">
        <v>0.55278728182901582</v>
      </c>
      <c r="BO3" s="577">
        <v>0.55630765949692151</v>
      </c>
      <c r="BP3" s="577">
        <v>0.55826005219348696</v>
      </c>
      <c r="BQ3" s="577">
        <v>0.56053958933958226</v>
      </c>
      <c r="BR3" s="577">
        <v>0.56271574079308817</v>
      </c>
      <c r="BS3" s="577">
        <v>0.56443312220626185</v>
      </c>
      <c r="BT3" s="577">
        <v>0.56572435987937897</v>
      </c>
      <c r="BU3" s="577">
        <v>0.56664818677653139</v>
      </c>
      <c r="BV3" s="577">
        <v>0.56725180829914135</v>
      </c>
      <c r="BW3" s="577">
        <v>0.56756858043782676</v>
      </c>
      <c r="BX3" s="577">
        <v>0.56764434221088844</v>
      </c>
      <c r="BY3" s="577">
        <v>0.56752958317619029</v>
      </c>
      <c r="BZ3" s="577">
        <v>0.56730423335093727</v>
      </c>
      <c r="CA3" s="577">
        <v>0.56705848334044151</v>
      </c>
      <c r="CB3" s="577">
        <v>0.56688199180924259</v>
      </c>
    </row>
    <row r="4" spans="1:80" s="575" customFormat="1" ht="15" customHeight="1" x14ac:dyDescent="0.3">
      <c r="A4" s="582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7"/>
      <c r="AH4" s="577"/>
      <c r="AI4" s="577"/>
      <c r="AJ4" s="577"/>
      <c r="AK4" s="577"/>
      <c r="AL4" s="577"/>
      <c r="AM4" s="577"/>
      <c r="AN4" s="577"/>
      <c r="AO4" s="577"/>
      <c r="AP4" s="577"/>
      <c r="AQ4" s="577"/>
      <c r="AR4" s="577"/>
      <c r="AS4" s="577"/>
      <c r="AT4" s="577"/>
      <c r="AU4" s="577"/>
      <c r="AV4" s="577"/>
      <c r="AW4" s="577"/>
      <c r="AX4" s="577"/>
      <c r="AY4" s="577"/>
      <c r="AZ4" s="577"/>
      <c r="BA4" s="577"/>
      <c r="BB4" s="577"/>
      <c r="BC4" s="577"/>
      <c r="BD4" s="577"/>
      <c r="BE4" s="577"/>
      <c r="BF4" s="577"/>
      <c r="BG4" s="577"/>
      <c r="BH4" s="577"/>
      <c r="BI4" s="577"/>
      <c r="BJ4" s="577"/>
      <c r="BK4" s="577"/>
      <c r="BL4" s="577"/>
      <c r="BM4" s="577"/>
      <c r="BN4" s="577"/>
      <c r="BO4" s="577"/>
      <c r="BP4" s="577"/>
      <c r="BQ4" s="577"/>
      <c r="BR4" s="577"/>
      <c r="BS4" s="577"/>
      <c r="BT4" s="577"/>
      <c r="BU4" s="577"/>
      <c r="BV4" s="577"/>
      <c r="BW4" s="577"/>
      <c r="BX4" s="577"/>
      <c r="BY4" s="577"/>
      <c r="BZ4" s="577"/>
      <c r="CA4" s="577"/>
      <c r="CB4" s="577"/>
    </row>
    <row r="5" spans="1:80" s="575" customFormat="1" ht="15" customHeight="1" x14ac:dyDescent="0.3">
      <c r="A5" s="582" t="s">
        <v>1192</v>
      </c>
      <c r="B5" s="577">
        <v>0.26695536341982362</v>
      </c>
      <c r="C5" s="577">
        <v>0.26695536341982362</v>
      </c>
      <c r="D5" s="577">
        <v>0.26695536341982362</v>
      </c>
      <c r="E5" s="577">
        <v>0.26695536341982362</v>
      </c>
      <c r="F5" s="577">
        <v>0.26695536341982362</v>
      </c>
      <c r="G5" s="577">
        <v>0.26695536341982362</v>
      </c>
      <c r="H5" s="577">
        <v>0.26695536341982362</v>
      </c>
      <c r="I5" s="577">
        <v>0.26695536341982362</v>
      </c>
      <c r="J5" s="577">
        <v>0.26695536341982362</v>
      </c>
      <c r="K5" s="577">
        <v>0.26695536341982362</v>
      </c>
      <c r="L5" s="577">
        <v>0.26695536341982362</v>
      </c>
      <c r="M5" s="577">
        <v>0.26695536341982362</v>
      </c>
      <c r="N5" s="577">
        <v>0.26695536341982362</v>
      </c>
      <c r="O5" s="577">
        <v>0.26695536341982362</v>
      </c>
      <c r="P5" s="577">
        <v>0.26695536341982362</v>
      </c>
      <c r="Q5" s="577">
        <v>0.26695536341982362</v>
      </c>
      <c r="R5" s="577">
        <v>0.26695536341982362</v>
      </c>
      <c r="S5" s="577">
        <v>0.26695536341982362</v>
      </c>
      <c r="T5" s="577">
        <v>0.26695536341982362</v>
      </c>
      <c r="U5" s="577">
        <v>0.26695536341982362</v>
      </c>
      <c r="V5" s="577">
        <v>0.26695536341982362</v>
      </c>
      <c r="W5" s="577">
        <v>0.26695536341982362</v>
      </c>
      <c r="X5" s="577">
        <v>0.26695536341982362</v>
      </c>
      <c r="Y5" s="577">
        <v>0.26695536341982362</v>
      </c>
      <c r="Z5" s="577">
        <v>0.26695536341982362</v>
      </c>
      <c r="AA5" s="577">
        <v>0.26695536341982362</v>
      </c>
      <c r="AB5" s="577">
        <v>0.26695536341982362</v>
      </c>
      <c r="AC5" s="577">
        <v>0.26695536341982362</v>
      </c>
      <c r="AD5" s="577">
        <v>0.26695536341982362</v>
      </c>
      <c r="AE5" s="577">
        <v>0.26695536341982362</v>
      </c>
      <c r="AF5" s="577">
        <v>0.26695536341982362</v>
      </c>
      <c r="AG5" s="577">
        <v>0.26695536341982362</v>
      </c>
      <c r="AH5" s="577">
        <v>0.26695536341982362</v>
      </c>
      <c r="AI5" s="577">
        <v>0.26695536341982362</v>
      </c>
      <c r="AJ5" s="577">
        <v>0.26695536341982362</v>
      </c>
      <c r="AK5" s="577">
        <v>0.26695536341982362</v>
      </c>
      <c r="AL5" s="577">
        <v>0.26695536341982362</v>
      </c>
      <c r="AM5" s="577">
        <v>0.26695536341982362</v>
      </c>
      <c r="AN5" s="577">
        <v>0.26695536341982362</v>
      </c>
      <c r="AO5" s="577">
        <v>0.26695536341982362</v>
      </c>
      <c r="AP5" s="577">
        <v>0.26695536341982362</v>
      </c>
      <c r="AQ5" s="577">
        <v>0.26695536341982362</v>
      </c>
      <c r="AR5" s="577">
        <v>0.26695536341982362</v>
      </c>
      <c r="AS5" s="577">
        <v>0.26695536341982362</v>
      </c>
      <c r="AT5" s="577">
        <v>0.26695536341982362</v>
      </c>
      <c r="AU5" s="577">
        <v>0.26695536341982362</v>
      </c>
      <c r="AV5" s="577">
        <v>0.26695536341982362</v>
      </c>
      <c r="AW5" s="577">
        <v>0.26695536341982362</v>
      </c>
      <c r="AX5" s="577">
        <v>0.26695536341982362</v>
      </c>
      <c r="AY5" s="577">
        <v>0.26695536341982362</v>
      </c>
      <c r="AZ5" s="577">
        <v>0.26695536341982362</v>
      </c>
      <c r="BA5" s="577">
        <v>0.26695536341982362</v>
      </c>
      <c r="BB5" s="577">
        <v>0.26695536341982362</v>
      </c>
      <c r="BC5" s="577">
        <v>0.26695536341982362</v>
      </c>
      <c r="BD5" s="577">
        <v>0.26695536341982362</v>
      </c>
      <c r="BE5" s="577">
        <v>0.26695536341982362</v>
      </c>
      <c r="BF5" s="577">
        <v>0.26695536341982362</v>
      </c>
      <c r="BG5" s="577">
        <v>0.26695536341982362</v>
      </c>
      <c r="BH5" s="577">
        <v>0.26695536341982362</v>
      </c>
      <c r="BI5" s="577">
        <v>0.26695536341982362</v>
      </c>
      <c r="BJ5" s="577">
        <v>0.26695536341982362</v>
      </c>
      <c r="BK5" s="577">
        <v>0.26695536341982362</v>
      </c>
      <c r="BL5" s="577">
        <v>0.26695536341982362</v>
      </c>
      <c r="BM5" s="577">
        <v>0.26695536341982362</v>
      </c>
      <c r="BN5" s="577">
        <v>0.26695536341982362</v>
      </c>
      <c r="BO5" s="577">
        <v>0.26695536341982362</v>
      </c>
      <c r="BP5" s="577">
        <v>0.26695536341982362</v>
      </c>
      <c r="BQ5" s="577">
        <v>0.26695536341982362</v>
      </c>
      <c r="BR5" s="577">
        <v>0.26695536341982362</v>
      </c>
      <c r="BS5" s="577">
        <v>0.26695536341982362</v>
      </c>
      <c r="BT5" s="577">
        <v>0.26695536341982362</v>
      </c>
      <c r="BU5" s="577">
        <v>0.26695536341982362</v>
      </c>
      <c r="BV5" s="577">
        <v>0.26695536341982362</v>
      </c>
      <c r="BW5" s="577">
        <v>0.26695536341982362</v>
      </c>
      <c r="BX5" s="577">
        <v>0.26695536341982362</v>
      </c>
      <c r="BY5" s="577">
        <v>0.26695536341982362</v>
      </c>
      <c r="BZ5" s="577">
        <v>0.26695536341982362</v>
      </c>
      <c r="CA5" s="577">
        <v>0.26695536341982362</v>
      </c>
      <c r="CB5" s="577">
        <v>0.26695536341982362</v>
      </c>
    </row>
    <row r="6" spans="1:80" s="575" customFormat="1" ht="15" customHeight="1" x14ac:dyDescent="0.3">
      <c r="A6" s="582" t="s">
        <v>1193</v>
      </c>
      <c r="B6" s="578">
        <v>944958</v>
      </c>
      <c r="C6" s="578">
        <v>974378</v>
      </c>
      <c r="D6" s="578">
        <v>998182</v>
      </c>
      <c r="E6" s="578">
        <v>1018351</v>
      </c>
      <c r="F6" s="578">
        <v>1038428</v>
      </c>
      <c r="G6" s="578">
        <v>1057863</v>
      </c>
      <c r="H6" s="578">
        <v>1074288</v>
      </c>
      <c r="I6" s="578">
        <v>1092739</v>
      </c>
      <c r="J6" s="578">
        <v>1110945</v>
      </c>
      <c r="K6" s="578">
        <v>1125923</v>
      </c>
      <c r="L6" s="578">
        <v>1138531</v>
      </c>
      <c r="M6" s="578">
        <v>1147943</v>
      </c>
      <c r="N6" s="578">
        <v>1156297</v>
      </c>
      <c r="O6" s="578">
        <v>1167468</v>
      </c>
      <c r="P6" s="578">
        <v>1179173</v>
      </c>
      <c r="Q6" s="578">
        <v>1192599</v>
      </c>
      <c r="R6" s="578">
        <v>1209444</v>
      </c>
      <c r="S6" s="578">
        <v>1230078</v>
      </c>
      <c r="T6" s="578">
        <v>1253854</v>
      </c>
      <c r="U6" s="578">
        <v>1277208</v>
      </c>
      <c r="V6" s="578">
        <v>1301892</v>
      </c>
      <c r="W6" s="578">
        <v>1326451</v>
      </c>
      <c r="X6" s="578">
        <v>1350972</v>
      </c>
      <c r="Y6" s="578">
        <v>1375600</v>
      </c>
      <c r="Z6" s="578">
        <v>1396049</v>
      </c>
      <c r="AA6" s="578">
        <v>1415184</v>
      </c>
      <c r="AB6" s="578">
        <v>1434338</v>
      </c>
      <c r="AC6" s="578">
        <v>1453177</v>
      </c>
      <c r="AD6" s="578">
        <v>1471697</v>
      </c>
      <c r="AE6" s="578">
        <v>1490091</v>
      </c>
      <c r="AF6" s="578">
        <v>1506003</v>
      </c>
      <c r="AG6" s="578">
        <v>1519688</v>
      </c>
      <c r="AH6" s="578">
        <v>1533672</v>
      </c>
      <c r="AI6" s="578">
        <v>1544466</v>
      </c>
      <c r="AJ6" s="578">
        <v>1555253</v>
      </c>
      <c r="AK6" s="578">
        <v>1564764</v>
      </c>
      <c r="AL6" s="578">
        <v>1570855</v>
      </c>
      <c r="AM6" s="578">
        <v>1575688</v>
      </c>
      <c r="AN6" s="578">
        <v>1574404</v>
      </c>
      <c r="AO6" s="578">
        <v>1568508</v>
      </c>
      <c r="AP6" s="578">
        <v>1561162</v>
      </c>
      <c r="AQ6" s="578">
        <v>1552724</v>
      </c>
      <c r="AR6" s="578">
        <v>1542697</v>
      </c>
      <c r="AS6" s="578">
        <v>1531419</v>
      </c>
      <c r="AT6" s="578">
        <v>1519190</v>
      </c>
      <c r="AU6" s="578">
        <v>1503699</v>
      </c>
      <c r="AV6" s="578">
        <v>1487575</v>
      </c>
      <c r="AW6" s="578">
        <v>1472391</v>
      </c>
      <c r="AX6" s="578">
        <v>1459120</v>
      </c>
      <c r="AY6" s="578">
        <v>1447534</v>
      </c>
      <c r="AZ6" s="578">
        <v>1435371</v>
      </c>
      <c r="BA6" s="578">
        <v>1423995</v>
      </c>
      <c r="BB6" s="578">
        <v>1415736</v>
      </c>
      <c r="BC6" s="578">
        <v>1409895</v>
      </c>
      <c r="BD6" s="578">
        <v>1404217</v>
      </c>
      <c r="BE6" s="578">
        <v>1398410</v>
      </c>
      <c r="BF6" s="578">
        <v>1393814</v>
      </c>
      <c r="BG6" s="578">
        <v>1389492</v>
      </c>
      <c r="BH6" s="578">
        <v>1386325</v>
      </c>
      <c r="BI6" s="578">
        <v>1384649</v>
      </c>
      <c r="BJ6" s="578">
        <v>1385528</v>
      </c>
      <c r="BK6" s="578">
        <v>1387529</v>
      </c>
      <c r="BL6" s="578">
        <v>1390022</v>
      </c>
      <c r="BM6" s="578">
        <v>1392604</v>
      </c>
      <c r="BN6" s="578">
        <v>1394789</v>
      </c>
      <c r="BO6" s="578">
        <v>1398138</v>
      </c>
      <c r="BP6" s="578">
        <v>1399247</v>
      </c>
      <c r="BQ6" s="578">
        <v>1401252</v>
      </c>
      <c r="BR6" s="578">
        <v>1403426</v>
      </c>
      <c r="BS6" s="578">
        <v>1405154</v>
      </c>
      <c r="BT6" s="578">
        <v>1406466</v>
      </c>
      <c r="BU6" s="578">
        <v>1407430</v>
      </c>
      <c r="BV6" s="578">
        <v>1408092</v>
      </c>
      <c r="BW6" s="578">
        <v>1408464</v>
      </c>
      <c r="BX6" s="578">
        <v>1408589</v>
      </c>
      <c r="BY6" s="578">
        <v>1408504</v>
      </c>
      <c r="BZ6" s="578">
        <v>1408280</v>
      </c>
      <c r="CA6" s="578">
        <v>1408034</v>
      </c>
      <c r="CB6" s="578">
        <v>1407869</v>
      </c>
    </row>
    <row r="7" spans="1:80" s="575" customFormat="1" ht="15" customHeight="1" x14ac:dyDescent="0.3">
      <c r="A7" s="582" t="s">
        <v>1194</v>
      </c>
      <c r="B7" s="578">
        <v>3616958</v>
      </c>
      <c r="C7" s="578">
        <v>3649966</v>
      </c>
      <c r="D7" s="578">
        <v>3635913</v>
      </c>
      <c r="E7" s="578">
        <v>3611295</v>
      </c>
      <c r="F7" s="578">
        <v>3586639</v>
      </c>
      <c r="G7" s="578">
        <v>3562291</v>
      </c>
      <c r="H7" s="578">
        <v>3541659</v>
      </c>
      <c r="I7" s="578">
        <v>3518564</v>
      </c>
      <c r="J7" s="578">
        <v>3495918</v>
      </c>
      <c r="K7" s="578">
        <v>3476825</v>
      </c>
      <c r="L7" s="578">
        <v>3461401</v>
      </c>
      <c r="M7" s="578">
        <v>3448990</v>
      </c>
      <c r="N7" s="578">
        <v>3436916</v>
      </c>
      <c r="O7" s="578">
        <v>3424489</v>
      </c>
      <c r="P7" s="578">
        <v>3409760</v>
      </c>
      <c r="Q7" s="578">
        <v>3393168</v>
      </c>
      <c r="R7" s="578">
        <v>3369855</v>
      </c>
      <c r="S7" s="578">
        <v>3342624</v>
      </c>
      <c r="T7" s="578">
        <v>3311460</v>
      </c>
      <c r="U7" s="578">
        <v>3279178</v>
      </c>
      <c r="V7" s="578">
        <v>3244309</v>
      </c>
      <c r="W7" s="578">
        <v>3208399</v>
      </c>
      <c r="X7" s="578">
        <v>3171552</v>
      </c>
      <c r="Y7" s="578">
        <v>3133765</v>
      </c>
      <c r="Z7" s="578">
        <v>3099210</v>
      </c>
      <c r="AA7" s="578">
        <v>3065385</v>
      </c>
      <c r="AB7" s="578">
        <v>3031261</v>
      </c>
      <c r="AC7" s="578">
        <v>2997336</v>
      </c>
      <c r="AD7" s="578">
        <v>2963835</v>
      </c>
      <c r="AE7" s="578">
        <v>2930699</v>
      </c>
      <c r="AF7" s="578">
        <v>2900232</v>
      </c>
      <c r="AG7" s="578">
        <v>2872283</v>
      </c>
      <c r="AH7" s="578">
        <v>2844484</v>
      </c>
      <c r="AI7" s="578">
        <v>2820028</v>
      </c>
      <c r="AJ7" s="578">
        <v>2795920</v>
      </c>
      <c r="AK7" s="578">
        <v>2773278</v>
      </c>
      <c r="AL7" s="578">
        <v>2754040</v>
      </c>
      <c r="AM7" s="578">
        <v>2736111</v>
      </c>
      <c r="AN7" s="578">
        <v>2723914</v>
      </c>
      <c r="AO7" s="578">
        <v>2715929</v>
      </c>
      <c r="AP7" s="578">
        <v>2709181</v>
      </c>
      <c r="AQ7" s="578">
        <v>2703255</v>
      </c>
      <c r="AR7" s="578">
        <v>2698540</v>
      </c>
      <c r="AS7" s="578">
        <v>2694665</v>
      </c>
      <c r="AT7" s="578">
        <v>2691333</v>
      </c>
      <c r="AU7" s="578">
        <v>2690661</v>
      </c>
      <c r="AV7" s="578">
        <v>2690244</v>
      </c>
      <c r="AW7" s="578">
        <v>2688637</v>
      </c>
      <c r="AX7" s="578">
        <v>2684943</v>
      </c>
      <c r="AY7" s="578">
        <v>2679464</v>
      </c>
      <c r="AZ7" s="578">
        <v>2674349</v>
      </c>
      <c r="BA7" s="578">
        <v>2668403</v>
      </c>
      <c r="BB7" s="578">
        <v>2659547</v>
      </c>
      <c r="BC7" s="578">
        <v>2648544</v>
      </c>
      <c r="BD7" s="578">
        <v>2637632</v>
      </c>
      <c r="BE7" s="578">
        <v>2627210</v>
      </c>
      <c r="BF7" s="578">
        <v>2616186</v>
      </c>
      <c r="BG7" s="578">
        <v>2605520</v>
      </c>
      <c r="BH7" s="578">
        <v>2594526</v>
      </c>
      <c r="BI7" s="578">
        <v>2582996</v>
      </c>
      <c r="BJ7" s="578">
        <v>2570010</v>
      </c>
      <c r="BK7" s="578">
        <v>2556991</v>
      </c>
      <c r="BL7" s="578">
        <v>2544564</v>
      </c>
      <c r="BM7" s="578">
        <v>2533152</v>
      </c>
      <c r="BN7" s="578">
        <v>2523193</v>
      </c>
      <c r="BO7" s="578">
        <v>2513246</v>
      </c>
      <c r="BP7" s="578">
        <v>2506443</v>
      </c>
      <c r="BQ7" s="578">
        <v>2499827</v>
      </c>
      <c r="BR7" s="578">
        <v>2494023</v>
      </c>
      <c r="BS7" s="578">
        <v>2489496</v>
      </c>
      <c r="BT7" s="578">
        <v>2486133</v>
      </c>
      <c r="BU7" s="578">
        <v>2483781</v>
      </c>
      <c r="BV7" s="578">
        <v>2482305</v>
      </c>
      <c r="BW7" s="578">
        <v>2481575</v>
      </c>
      <c r="BX7" s="578">
        <v>2481464</v>
      </c>
      <c r="BY7" s="578">
        <v>2481816</v>
      </c>
      <c r="BZ7" s="578">
        <v>2482407</v>
      </c>
      <c r="CA7" s="578">
        <v>2483049</v>
      </c>
      <c r="CB7" s="578">
        <v>2483531</v>
      </c>
    </row>
    <row r="8" spans="1:80" s="575" customFormat="1" ht="15" customHeight="1" x14ac:dyDescent="0.3">
      <c r="A8" s="582" t="s">
        <v>1197</v>
      </c>
      <c r="B8" s="578">
        <v>3539760.3100932082</v>
      </c>
      <c r="C8" s="578">
        <v>3649966</v>
      </c>
      <c r="D8" s="578">
        <v>3739134.465076182</v>
      </c>
      <c r="E8" s="578">
        <v>3814686.4215591899</v>
      </c>
      <c r="F8" s="578">
        <v>3889893.7511397018</v>
      </c>
      <c r="G8" s="578">
        <v>3962696.1842919281</v>
      </c>
      <c r="H8" s="578">
        <v>4024223.3242211957</v>
      </c>
      <c r="I8" s="578">
        <v>4093339.7478945544</v>
      </c>
      <c r="J8" s="578">
        <v>4161538.4151427886</v>
      </c>
      <c r="K8" s="578">
        <v>4217645.1732469331</v>
      </c>
      <c r="L8" s="578">
        <v>4264874.0426672194</v>
      </c>
      <c r="M8" s="578">
        <v>4300130.8731703712</v>
      </c>
      <c r="N8" s="578">
        <v>4331424.4942948222</v>
      </c>
      <c r="O8" s="578">
        <v>4373270.4413359091</v>
      </c>
      <c r="P8" s="578">
        <v>4417116.7227893081</v>
      </c>
      <c r="Q8" s="578">
        <v>4467409.7748861331</v>
      </c>
      <c r="R8" s="578">
        <v>4530510.2115441849</v>
      </c>
      <c r="S8" s="578">
        <v>4607804.0322626336</v>
      </c>
      <c r="T8" s="578">
        <v>4696867.6108902302</v>
      </c>
      <c r="U8" s="578">
        <v>4784350.4008998564</v>
      </c>
      <c r="V8" s="578">
        <v>4876815.297217302</v>
      </c>
      <c r="W8" s="578">
        <v>4968811.950460704</v>
      </c>
      <c r="X8" s="578">
        <v>5060666.257809598</v>
      </c>
      <c r="Y8" s="578">
        <v>5152921.3812298719</v>
      </c>
      <c r="Z8" s="578">
        <v>5229522.2021987364</v>
      </c>
      <c r="AA8" s="578">
        <v>5301200.8519732589</v>
      </c>
      <c r="AB8" s="578">
        <v>5372950.6746950364</v>
      </c>
      <c r="AC8" s="578">
        <v>5443520.5248702252</v>
      </c>
      <c r="AD8" s="578">
        <v>5512895.4187204558</v>
      </c>
      <c r="AE8" s="578">
        <v>5581798.3235520506</v>
      </c>
      <c r="AF8" s="578">
        <v>5641403.7939054454</v>
      </c>
      <c r="AG8" s="578">
        <v>5692667.0456516882</v>
      </c>
      <c r="AH8" s="578">
        <v>5745050.3348310413</v>
      </c>
      <c r="AI8" s="578">
        <v>5785484.0607608138</v>
      </c>
      <c r="AJ8" s="578">
        <v>5825891.5650784401</v>
      </c>
      <c r="AK8" s="578">
        <v>5861519.2440962344</v>
      </c>
      <c r="AL8" s="578">
        <v>5884335.792608208</v>
      </c>
      <c r="AM8" s="578">
        <v>5902439.9428230114</v>
      </c>
      <c r="AN8" s="578">
        <v>5897630.1499664402</v>
      </c>
      <c r="AO8" s="578">
        <v>5875544.0606499743</v>
      </c>
      <c r="AP8" s="578">
        <v>5848026.351674607</v>
      </c>
      <c r="AQ8" s="578">
        <v>5816418.0712043997</v>
      </c>
      <c r="AR8" s="578">
        <v>5778857.4847769551</v>
      </c>
      <c r="AS8" s="578">
        <v>5736610.7216644874</v>
      </c>
      <c r="AT8" s="578">
        <v>5690801.5652446998</v>
      </c>
      <c r="AU8" s="578">
        <v>5632773.1375646824</v>
      </c>
      <c r="AV8" s="578">
        <v>5572373.5269577112</v>
      </c>
      <c r="AW8" s="578">
        <v>5515495.1042675432</v>
      </c>
      <c r="AX8" s="578">
        <v>5465782.6735825315</v>
      </c>
      <c r="AY8" s="578">
        <v>5422382.1595356222</v>
      </c>
      <c r="AZ8" s="578">
        <v>5376820.2354589291</v>
      </c>
      <c r="BA8" s="578">
        <v>5334206.3697764119</v>
      </c>
      <c r="BB8" s="578">
        <v>5303268.6133882338</v>
      </c>
      <c r="BC8" s="578">
        <v>5281388.5510243457</v>
      </c>
      <c r="BD8" s="578">
        <v>5260119.0776290111</v>
      </c>
      <c r="BE8" s="578">
        <v>5238366.3773812633</v>
      </c>
      <c r="BF8" s="578">
        <v>5221150.0160348453</v>
      </c>
      <c r="BG8" s="578">
        <v>5204960.0435067294</v>
      </c>
      <c r="BH8" s="578">
        <v>5193096.6369827725</v>
      </c>
      <c r="BI8" s="578">
        <v>5186818.4338460024</v>
      </c>
      <c r="BJ8" s="578">
        <v>5190111.1191426739</v>
      </c>
      <c r="BK8" s="578">
        <v>5197606.7542719562</v>
      </c>
      <c r="BL8" s="578">
        <v>5206945.3941406729</v>
      </c>
      <c r="BM8" s="578">
        <v>5216617.4230781076</v>
      </c>
      <c r="BN8" s="578">
        <v>5224802.3120123819</v>
      </c>
      <c r="BO8" s="578">
        <v>5237347.4804521454</v>
      </c>
      <c r="BP8" s="578">
        <v>5241501.7330050562</v>
      </c>
      <c r="BQ8" s="578">
        <v>5249012.351912708</v>
      </c>
      <c r="BR8" s="578">
        <v>5257156.0354564656</v>
      </c>
      <c r="BS8" s="578">
        <v>5263629.0277120378</v>
      </c>
      <c r="BT8" s="578">
        <v>5268543.7070171945</v>
      </c>
      <c r="BU8" s="578">
        <v>5272154.7976042153</v>
      </c>
      <c r="BV8" s="578">
        <v>5274634.6129243476</v>
      </c>
      <c r="BW8" s="578">
        <v>5276028.1043127002</v>
      </c>
      <c r="BX8" s="578">
        <v>5276496.3473867439</v>
      </c>
      <c r="BY8" s="578">
        <v>5276177.9420963945</v>
      </c>
      <c r="BZ8" s="578">
        <v>5275338.8505077092</v>
      </c>
      <c r="CA8" s="578">
        <v>5274417.3481379915</v>
      </c>
      <c r="CB8" s="578">
        <v>5273799.2672802554</v>
      </c>
    </row>
    <row r="9" spans="1:80" s="575" customFormat="1" ht="15" customHeight="1" x14ac:dyDescent="0.3">
      <c r="A9" s="582" t="s">
        <v>1195</v>
      </c>
      <c r="B9" s="578">
        <v>-77197.689906791784</v>
      </c>
      <c r="C9" s="578">
        <v>0</v>
      </c>
      <c r="D9" s="578">
        <v>103221.46507618204</v>
      </c>
      <c r="E9" s="578">
        <v>203391.42155918991</v>
      </c>
      <c r="F9" s="578">
        <v>303254.75113970181</v>
      </c>
      <c r="G9" s="578">
        <v>400405.18429192808</v>
      </c>
      <c r="H9" s="578">
        <v>482564.32422119565</v>
      </c>
      <c r="I9" s="578">
        <v>574775.7478945544</v>
      </c>
      <c r="J9" s="578">
        <v>665620.41514278855</v>
      </c>
      <c r="K9" s="578">
        <v>740820.17324693315</v>
      </c>
      <c r="L9" s="578">
        <v>803473.04266721942</v>
      </c>
      <c r="M9" s="578">
        <v>851140.87317037117</v>
      </c>
      <c r="N9" s="578">
        <v>894508.49429482222</v>
      </c>
      <c r="O9" s="578">
        <v>948781.44133590907</v>
      </c>
      <c r="P9" s="578">
        <v>1007356.7227893081</v>
      </c>
      <c r="Q9" s="578">
        <v>1074241.7748861331</v>
      </c>
      <c r="R9" s="578">
        <v>1160655.2115441849</v>
      </c>
      <c r="S9" s="578">
        <v>1265180.0322626336</v>
      </c>
      <c r="T9" s="578">
        <v>1385407.6108902302</v>
      </c>
      <c r="U9" s="578">
        <v>1505172.4008998564</v>
      </c>
      <c r="V9" s="578">
        <v>1632506.297217302</v>
      </c>
      <c r="W9" s="578">
        <v>1760412.950460704</v>
      </c>
      <c r="X9" s="578">
        <v>1889114.257809598</v>
      </c>
      <c r="Y9" s="578">
        <v>2019156.3812298719</v>
      </c>
      <c r="Z9" s="578">
        <v>2130312.2021987364</v>
      </c>
      <c r="AA9" s="578">
        <v>2235815.8519732589</v>
      </c>
      <c r="AB9" s="578">
        <v>2341689.6746950364</v>
      </c>
      <c r="AC9" s="578">
        <v>2446184.5248702252</v>
      </c>
      <c r="AD9" s="578">
        <v>2549060.4187204558</v>
      </c>
      <c r="AE9" s="578">
        <v>2651099.3235520506</v>
      </c>
      <c r="AF9" s="578">
        <v>2741171.7939054454</v>
      </c>
      <c r="AG9" s="578">
        <v>2820384.0456516882</v>
      </c>
      <c r="AH9" s="578">
        <v>2900566.3348310413</v>
      </c>
      <c r="AI9" s="578">
        <v>2965456.0607608138</v>
      </c>
      <c r="AJ9" s="578">
        <v>3029971.5650784401</v>
      </c>
      <c r="AK9" s="578">
        <v>3088241.2440962344</v>
      </c>
      <c r="AL9" s="578">
        <v>3130295.792608208</v>
      </c>
      <c r="AM9" s="578">
        <v>3166328.9428230114</v>
      </c>
      <c r="AN9" s="578">
        <v>3173716.1499664402</v>
      </c>
      <c r="AO9" s="578">
        <v>3159615.0606499743</v>
      </c>
      <c r="AP9" s="578">
        <v>3138845.351674607</v>
      </c>
      <c r="AQ9" s="578">
        <v>3113163.0712043997</v>
      </c>
      <c r="AR9" s="578">
        <v>3080317.4847769551</v>
      </c>
      <c r="AS9" s="578">
        <v>3041945.7216644874</v>
      </c>
      <c r="AT9" s="578">
        <v>2999468.5652446998</v>
      </c>
      <c r="AU9" s="578">
        <v>2942112.1375646824</v>
      </c>
      <c r="AV9" s="578">
        <v>2882129.5269577112</v>
      </c>
      <c r="AW9" s="578">
        <v>2826858.1042675432</v>
      </c>
      <c r="AX9" s="578">
        <v>2780839.6735825315</v>
      </c>
      <c r="AY9" s="578">
        <v>2742918.1595356222</v>
      </c>
      <c r="AZ9" s="578">
        <v>2702471.2354589291</v>
      </c>
      <c r="BA9" s="578">
        <v>2665803.3697764119</v>
      </c>
      <c r="BB9" s="578">
        <v>2643721.6133882338</v>
      </c>
      <c r="BC9" s="578">
        <v>2632844.5510243457</v>
      </c>
      <c r="BD9" s="578">
        <v>2622487.0776290111</v>
      </c>
      <c r="BE9" s="578">
        <v>2611156.3773812633</v>
      </c>
      <c r="BF9" s="578">
        <v>2604964.0160348453</v>
      </c>
      <c r="BG9" s="578">
        <v>2599440.0435067294</v>
      </c>
      <c r="BH9" s="578">
        <v>2598570.6369827725</v>
      </c>
      <c r="BI9" s="578">
        <v>2603822.4338460024</v>
      </c>
      <c r="BJ9" s="578">
        <v>2620101.1191426739</v>
      </c>
      <c r="BK9" s="578">
        <v>2640615.7542719562</v>
      </c>
      <c r="BL9" s="578">
        <v>2662381.3941406729</v>
      </c>
      <c r="BM9" s="578">
        <v>2683465.4230781076</v>
      </c>
      <c r="BN9" s="578">
        <v>2701609.3120123819</v>
      </c>
      <c r="BO9" s="578">
        <v>2724101.4804521454</v>
      </c>
      <c r="BP9" s="578">
        <v>2735058.7330050562</v>
      </c>
      <c r="BQ9" s="578">
        <v>2749185.351912708</v>
      </c>
      <c r="BR9" s="578">
        <v>2763133.0354564656</v>
      </c>
      <c r="BS9" s="578">
        <v>2774133.0277120378</v>
      </c>
      <c r="BT9" s="578">
        <v>2782410.7070171945</v>
      </c>
      <c r="BU9" s="578">
        <v>2788373.7976042153</v>
      </c>
      <c r="BV9" s="578">
        <v>2792329.6129243476</v>
      </c>
      <c r="BW9" s="578">
        <v>2794453.1043127002</v>
      </c>
      <c r="BX9" s="578">
        <v>2795032.3473867439</v>
      </c>
      <c r="BY9" s="578">
        <v>2794361.9420963945</v>
      </c>
      <c r="BZ9" s="578">
        <v>2792931.8505077092</v>
      </c>
      <c r="CA9" s="578">
        <v>2791368.3481379915</v>
      </c>
      <c r="CB9" s="578">
        <v>2790268.2672802554</v>
      </c>
    </row>
    <row r="10" spans="1:80" s="575" customFormat="1" ht="15" customHeight="1" x14ac:dyDescent="0.3">
      <c r="A10" s="582" t="s">
        <v>1196</v>
      </c>
      <c r="B10" s="577"/>
      <c r="C10" s="577"/>
      <c r="D10" s="581">
        <v>1.8308016332882593E-2</v>
      </c>
      <c r="E10" s="581">
        <v>3.5528378850860846E-2</v>
      </c>
      <c r="F10" s="581">
        <v>5.218581819567078E-2</v>
      </c>
      <c r="G10" s="581">
        <v>6.7928837110854859E-2</v>
      </c>
      <c r="H10" s="581">
        <v>8.0934450820219009E-2</v>
      </c>
      <c r="I10" s="581">
        <v>9.5160133687567955E-2</v>
      </c>
      <c r="J10" s="581">
        <v>0.10883613647467902</v>
      </c>
      <c r="K10" s="581">
        <v>0.11997040861095079</v>
      </c>
      <c r="L10" s="581">
        <v>0.12915741484188764</v>
      </c>
      <c r="M10" s="581">
        <v>0.13615833896395102</v>
      </c>
      <c r="N10" s="581">
        <v>0.14251094493702973</v>
      </c>
      <c r="O10" s="581">
        <v>0.15018649024049113</v>
      </c>
      <c r="P10" s="581">
        <v>0.15833781955696588</v>
      </c>
      <c r="Q10" s="581">
        <v>0.16745783009213452</v>
      </c>
      <c r="R10" s="581">
        <v>0.17889240466302472</v>
      </c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7"/>
      <c r="AJ10" s="577"/>
      <c r="AK10" s="577"/>
      <c r="AL10" s="577"/>
      <c r="AM10" s="577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7"/>
      <c r="BV10" s="577"/>
      <c r="BW10" s="577"/>
      <c r="BX10" s="577"/>
      <c r="BY10" s="577"/>
      <c r="BZ10" s="577"/>
      <c r="CA10" s="577"/>
      <c r="CB10" s="577"/>
    </row>
    <row r="11" spans="1:80" s="575" customFormat="1" ht="15" customHeight="1" x14ac:dyDescent="0.3">
      <c r="A11" s="582"/>
      <c r="B11" s="577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  <c r="AC11" s="577"/>
      <c r="AD11" s="577"/>
      <c r="AE11" s="577"/>
      <c r="AF11" s="577"/>
      <c r="AG11" s="577"/>
      <c r="AH11" s="577"/>
      <c r="AI11" s="577"/>
      <c r="AJ11" s="577"/>
      <c r="AK11" s="577"/>
      <c r="AL11" s="577"/>
      <c r="AM11" s="577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7"/>
      <c r="BT11" s="577"/>
      <c r="BU11" s="577"/>
      <c r="BV11" s="577"/>
      <c r="BW11" s="577"/>
      <c r="BX11" s="577"/>
      <c r="BY11" s="577"/>
      <c r="BZ11" s="577"/>
      <c r="CA11" s="577"/>
      <c r="CB11" s="577"/>
    </row>
    <row r="12" spans="1:80" s="576" customFormat="1" ht="15" customHeight="1" x14ac:dyDescent="0.3">
      <c r="A12" s="582" t="s">
        <v>1198</v>
      </c>
      <c r="B12" s="579"/>
      <c r="C12" s="579">
        <v>0</v>
      </c>
      <c r="D12" s="579">
        <v>14053</v>
      </c>
      <c r="E12" s="579">
        <v>38671</v>
      </c>
      <c r="F12" s="579">
        <v>63327</v>
      </c>
      <c r="G12" s="579">
        <v>87675</v>
      </c>
      <c r="H12" s="579">
        <v>108307</v>
      </c>
      <c r="I12" s="579">
        <v>131402</v>
      </c>
      <c r="J12" s="579">
        <v>154048</v>
      </c>
      <c r="K12" s="579">
        <v>173141</v>
      </c>
      <c r="L12" s="579">
        <v>188565</v>
      </c>
      <c r="M12" s="579">
        <v>200976</v>
      </c>
      <c r="N12" s="579">
        <v>213050</v>
      </c>
      <c r="O12" s="579">
        <v>225477</v>
      </c>
      <c r="P12" s="579">
        <v>240206</v>
      </c>
      <c r="Q12" s="579">
        <v>256798</v>
      </c>
      <c r="R12" s="579">
        <v>280111</v>
      </c>
      <c r="S12" s="579">
        <v>307342</v>
      </c>
      <c r="T12" s="579">
        <v>338506</v>
      </c>
      <c r="U12" s="579">
        <v>370788</v>
      </c>
      <c r="V12" s="579">
        <v>405657</v>
      </c>
      <c r="W12" s="579">
        <v>441567</v>
      </c>
      <c r="X12" s="579">
        <v>478414</v>
      </c>
      <c r="Y12" s="579">
        <v>516201</v>
      </c>
      <c r="Z12" s="579">
        <v>550756</v>
      </c>
      <c r="AA12" s="579">
        <v>584581</v>
      </c>
      <c r="AB12" s="579">
        <v>618705</v>
      </c>
      <c r="AC12" s="579">
        <v>652630</v>
      </c>
      <c r="AD12" s="579">
        <v>686131</v>
      </c>
      <c r="AE12" s="579">
        <v>719267</v>
      </c>
      <c r="AF12" s="579">
        <v>749734</v>
      </c>
      <c r="AG12" s="579">
        <v>777683</v>
      </c>
      <c r="AH12" s="579">
        <v>805482</v>
      </c>
      <c r="AI12" s="579">
        <v>829938</v>
      </c>
      <c r="AJ12" s="579">
        <v>854046</v>
      </c>
      <c r="AK12" s="579">
        <v>876688</v>
      </c>
      <c r="AL12" s="579">
        <v>895926</v>
      </c>
      <c r="AM12" s="579">
        <v>913855</v>
      </c>
      <c r="AN12" s="579">
        <v>926052</v>
      </c>
      <c r="AO12" s="579">
        <v>934037</v>
      </c>
      <c r="AP12" s="579">
        <v>940785</v>
      </c>
      <c r="AQ12" s="579">
        <v>946711</v>
      </c>
      <c r="AR12" s="579">
        <v>951426</v>
      </c>
      <c r="AS12" s="579">
        <v>955301</v>
      </c>
      <c r="AT12" s="579">
        <v>958633</v>
      </c>
      <c r="AU12" s="579">
        <v>959305</v>
      </c>
      <c r="AV12" s="579">
        <v>959722</v>
      </c>
      <c r="AW12" s="579">
        <v>961329</v>
      </c>
      <c r="AX12" s="579">
        <v>965023</v>
      </c>
      <c r="AY12" s="579">
        <v>970502</v>
      </c>
      <c r="AZ12" s="579">
        <v>975617</v>
      </c>
      <c r="BA12" s="579">
        <v>981563</v>
      </c>
      <c r="BB12" s="579">
        <v>990419</v>
      </c>
      <c r="BC12" s="579">
        <v>1001422</v>
      </c>
      <c r="BD12" s="579">
        <v>1012334</v>
      </c>
      <c r="BE12" s="579">
        <v>1022756</v>
      </c>
      <c r="BF12" s="579">
        <v>1033780</v>
      </c>
      <c r="BG12" s="579">
        <v>1044446</v>
      </c>
      <c r="BH12" s="579">
        <v>1055440</v>
      </c>
      <c r="BI12" s="579">
        <v>1066970</v>
      </c>
      <c r="BJ12" s="579">
        <v>1079956</v>
      </c>
      <c r="BK12" s="579">
        <v>1092975</v>
      </c>
      <c r="BL12" s="579">
        <v>1105402</v>
      </c>
      <c r="BM12" s="579">
        <v>1116814</v>
      </c>
      <c r="BN12" s="579">
        <v>1126773</v>
      </c>
      <c r="BO12" s="579">
        <v>1136720</v>
      </c>
      <c r="BP12" s="579">
        <v>1143523</v>
      </c>
      <c r="BQ12" s="579">
        <v>1150139</v>
      </c>
      <c r="BR12" s="579">
        <v>1155943</v>
      </c>
      <c r="BS12" s="579">
        <v>1160470</v>
      </c>
      <c r="BT12" s="579">
        <v>1163833</v>
      </c>
      <c r="BU12" s="579">
        <v>1166185</v>
      </c>
      <c r="BV12" s="579">
        <v>1167661</v>
      </c>
      <c r="BW12" s="579">
        <v>1168391</v>
      </c>
      <c r="BX12" s="579">
        <v>1168502</v>
      </c>
      <c r="BY12" s="579">
        <v>1168150</v>
      </c>
      <c r="BZ12" s="579">
        <v>1167559</v>
      </c>
      <c r="CA12" s="579">
        <v>1166917</v>
      </c>
      <c r="CB12" s="579">
        <v>1166435</v>
      </c>
    </row>
    <row r="13" spans="1:80" s="575" customFormat="1" ht="15" customHeight="1" x14ac:dyDescent="0.3">
      <c r="A13" s="582" t="s">
        <v>1196</v>
      </c>
      <c r="B13" s="577"/>
      <c r="C13" s="577"/>
      <c r="D13" s="581">
        <v>2.5325836083288176E-3</v>
      </c>
      <c r="E13" s="581">
        <v>6.9551670410944958E-3</v>
      </c>
      <c r="F13" s="581">
        <v>1.1366995810005477E-2</v>
      </c>
      <c r="G13" s="581">
        <v>1.5707439423119991E-2</v>
      </c>
      <c r="H13" s="581">
        <v>1.9381541518555687E-2</v>
      </c>
      <c r="I13" s="581">
        <v>2.3478411268322352E-2</v>
      </c>
      <c r="J13" s="581">
        <v>2.748780341138686E-2</v>
      </c>
      <c r="K13" s="581">
        <v>3.0877536516836401E-2</v>
      </c>
      <c r="L13" s="581">
        <v>3.3636438556439968E-2</v>
      </c>
      <c r="M13" s="581">
        <v>3.5882509847443629E-2</v>
      </c>
      <c r="N13" s="581">
        <v>3.8076518342498152E-2</v>
      </c>
      <c r="O13" s="581">
        <v>4.0306568531463159E-2</v>
      </c>
      <c r="P13" s="581">
        <v>4.2932859475074005E-2</v>
      </c>
      <c r="Q13" s="581">
        <v>4.5876815859781636E-2</v>
      </c>
      <c r="R13" s="581">
        <v>4.9953249802985773E-2</v>
      </c>
      <c r="S13" s="581">
        <v>5.4671682088745649E-2</v>
      </c>
      <c r="T13" s="581">
        <v>6.0018411229999243E-2</v>
      </c>
      <c r="U13" s="581">
        <v>6.5513951318802471E-2</v>
      </c>
      <c r="V13" s="581">
        <v>7.139072146061505E-2</v>
      </c>
      <c r="W13" s="581">
        <v>7.7387235514703015E-2</v>
      </c>
      <c r="X13" s="581">
        <v>8.3481160228533455E-2</v>
      </c>
      <c r="Y13" s="581">
        <v>8.9668356268608487E-2</v>
      </c>
      <c r="Z13" s="581">
        <v>9.5298986389739965E-2</v>
      </c>
      <c r="AA13" s="581">
        <v>0.10077384276976756</v>
      </c>
      <c r="AB13" s="581">
        <v>0.10625337352163974</v>
      </c>
      <c r="AC13" s="581">
        <v>0.111663108417054</v>
      </c>
      <c r="AD13" s="581">
        <v>0.11697164695150132</v>
      </c>
      <c r="AE13" s="581">
        <v>0.12219196587913533</v>
      </c>
      <c r="AF13" s="581">
        <v>0.12699258540571248</v>
      </c>
      <c r="AG13" s="581">
        <v>0.13140745752355823</v>
      </c>
      <c r="AH13" s="581">
        <v>0.13578657077049094</v>
      </c>
      <c r="AI13" s="581">
        <v>0.13967865114872394</v>
      </c>
      <c r="AJ13" s="581">
        <v>0.14351811163191974</v>
      </c>
      <c r="AK13" s="581">
        <v>0.1471504834447146</v>
      </c>
      <c r="AL13" s="581">
        <v>0.15030943484353107</v>
      </c>
      <c r="AM13" s="581">
        <v>0.15329454399546955</v>
      </c>
      <c r="AN13" s="581">
        <v>0.1554941337842746</v>
      </c>
      <c r="AO13" s="581">
        <v>0.15712495598909185</v>
      </c>
      <c r="AP13" s="581">
        <v>0.15860020277143438</v>
      </c>
      <c r="AQ13" s="581">
        <v>0.15997628181048396</v>
      </c>
      <c r="AR13" s="581">
        <v>0.16119790797467326</v>
      </c>
      <c r="AS13" s="581">
        <v>0.16231433183246963</v>
      </c>
      <c r="AT13" s="581">
        <v>0.16336382936446397</v>
      </c>
      <c r="AU13" s="581">
        <v>0.16404761306238344</v>
      </c>
      <c r="AV13" s="581">
        <v>0.16469730592136481</v>
      </c>
      <c r="AW13" s="581">
        <v>0.1655133194345135</v>
      </c>
      <c r="AX13" s="581">
        <v>0.16662122821263539</v>
      </c>
      <c r="AY13" s="581">
        <v>0.16797663943910285</v>
      </c>
      <c r="AZ13" s="581">
        <v>0.16927477018782475</v>
      </c>
      <c r="BA13" s="581">
        <v>0.17068214920157529</v>
      </c>
      <c r="BB13" s="581">
        <v>0.1724896480331263</v>
      </c>
      <c r="BC13" s="581">
        <v>0.17458582106270465</v>
      </c>
      <c r="BD13" s="581">
        <v>0.17665249957596449</v>
      </c>
      <c r="BE13" s="581">
        <v>0.17863195361517339</v>
      </c>
      <c r="BF13" s="581">
        <v>0.180674197991503</v>
      </c>
      <c r="BG13" s="581">
        <v>0.18264347828519947</v>
      </c>
      <c r="BH13" s="581">
        <v>0.18463326565102978</v>
      </c>
      <c r="BI13" s="581">
        <v>0.18667018439928737</v>
      </c>
      <c r="BJ13" s="581">
        <v>0.18887987397701203</v>
      </c>
      <c r="BK13" s="581">
        <v>0.19106267715874733</v>
      </c>
      <c r="BL13" s="581">
        <v>0.19313223436503568</v>
      </c>
      <c r="BM13" s="581">
        <v>0.19503011246048324</v>
      </c>
      <c r="BN13" s="581">
        <v>0.19669815693181228</v>
      </c>
      <c r="BO13" s="581">
        <v>0.19833317223154132</v>
      </c>
      <c r="BP13" s="581">
        <v>0.19951019357071922</v>
      </c>
      <c r="BQ13" s="581">
        <v>0.20063417158044686</v>
      </c>
      <c r="BR13" s="581">
        <v>0.20162008681602986</v>
      </c>
      <c r="BS13" s="581">
        <v>0.20240756990741685</v>
      </c>
      <c r="BT13" s="581">
        <v>0.20301393356863537</v>
      </c>
      <c r="BU13" s="581">
        <v>0.203461507124472</v>
      </c>
      <c r="BV13" s="581">
        <v>0.2037701085076731</v>
      </c>
      <c r="BW13" s="581">
        <v>0.20396003930502926</v>
      </c>
      <c r="BX13" s="581">
        <v>0.20404965845969925</v>
      </c>
      <c r="BY13" s="581">
        <v>0.20406316551118509</v>
      </c>
      <c r="BZ13" s="581">
        <v>0.2040343459391353</v>
      </c>
      <c r="CA13" s="581">
        <v>0.20399091957326329</v>
      </c>
      <c r="CB13" s="581">
        <v>0.20396438634074146</v>
      </c>
    </row>
    <row r="14" spans="1:80" s="575" customFormat="1" ht="15" customHeight="1" x14ac:dyDescent="0.3"/>
  </sheetData>
  <hyperlinks>
    <hyperlink ref="A1" location="OBSAH!A1" display="OBSAH!A1" xr:uid="{229164B8-34CC-48D4-B278-DD8575B3FED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A2E6-424E-49E6-B0B3-4A835BF47C80}">
  <dimension ref="A1:L59"/>
  <sheetViews>
    <sheetView showGridLines="0" zoomScaleNormal="100" workbookViewId="0"/>
  </sheetViews>
  <sheetFormatPr defaultColWidth="8.7265625" defaultRowHeight="12.6" x14ac:dyDescent="0.2"/>
  <cols>
    <col min="1" max="1" width="8.7265625" style="25"/>
    <col min="2" max="2" width="17.90625" style="25" customWidth="1"/>
    <col min="3" max="3" width="12.08984375" style="25" customWidth="1"/>
    <col min="4" max="12" width="4.08984375" style="25" customWidth="1"/>
    <col min="13" max="16384" width="8.7265625" style="25"/>
  </cols>
  <sheetData>
    <row r="1" spans="1:12" x14ac:dyDescent="0.2">
      <c r="A1" s="2" t="s">
        <v>3</v>
      </c>
    </row>
    <row r="3" spans="1:12" ht="15" customHeight="1" thickBot="1" x14ac:dyDescent="0.25">
      <c r="B3" s="438" t="s">
        <v>100</v>
      </c>
      <c r="C3" s="439"/>
      <c r="D3" s="439">
        <v>2015</v>
      </c>
      <c r="E3" s="439">
        <v>2016</v>
      </c>
      <c r="F3" s="439">
        <v>2017</v>
      </c>
      <c r="G3" s="439">
        <v>2018</v>
      </c>
      <c r="H3" s="439">
        <v>2019</v>
      </c>
      <c r="I3" s="439">
        <v>2020</v>
      </c>
      <c r="J3" s="439">
        <v>2021</v>
      </c>
      <c r="K3" s="439">
        <v>2022</v>
      </c>
      <c r="L3" s="439">
        <v>2023</v>
      </c>
    </row>
    <row r="4" spans="1:12" ht="22.95" customHeight="1" thickTop="1" x14ac:dyDescent="0.2">
      <c r="B4" s="440" t="s">
        <v>1098</v>
      </c>
      <c r="C4" s="441" t="s">
        <v>102</v>
      </c>
      <c r="D4" s="442">
        <v>0.96545153856277466</v>
      </c>
      <c r="E4" s="442">
        <v>0.9614332914352417</v>
      </c>
      <c r="F4" s="442">
        <v>0.91206598281860352</v>
      </c>
      <c r="G4" s="442">
        <v>0.84707337617874146</v>
      </c>
      <c r="H4" s="442">
        <v>0.86135721206665039</v>
      </c>
      <c r="I4" s="443">
        <v>0.87993693351745605</v>
      </c>
      <c r="J4" s="443">
        <v>0.90496331453323364</v>
      </c>
      <c r="K4" s="443">
        <v>0.88633179664611816</v>
      </c>
      <c r="L4" s="444"/>
    </row>
    <row r="5" spans="1:12" ht="22.95" customHeight="1" x14ac:dyDescent="0.2">
      <c r="B5" s="445" t="s">
        <v>719</v>
      </c>
      <c r="C5" s="446" t="s">
        <v>139</v>
      </c>
      <c r="D5" s="447">
        <v>1.099071252125281</v>
      </c>
      <c r="E5" s="447">
        <v>1.077548892409713</v>
      </c>
      <c r="F5" s="447">
        <v>1.0734108664371349</v>
      </c>
      <c r="G5" s="447">
        <v>1.055757425449513</v>
      </c>
      <c r="H5" s="447">
        <v>1.0434061244682029</v>
      </c>
      <c r="I5" s="448">
        <v>1.063051553788009</v>
      </c>
      <c r="J5" s="448">
        <v>1.067627800835504</v>
      </c>
      <c r="K5" s="448">
        <v>1.083035435941484</v>
      </c>
      <c r="L5" s="449"/>
    </row>
    <row r="6" spans="1:12" ht="22.95" customHeight="1" x14ac:dyDescent="0.2">
      <c r="B6" s="450" t="s">
        <v>1099</v>
      </c>
      <c r="C6" s="451" t="s">
        <v>102</v>
      </c>
      <c r="D6" s="452">
        <v>0.86575943231582642</v>
      </c>
      <c r="E6" s="452">
        <v>0.70823055505752563</v>
      </c>
      <c r="F6" s="452">
        <v>0.90273010730743408</v>
      </c>
      <c r="G6" s="452">
        <v>0.73651218414306641</v>
      </c>
      <c r="H6" s="452">
        <v>0.66727554798126221</v>
      </c>
      <c r="I6" s="443">
        <v>0.63392108678817749</v>
      </c>
      <c r="J6" s="443">
        <v>0.61780643463134766</v>
      </c>
      <c r="K6" s="443">
        <v>0.44343426823616028</v>
      </c>
      <c r="L6" s="444"/>
    </row>
    <row r="7" spans="1:12" ht="22.95" customHeight="1" x14ac:dyDescent="0.2">
      <c r="B7" s="445" t="s">
        <v>719</v>
      </c>
      <c r="C7" s="446" t="s">
        <v>139</v>
      </c>
      <c r="D7" s="447">
        <v>0.68167159589076487</v>
      </c>
      <c r="E7" s="447">
        <v>0.66019639841936251</v>
      </c>
      <c r="F7" s="447">
        <v>0.69349702558031789</v>
      </c>
      <c r="G7" s="447">
        <v>0.67744069208425506</v>
      </c>
      <c r="H7" s="447">
        <v>0.69938235481580102</v>
      </c>
      <c r="I7" s="448">
        <v>0.690782787071334</v>
      </c>
      <c r="J7" s="448">
        <v>0.71360615392525995</v>
      </c>
      <c r="K7" s="448">
        <v>0.61953469531403649</v>
      </c>
      <c r="L7" s="449"/>
    </row>
    <row r="8" spans="1:12" ht="22.95" customHeight="1" x14ac:dyDescent="0.2">
      <c r="B8" s="450" t="s">
        <v>1100</v>
      </c>
      <c r="C8" s="451" t="s">
        <v>102</v>
      </c>
      <c r="D8" s="452">
        <v>0.73784452676773071</v>
      </c>
      <c r="E8" s="452">
        <v>0.7944483757019043</v>
      </c>
      <c r="F8" s="452">
        <v>0.66654974222183228</v>
      </c>
      <c r="G8" s="452">
        <v>0.58150380849838257</v>
      </c>
      <c r="H8" s="452">
        <v>0.54981184005737305</v>
      </c>
      <c r="I8" s="443">
        <v>0.50234425067901611</v>
      </c>
      <c r="J8" s="443">
        <v>0.4918476939201355</v>
      </c>
      <c r="K8" s="443">
        <v>0.37862148880958563</v>
      </c>
      <c r="L8" s="444"/>
    </row>
    <row r="9" spans="1:12" ht="22.95" customHeight="1" x14ac:dyDescent="0.2">
      <c r="B9" s="445" t="s">
        <v>719</v>
      </c>
      <c r="C9" s="446" t="s">
        <v>139</v>
      </c>
      <c r="D9" s="447">
        <v>1.0725228509486271</v>
      </c>
      <c r="E9" s="447">
        <v>1.048742962932145</v>
      </c>
      <c r="F9" s="447">
        <v>1.0336823121265131</v>
      </c>
      <c r="G9" s="447">
        <v>1.033858899165083</v>
      </c>
      <c r="H9" s="447">
        <v>1.016058659112012</v>
      </c>
      <c r="I9" s="448">
        <v>0.98362127663912602</v>
      </c>
      <c r="J9" s="448">
        <v>0.98599620108251218</v>
      </c>
      <c r="K9" s="448">
        <v>0.9777151401801718</v>
      </c>
      <c r="L9" s="449"/>
    </row>
    <row r="10" spans="1:12" ht="22.95" customHeight="1" x14ac:dyDescent="0.2">
      <c r="B10" s="450" t="s">
        <v>1101</v>
      </c>
      <c r="C10" s="451" t="s">
        <v>102</v>
      </c>
      <c r="D10" s="452">
        <v>0.46643367409706121</v>
      </c>
      <c r="E10" s="452">
        <v>0.59737181663513184</v>
      </c>
      <c r="F10" s="452">
        <v>0.51241499185562134</v>
      </c>
      <c r="G10" s="452">
        <v>0.47263640165328979</v>
      </c>
      <c r="H10" s="452">
        <v>0.49979925155639648</v>
      </c>
      <c r="I10" s="443">
        <v>0.65422600507736206</v>
      </c>
      <c r="J10" s="443">
        <v>0.67937320470809937</v>
      </c>
      <c r="K10" s="443">
        <v>0.62253785133361816</v>
      </c>
      <c r="L10" s="444"/>
    </row>
    <row r="11" spans="1:12" ht="22.95" customHeight="1" x14ac:dyDescent="0.2">
      <c r="B11" s="445" t="s">
        <v>719</v>
      </c>
      <c r="C11" s="446" t="s">
        <v>139</v>
      </c>
      <c r="D11" s="447">
        <v>1.0925448774187649</v>
      </c>
      <c r="E11" s="447">
        <v>1.0568333248849271</v>
      </c>
      <c r="F11" s="447">
        <v>1.0476357793366471</v>
      </c>
      <c r="G11" s="447">
        <v>1.0347480081297731</v>
      </c>
      <c r="H11" s="447">
        <v>1.0453402789102659</v>
      </c>
      <c r="I11" s="448">
        <v>1.0285267250405421</v>
      </c>
      <c r="J11" s="448">
        <v>1.0404261610022301</v>
      </c>
      <c r="K11" s="448">
        <v>1.029328451664359</v>
      </c>
      <c r="L11" s="449"/>
    </row>
    <row r="12" spans="1:12" ht="22.95" customHeight="1" x14ac:dyDescent="0.2">
      <c r="B12" s="450" t="s">
        <v>1102</v>
      </c>
      <c r="C12" s="451" t="s">
        <v>102</v>
      </c>
      <c r="D12" s="452">
        <v>0.11041835695505139</v>
      </c>
      <c r="E12" s="452">
        <v>0.15269376337528229</v>
      </c>
      <c r="F12" s="452">
        <v>9.778323769569397E-2</v>
      </c>
      <c r="G12" s="452">
        <v>0.2305664271116257</v>
      </c>
      <c r="H12" s="452">
        <v>0.18827502429485321</v>
      </c>
      <c r="I12" s="443">
        <v>0.41619792580604548</v>
      </c>
      <c r="J12" s="443">
        <v>0.21142485737800601</v>
      </c>
      <c r="K12" s="443">
        <v>0.21360386908054349</v>
      </c>
      <c r="L12" s="444"/>
    </row>
    <row r="13" spans="1:12" ht="22.95" customHeight="1" x14ac:dyDescent="0.2">
      <c r="B13" s="445" t="s">
        <v>719</v>
      </c>
      <c r="C13" s="446" t="s">
        <v>139</v>
      </c>
      <c r="D13" s="447">
        <v>0.94208909950598518</v>
      </c>
      <c r="E13" s="447">
        <v>0.94041027432238611</v>
      </c>
      <c r="F13" s="447">
        <v>0.91168283202030043</v>
      </c>
      <c r="G13" s="447">
        <v>0.92377528700011746</v>
      </c>
      <c r="H13" s="447">
        <v>0.92008038206646836</v>
      </c>
      <c r="I13" s="448">
        <v>0.95727464266949225</v>
      </c>
      <c r="J13" s="448">
        <v>0.94714944640657417</v>
      </c>
      <c r="K13" s="448">
        <v>0.95179490420829371</v>
      </c>
      <c r="L13" s="449"/>
    </row>
    <row r="14" spans="1:12" ht="22.95" customHeight="1" x14ac:dyDescent="0.2">
      <c r="B14" s="453" t="s">
        <v>1103</v>
      </c>
      <c r="C14" s="454" t="s">
        <v>102</v>
      </c>
      <c r="D14" s="455">
        <v>0.77258604764938354</v>
      </c>
      <c r="E14" s="455">
        <v>0.8769683837890625</v>
      </c>
      <c r="F14" s="455">
        <v>0.81186151504516602</v>
      </c>
      <c r="G14" s="455">
        <v>0.79831230640411377</v>
      </c>
      <c r="H14" s="455">
        <v>0.9975811243057251</v>
      </c>
      <c r="I14" s="456">
        <v>0.77473336458206177</v>
      </c>
      <c r="J14" s="456">
        <v>0.86695754528045654</v>
      </c>
      <c r="K14" s="456">
        <v>0.85025298595428467</v>
      </c>
      <c r="L14" s="457"/>
    </row>
    <row r="15" spans="1:12" ht="22.95" customHeight="1" x14ac:dyDescent="0.2">
      <c r="B15" s="445" t="s">
        <v>719</v>
      </c>
      <c r="C15" s="446" t="s">
        <v>139</v>
      </c>
      <c r="D15" s="447">
        <v>1.1362112490115339</v>
      </c>
      <c r="E15" s="447">
        <v>1.1277392230651999</v>
      </c>
      <c r="F15" s="447">
        <v>1.1288367145591309</v>
      </c>
      <c r="G15" s="447">
        <v>1.142340360968201</v>
      </c>
      <c r="H15" s="447">
        <v>1.1792874225863701</v>
      </c>
      <c r="I15" s="448">
        <v>1.1067335583545539</v>
      </c>
      <c r="J15" s="448">
        <v>1.1065543227725561</v>
      </c>
      <c r="K15" s="448">
        <v>1.073755792997501</v>
      </c>
      <c r="L15" s="449"/>
    </row>
    <row r="16" spans="1:12" ht="22.95" customHeight="1" x14ac:dyDescent="0.2">
      <c r="B16" s="458" t="s">
        <v>1104</v>
      </c>
      <c r="C16" s="459" t="s">
        <v>102</v>
      </c>
      <c r="D16" s="460"/>
      <c r="E16" s="461">
        <v>20.768999999999998</v>
      </c>
      <c r="F16" s="461">
        <v>20.768999999999998</v>
      </c>
      <c r="G16" s="461">
        <v>26.922999999999998</v>
      </c>
      <c r="H16" s="461">
        <v>33.076999999999998</v>
      </c>
      <c r="I16" s="461">
        <v>30.768999999999998</v>
      </c>
      <c r="J16" s="461">
        <v>30.768999999999998</v>
      </c>
      <c r="K16" s="461">
        <v>33.845999999999997</v>
      </c>
      <c r="L16" s="462">
        <v>36.154000000000003</v>
      </c>
    </row>
    <row r="17" spans="2:12" ht="22.95" customHeight="1" x14ac:dyDescent="0.2">
      <c r="B17" s="402" t="s">
        <v>720</v>
      </c>
      <c r="C17" s="463" t="s">
        <v>139</v>
      </c>
      <c r="D17" s="464"/>
      <c r="E17" s="404">
        <v>71.25355555555555</v>
      </c>
      <c r="F17" s="404">
        <v>70.940185185185186</v>
      </c>
      <c r="G17" s="404">
        <v>71.395962962962969</v>
      </c>
      <c r="H17" s="404">
        <v>72.820444444444448</v>
      </c>
      <c r="I17" s="404">
        <v>74.672370370370373</v>
      </c>
      <c r="J17" s="404">
        <v>77.492888888888885</v>
      </c>
      <c r="K17" s="404">
        <v>80.883185185185184</v>
      </c>
      <c r="L17" s="465">
        <v>80.82614814814815</v>
      </c>
    </row>
    <row r="18" spans="2:12" ht="22.95" customHeight="1" x14ac:dyDescent="0.2">
      <c r="B18" s="407" t="s">
        <v>1105</v>
      </c>
      <c r="C18" s="466" t="s">
        <v>102</v>
      </c>
      <c r="D18" s="467"/>
      <c r="E18" s="415">
        <v>69.355000000000004</v>
      </c>
      <c r="F18" s="415">
        <v>114.51600000000001</v>
      </c>
      <c r="G18" s="415">
        <v>43.548000000000002</v>
      </c>
      <c r="H18" s="415">
        <v>45.161000000000001</v>
      </c>
      <c r="I18" s="415">
        <v>41.935000000000002</v>
      </c>
      <c r="J18" s="415">
        <v>40.323</v>
      </c>
      <c r="K18" s="415">
        <v>48.387</v>
      </c>
      <c r="L18" s="468">
        <v>46.774000000000001</v>
      </c>
    </row>
    <row r="19" spans="2:12" ht="22.95" customHeight="1" x14ac:dyDescent="0.2">
      <c r="B19" s="402" t="s">
        <v>720</v>
      </c>
      <c r="C19" s="463" t="s">
        <v>139</v>
      </c>
      <c r="D19" s="464"/>
      <c r="E19" s="404">
        <v>80.107629629629642</v>
      </c>
      <c r="F19" s="404">
        <v>81.959407407407426</v>
      </c>
      <c r="G19" s="404">
        <v>71.266444444444446</v>
      </c>
      <c r="H19" s="404">
        <v>71.983296296296302</v>
      </c>
      <c r="I19" s="404">
        <v>74.910333333333327</v>
      </c>
      <c r="J19" s="404">
        <v>76.941481481481489</v>
      </c>
      <c r="K19" s="404">
        <v>82.138666666666666</v>
      </c>
      <c r="L19" s="465">
        <v>79.510185185185165</v>
      </c>
    </row>
    <row r="20" spans="2:12" ht="22.95" customHeight="1" x14ac:dyDescent="0.2">
      <c r="B20" s="407" t="s">
        <v>1106</v>
      </c>
      <c r="C20" s="466" t="s">
        <v>102</v>
      </c>
      <c r="D20" s="467"/>
      <c r="E20" s="415">
        <v>43.582000000000001</v>
      </c>
      <c r="F20" s="415">
        <v>43.582000000000001</v>
      </c>
      <c r="G20" s="415">
        <v>43.582000000000001</v>
      </c>
      <c r="H20" s="415">
        <v>38.948</v>
      </c>
      <c r="I20" s="415">
        <v>38.948</v>
      </c>
      <c r="J20" s="415">
        <v>44.973999999999997</v>
      </c>
      <c r="K20" s="415">
        <v>44.973999999999997</v>
      </c>
      <c r="L20" s="468">
        <v>59.18</v>
      </c>
    </row>
    <row r="21" spans="2:12" ht="22.95" customHeight="1" x14ac:dyDescent="0.2">
      <c r="B21" s="402" t="s">
        <v>720</v>
      </c>
      <c r="C21" s="463" t="s">
        <v>139</v>
      </c>
      <c r="D21" s="464"/>
      <c r="E21" s="404">
        <v>97.808666666666667</v>
      </c>
      <c r="F21" s="404">
        <v>97.808666666666667</v>
      </c>
      <c r="G21" s="404">
        <v>97.808666666666667</v>
      </c>
      <c r="H21" s="404">
        <v>110.4701851851852</v>
      </c>
      <c r="I21" s="404">
        <v>110.4701851851852</v>
      </c>
      <c r="J21" s="404">
        <v>138.04433333333341</v>
      </c>
      <c r="K21" s="404">
        <v>138.04433333333341</v>
      </c>
      <c r="L21" s="465">
        <v>140.77062962962961</v>
      </c>
    </row>
    <row r="22" spans="2:12" ht="19.95" customHeight="1" x14ac:dyDescent="0.2">
      <c r="B22" s="407" t="s">
        <v>1107</v>
      </c>
      <c r="C22" s="466" t="s">
        <v>102</v>
      </c>
      <c r="D22" s="467"/>
      <c r="E22" s="415">
        <v>38.454000000000001</v>
      </c>
      <c r="F22" s="415">
        <v>42.161000000000001</v>
      </c>
      <c r="G22" s="415">
        <v>43.014000000000003</v>
      </c>
      <c r="H22" s="415">
        <v>41.713999999999999</v>
      </c>
      <c r="I22" s="415">
        <v>48.316000000000003</v>
      </c>
      <c r="J22" s="415">
        <v>50.448999999999998</v>
      </c>
      <c r="K22" s="415">
        <v>53.892000000000003</v>
      </c>
      <c r="L22" s="468">
        <v>56.646999999999998</v>
      </c>
    </row>
    <row r="23" spans="2:12" ht="19.95" customHeight="1" x14ac:dyDescent="0.2">
      <c r="B23" s="402" t="s">
        <v>720</v>
      </c>
      <c r="C23" s="463" t="s">
        <v>139</v>
      </c>
      <c r="D23" s="464"/>
      <c r="E23" s="404">
        <v>95.946037037037044</v>
      </c>
      <c r="F23" s="404">
        <v>97.520962962962969</v>
      </c>
      <c r="G23" s="404">
        <v>101.64559259259261</v>
      </c>
      <c r="H23" s="404">
        <v>106.1513333333333</v>
      </c>
      <c r="I23" s="404">
        <v>107.2622962962963</v>
      </c>
      <c r="J23" s="404">
        <v>113.5775185185185</v>
      </c>
      <c r="K23" s="404">
        <v>119.8958518518519</v>
      </c>
      <c r="L23" s="465">
        <v>123.47248148148149</v>
      </c>
    </row>
    <row r="24" spans="2:12" ht="24.75" customHeight="1" x14ac:dyDescent="0.2">
      <c r="B24" s="407" t="s">
        <v>1108</v>
      </c>
      <c r="C24" s="466" t="s">
        <v>102</v>
      </c>
      <c r="D24" s="467"/>
      <c r="E24" s="415">
        <v>39.417000000000002</v>
      </c>
      <c r="F24" s="415">
        <v>37.655999999999999</v>
      </c>
      <c r="G24" s="415">
        <v>38.270000000000003</v>
      </c>
      <c r="H24" s="415">
        <v>44.975999999999999</v>
      </c>
      <c r="I24" s="415">
        <v>46.43</v>
      </c>
      <c r="J24" s="415">
        <v>44.83</v>
      </c>
      <c r="K24" s="415">
        <v>58.716999999999999</v>
      </c>
      <c r="L24" s="468">
        <v>59.494</v>
      </c>
    </row>
    <row r="25" spans="2:12" ht="24" customHeight="1" x14ac:dyDescent="0.2">
      <c r="B25" s="402" t="s">
        <v>720</v>
      </c>
      <c r="C25" s="463" t="s">
        <v>139</v>
      </c>
      <c r="D25" s="464"/>
      <c r="E25" s="404">
        <v>71.946111111111108</v>
      </c>
      <c r="F25" s="404">
        <v>72.930666666666667</v>
      </c>
      <c r="G25" s="404">
        <v>73.427851851851855</v>
      </c>
      <c r="H25" s="404">
        <v>74.246259259259276</v>
      </c>
      <c r="I25" s="404">
        <v>75.027999999999992</v>
      </c>
      <c r="J25" s="404">
        <v>76.448185185185196</v>
      </c>
      <c r="K25" s="404">
        <v>89.239074074074082</v>
      </c>
      <c r="L25" s="465">
        <v>88.727518518518522</v>
      </c>
    </row>
    <row r="26" spans="2:12" ht="22.8" x14ac:dyDescent="0.2">
      <c r="B26" s="407" t="s">
        <v>1109</v>
      </c>
      <c r="C26" s="466" t="s">
        <v>102</v>
      </c>
      <c r="D26" s="467"/>
      <c r="E26" s="415">
        <v>110.666</v>
      </c>
      <c r="F26" s="415">
        <v>113.77800000000001</v>
      </c>
      <c r="G26" s="415">
        <v>112.02</v>
      </c>
      <c r="H26" s="415">
        <v>113.333</v>
      </c>
      <c r="I26" s="415">
        <v>115.89700000000001</v>
      </c>
      <c r="J26" s="415">
        <v>119.681</v>
      </c>
      <c r="K26" s="415">
        <v>112.767</v>
      </c>
      <c r="L26" s="468">
        <v>119.122</v>
      </c>
    </row>
    <row r="27" spans="2:12" ht="22.8" x14ac:dyDescent="0.2">
      <c r="B27" s="402" t="s">
        <v>720</v>
      </c>
      <c r="C27" s="463" t="s">
        <v>139</v>
      </c>
      <c r="D27" s="464"/>
      <c r="E27" s="404">
        <v>75.360407407407408</v>
      </c>
      <c r="F27" s="404">
        <v>76.994592592592582</v>
      </c>
      <c r="G27" s="404">
        <v>75.112000000000009</v>
      </c>
      <c r="H27" s="404">
        <v>75.30462962962963</v>
      </c>
      <c r="I27" s="404">
        <v>77.371185185185183</v>
      </c>
      <c r="J27" s="404">
        <v>79.850370370370371</v>
      </c>
      <c r="K27" s="404">
        <v>75.754814814814821</v>
      </c>
      <c r="L27" s="465">
        <v>77.429888888888868</v>
      </c>
    </row>
    <row r="28" spans="2:12" ht="22.8" x14ac:dyDescent="0.2">
      <c r="B28" s="407" t="s">
        <v>1110</v>
      </c>
      <c r="C28" s="466" t="s">
        <v>102</v>
      </c>
      <c r="D28" s="467"/>
      <c r="E28" s="415">
        <v>38.396999999999998</v>
      </c>
      <c r="F28" s="415">
        <v>41.119</v>
      </c>
      <c r="G28" s="415">
        <v>42.463999999999999</v>
      </c>
      <c r="H28" s="415">
        <v>46.064</v>
      </c>
      <c r="I28" s="415">
        <v>44.134</v>
      </c>
      <c r="J28" s="415">
        <v>42.811999999999998</v>
      </c>
      <c r="K28" s="415">
        <v>47.069000000000003</v>
      </c>
      <c r="L28" s="468">
        <v>45.372999999999998</v>
      </c>
    </row>
    <row r="29" spans="2:12" ht="22.8" x14ac:dyDescent="0.2">
      <c r="B29" s="402" t="s">
        <v>720</v>
      </c>
      <c r="C29" s="463" t="s">
        <v>139</v>
      </c>
      <c r="D29" s="464"/>
      <c r="E29" s="404">
        <v>83.90944444444446</v>
      </c>
      <c r="F29" s="404">
        <v>85.397703703703712</v>
      </c>
      <c r="G29" s="404">
        <v>86.047555555555562</v>
      </c>
      <c r="H29" s="404">
        <v>83.669592592592593</v>
      </c>
      <c r="I29" s="404">
        <v>82.33237037037037</v>
      </c>
      <c r="J29" s="404">
        <v>81.78</v>
      </c>
      <c r="K29" s="404">
        <v>82.853074074074073</v>
      </c>
      <c r="L29" s="465">
        <v>81.393888888888881</v>
      </c>
    </row>
    <row r="30" spans="2:12" ht="22.8" x14ac:dyDescent="0.2">
      <c r="B30" s="407" t="s">
        <v>1111</v>
      </c>
      <c r="C30" s="466" t="s">
        <v>102</v>
      </c>
      <c r="D30" s="467"/>
      <c r="E30" s="415">
        <v>55.798000000000002</v>
      </c>
      <c r="F30" s="415">
        <v>58.271000000000001</v>
      </c>
      <c r="G30" s="415">
        <v>65.631</v>
      </c>
      <c r="H30" s="415">
        <v>66.37</v>
      </c>
      <c r="I30" s="415">
        <v>71.361000000000004</v>
      </c>
      <c r="J30" s="415">
        <v>77.616</v>
      </c>
      <c r="K30" s="415">
        <v>70.049000000000007</v>
      </c>
      <c r="L30" s="468">
        <v>66.489999999999995</v>
      </c>
    </row>
    <row r="31" spans="2:12" ht="22.8" x14ac:dyDescent="0.2">
      <c r="B31" s="469" t="s">
        <v>720</v>
      </c>
      <c r="C31" s="470" t="s">
        <v>139</v>
      </c>
      <c r="D31" s="471"/>
      <c r="E31" s="472">
        <v>124.9058888888889</v>
      </c>
      <c r="F31" s="472">
        <v>128.39685185185189</v>
      </c>
      <c r="G31" s="472">
        <v>132.88470370370371</v>
      </c>
      <c r="H31" s="472">
        <v>144.0759259259259</v>
      </c>
      <c r="I31" s="472">
        <v>150.01459259259261</v>
      </c>
      <c r="J31" s="472">
        <v>168.32144444444441</v>
      </c>
      <c r="K31" s="472">
        <v>176.06285185185189</v>
      </c>
      <c r="L31" s="473">
        <v>170.12688888888891</v>
      </c>
    </row>
    <row r="32" spans="2:12" ht="22.2" customHeight="1" x14ac:dyDescent="0.2">
      <c r="B32" s="397" t="s">
        <v>1112</v>
      </c>
      <c r="C32" s="474" t="s">
        <v>102</v>
      </c>
      <c r="D32" s="475"/>
      <c r="E32" s="399">
        <v>26.236999999999998</v>
      </c>
      <c r="F32" s="399">
        <v>28.998000000000001</v>
      </c>
      <c r="G32" s="399">
        <v>27.981000000000002</v>
      </c>
      <c r="H32" s="399">
        <v>25.228000000000002</v>
      </c>
      <c r="I32" s="399">
        <v>31.201000000000001</v>
      </c>
      <c r="J32" s="399">
        <v>30.388999999999999</v>
      </c>
      <c r="K32" s="399">
        <v>34.26</v>
      </c>
      <c r="L32" s="476">
        <v>38.054000000000002</v>
      </c>
    </row>
    <row r="33" spans="2:12" ht="24.6" customHeight="1" x14ac:dyDescent="0.2">
      <c r="B33" s="402" t="s">
        <v>720</v>
      </c>
      <c r="C33" s="463" t="s">
        <v>139</v>
      </c>
      <c r="D33" s="464"/>
      <c r="E33" s="404">
        <v>82.052888888888901</v>
      </c>
      <c r="F33" s="404">
        <v>80.872444444444426</v>
      </c>
      <c r="G33" s="404">
        <v>82.123185185185207</v>
      </c>
      <c r="H33" s="404">
        <v>81.841333333333324</v>
      </c>
      <c r="I33" s="404">
        <v>79.572296296296301</v>
      </c>
      <c r="J33" s="404">
        <v>80.903777777777776</v>
      </c>
      <c r="K33" s="404">
        <v>82.300851851851874</v>
      </c>
      <c r="L33" s="465">
        <v>83.820777777777778</v>
      </c>
    </row>
    <row r="34" spans="2:12" ht="22.8" x14ac:dyDescent="0.2">
      <c r="B34" s="477" t="s">
        <v>1113</v>
      </c>
      <c r="C34" s="478" t="s">
        <v>102</v>
      </c>
      <c r="D34" s="479"/>
      <c r="E34" s="480"/>
      <c r="F34" s="480"/>
      <c r="G34" s="480">
        <v>9.6192419999999998</v>
      </c>
      <c r="H34" s="480">
        <v>12.883231</v>
      </c>
      <c r="I34" s="480">
        <v>14.560301000000001</v>
      </c>
      <c r="J34" s="480">
        <v>25.370881000000001</v>
      </c>
      <c r="K34" s="480">
        <v>26.399818</v>
      </c>
      <c r="L34" s="481">
        <v>33.469472000000003</v>
      </c>
    </row>
    <row r="35" spans="2:12" x14ac:dyDescent="0.2">
      <c r="B35" s="402" t="s">
        <v>721</v>
      </c>
      <c r="C35" s="482" t="s">
        <v>139</v>
      </c>
      <c r="D35" s="483"/>
      <c r="E35" s="484"/>
      <c r="F35" s="484"/>
      <c r="G35" s="484">
        <v>18.417842888888892</v>
      </c>
      <c r="H35" s="484">
        <v>23.229089370370371</v>
      </c>
      <c r="I35" s="484">
        <v>28.790132259259259</v>
      </c>
      <c r="J35" s="484">
        <v>34.417842615384622</v>
      </c>
      <c r="K35" s="484">
        <v>40.241540481481493</v>
      </c>
      <c r="L35" s="485">
        <v>53.924987333333327</v>
      </c>
    </row>
    <row r="36" spans="2:12" ht="19.5" customHeight="1" x14ac:dyDescent="0.2">
      <c r="B36" s="407" t="s">
        <v>1114</v>
      </c>
      <c r="C36" s="466" t="s">
        <v>102</v>
      </c>
      <c r="D36" s="467"/>
      <c r="E36" s="415"/>
      <c r="F36" s="415"/>
      <c r="G36" s="415"/>
      <c r="H36" s="415"/>
      <c r="I36" s="409">
        <v>7.8230000000000001E-3</v>
      </c>
      <c r="J36" s="409">
        <v>0.38303599999999999</v>
      </c>
      <c r="K36" s="409">
        <v>0.96029399999999998</v>
      </c>
      <c r="L36" s="486">
        <v>0.91928500000000002</v>
      </c>
    </row>
    <row r="37" spans="2:12" x14ac:dyDescent="0.2">
      <c r="B37" s="487" t="s">
        <v>721</v>
      </c>
      <c r="C37" s="470" t="s">
        <v>139</v>
      </c>
      <c r="D37" s="471"/>
      <c r="E37" s="472"/>
      <c r="F37" s="472"/>
      <c r="G37" s="472"/>
      <c r="H37" s="472"/>
      <c r="I37" s="488">
        <v>0.7107657083333333</v>
      </c>
      <c r="J37" s="488">
        <v>1.516543041666667</v>
      </c>
      <c r="K37" s="488">
        <v>2.8899633749999998</v>
      </c>
      <c r="L37" s="489">
        <v>6.1914515833333326</v>
      </c>
    </row>
    <row r="38" spans="2:12" x14ac:dyDescent="0.2">
      <c r="B38" s="397" t="s">
        <v>1115</v>
      </c>
      <c r="C38" s="474" t="s">
        <v>102</v>
      </c>
      <c r="D38" s="475"/>
      <c r="E38" s="399"/>
      <c r="F38" s="399"/>
      <c r="G38" s="399"/>
      <c r="H38" s="399"/>
      <c r="I38" s="399"/>
      <c r="J38" s="399">
        <v>0</v>
      </c>
      <c r="K38" s="399">
        <v>13.766558</v>
      </c>
      <c r="L38" s="476">
        <v>55.344135999999999</v>
      </c>
    </row>
    <row r="39" spans="2:12" x14ac:dyDescent="0.2">
      <c r="B39" s="490" t="s">
        <v>721</v>
      </c>
      <c r="C39" s="463" t="s">
        <v>139</v>
      </c>
      <c r="D39" s="464"/>
      <c r="E39" s="404"/>
      <c r="F39" s="404"/>
      <c r="G39" s="404"/>
      <c r="H39" s="404"/>
      <c r="I39" s="404"/>
      <c r="J39" s="404">
        <v>12.544514074074071</v>
      </c>
      <c r="K39" s="404">
        <v>45.656581148148149</v>
      </c>
      <c r="L39" s="491">
        <v>74.304608037037042</v>
      </c>
    </row>
    <row r="40" spans="2:12" ht="13.2" thickBot="1" x14ac:dyDescent="0.25">
      <c r="B40" s="438" t="s">
        <v>144</v>
      </c>
      <c r="C40" s="492"/>
      <c r="D40" s="439">
        <f>D3</f>
        <v>2015</v>
      </c>
      <c r="E40" s="439">
        <f t="shared" ref="E40:J40" si="0">E3</f>
        <v>2016</v>
      </c>
      <c r="F40" s="439">
        <f t="shared" si="0"/>
        <v>2017</v>
      </c>
      <c r="G40" s="439">
        <f t="shared" si="0"/>
        <v>2018</v>
      </c>
      <c r="H40" s="439">
        <f t="shared" si="0"/>
        <v>2019</v>
      </c>
      <c r="I40" s="439">
        <f t="shared" si="0"/>
        <v>2020</v>
      </c>
      <c r="J40" s="439">
        <f t="shared" si="0"/>
        <v>2021</v>
      </c>
      <c r="K40" s="439">
        <f>K3</f>
        <v>2022</v>
      </c>
      <c r="L40" s="493">
        <f>L3</f>
        <v>2023</v>
      </c>
    </row>
    <row r="41" spans="2:12" ht="13.2" thickTop="1" x14ac:dyDescent="0.2">
      <c r="B41" s="703" t="str">
        <f>B4</f>
        <v>Sloboda prejavu, združovania, médií</v>
      </c>
      <c r="C41" s="704"/>
      <c r="D41" s="494">
        <v>-0.38547003527350571</v>
      </c>
      <c r="E41" s="495">
        <v>-0.33146298263473051</v>
      </c>
      <c r="F41" s="495">
        <v>-0.46291374143572739</v>
      </c>
      <c r="G41" s="495">
        <v>-0.56246072456869933</v>
      </c>
      <c r="H41" s="495">
        <v>-0.49841317961798881</v>
      </c>
      <c r="I41" s="495">
        <v>-0.50646219247891588</v>
      </c>
      <c r="J41" s="495">
        <v>-0.45016140092072171</v>
      </c>
      <c r="K41" s="495">
        <v>-0.5350804629340622</v>
      </c>
      <c r="L41" s="496"/>
    </row>
    <row r="42" spans="2:12" x14ac:dyDescent="0.2">
      <c r="B42" s="699" t="str">
        <f>B6</f>
        <v>Politická stabilita</v>
      </c>
      <c r="C42" s="700"/>
      <c r="D42" s="497">
        <v>0.48295395132238689</v>
      </c>
      <c r="E42" s="497">
        <v>0.13241055392865869</v>
      </c>
      <c r="F42" s="497">
        <v>0.57827492489644994</v>
      </c>
      <c r="G42" s="497">
        <v>0.1669392909515576</v>
      </c>
      <c r="H42" s="497">
        <v>-0.11577372918359161</v>
      </c>
      <c r="I42" s="497">
        <v>-0.20346501145705051</v>
      </c>
      <c r="J42" s="497">
        <v>-0.39150041697472487</v>
      </c>
      <c r="K42" s="497">
        <v>-0.72970387710699158</v>
      </c>
      <c r="L42" s="498"/>
    </row>
    <row r="43" spans="2:12" x14ac:dyDescent="0.2">
      <c r="B43" s="699" t="str">
        <f>B8</f>
        <v>Kvalita verejných služieb</v>
      </c>
      <c r="C43" s="700"/>
      <c r="D43" s="499">
        <v>-0.61067724873148876</v>
      </c>
      <c r="E43" s="499">
        <v>-0.46640156328642812</v>
      </c>
      <c r="F43" s="499">
        <v>-0.67887845229287613</v>
      </c>
      <c r="G43" s="499">
        <v>-0.80361316778927516</v>
      </c>
      <c r="H43" s="499">
        <v>-0.84257232472074506</v>
      </c>
      <c r="I43" s="499">
        <v>-0.80599904778289522</v>
      </c>
      <c r="J43" s="499">
        <v>-0.85041133847615702</v>
      </c>
      <c r="K43" s="499">
        <v>-1.055623279941833</v>
      </c>
      <c r="L43" s="500"/>
    </row>
    <row r="44" spans="2:12" x14ac:dyDescent="0.2">
      <c r="B44" s="699" t="str">
        <f>B10</f>
        <v>Vymožiteľnosť práva</v>
      </c>
      <c r="C44" s="700"/>
      <c r="D44" s="499">
        <v>-0.9524628553089749</v>
      </c>
      <c r="E44" s="499">
        <v>-0.76795848640040509</v>
      </c>
      <c r="F44" s="499">
        <v>-0.90444310205009759</v>
      </c>
      <c r="G44" s="499">
        <v>-0.93491595593226928</v>
      </c>
      <c r="H44" s="499">
        <v>-0.92924961669948414</v>
      </c>
      <c r="I44" s="499">
        <v>-0.63775696281015493</v>
      </c>
      <c r="J44" s="499">
        <v>-0.6220031569013007</v>
      </c>
      <c r="K44" s="499">
        <v>-0.70588824972753328</v>
      </c>
      <c r="L44" s="500"/>
    </row>
    <row r="45" spans="2:12" x14ac:dyDescent="0.2">
      <c r="B45" s="699" t="str">
        <f>B12</f>
        <v>Kontrola korupcie</v>
      </c>
      <c r="C45" s="700"/>
      <c r="D45" s="499">
        <v>-1.0525116121764999</v>
      </c>
      <c r="E45" s="499">
        <v>-1.0024824988712839</v>
      </c>
      <c r="F45" s="499">
        <v>-1.070649289394032</v>
      </c>
      <c r="G45" s="499">
        <v>-0.87441011782923661</v>
      </c>
      <c r="H45" s="499">
        <v>-0.93604091909275078</v>
      </c>
      <c r="I45" s="499">
        <v>-0.70279573343035151</v>
      </c>
      <c r="J45" s="499">
        <v>-0.95313776270969952</v>
      </c>
      <c r="K45" s="499">
        <v>-0.95049186616186521</v>
      </c>
      <c r="L45" s="500"/>
    </row>
    <row r="46" spans="2:12" x14ac:dyDescent="0.2">
      <c r="B46" s="699" t="str">
        <f>B14</f>
        <v>Kvalita regulácie biznis prostredia</v>
      </c>
      <c r="C46" s="700"/>
      <c r="D46" s="499">
        <v>-0.75428840774279871</v>
      </c>
      <c r="E46" s="499">
        <v>-0.49321358381789299</v>
      </c>
      <c r="F46" s="499">
        <v>-0.63157377850436991</v>
      </c>
      <c r="G46" s="499">
        <v>-0.70642441932448063</v>
      </c>
      <c r="H46" s="499">
        <v>-0.41997639285372401</v>
      </c>
      <c r="I46" s="499">
        <v>-0.68577765045192507</v>
      </c>
      <c r="J46" s="499">
        <v>-0.47191015923232771</v>
      </c>
      <c r="K46" s="499">
        <v>-0.43958258649965581</v>
      </c>
      <c r="L46" s="500"/>
    </row>
    <row r="47" spans="2:12" x14ac:dyDescent="0.2">
      <c r="B47" s="699" t="str">
        <f>B16</f>
        <v xml:space="preserve">Výdavky na vedu a výskum v biznis sektore </v>
      </c>
      <c r="C47" s="700"/>
      <c r="D47" s="499"/>
      <c r="E47" s="499">
        <v>-0.94804411499566366</v>
      </c>
      <c r="F47" s="499">
        <v>-0.95268395977098419</v>
      </c>
      <c r="G47" s="499">
        <v>-0.86256919660047116</v>
      </c>
      <c r="H47" s="499">
        <v>-0.78701207772616066</v>
      </c>
      <c r="I47" s="499">
        <v>-0.86053451293646432</v>
      </c>
      <c r="J47" s="499">
        <v>-0.90447325961527225</v>
      </c>
      <c r="K47" s="499">
        <v>-0.92932816880246683</v>
      </c>
      <c r="L47" s="500">
        <v>-0.88153547284476885</v>
      </c>
    </row>
    <row r="48" spans="2:12" x14ac:dyDescent="0.2">
      <c r="B48" s="501" t="str">
        <f>B18</f>
        <v>Výdavky na vedu a výskum verejného sektora</v>
      </c>
      <c r="C48" s="502"/>
      <c r="D48" s="499"/>
      <c r="E48" s="499">
        <v>-0.28390867276121667</v>
      </c>
      <c r="F48" s="499">
        <v>0.85461764439352006</v>
      </c>
      <c r="G48" s="499">
        <v>-0.68623453951115643</v>
      </c>
      <c r="H48" s="499">
        <v>-0.66736765363903927</v>
      </c>
      <c r="I48" s="499">
        <v>-0.81671517026926843</v>
      </c>
      <c r="J48" s="499">
        <v>-0.92926231949370786</v>
      </c>
      <c r="K48" s="499">
        <v>-0.83042824536931381</v>
      </c>
      <c r="L48" s="500">
        <v>-0.81326927213679745</v>
      </c>
    </row>
    <row r="49" spans="2:12" x14ac:dyDescent="0.2">
      <c r="B49" s="501" t="str">
        <f>B20</f>
        <v>Inovátorské firmy</v>
      </c>
      <c r="C49" s="502"/>
      <c r="D49" s="499"/>
      <c r="E49" s="499">
        <v>-0.99641664353357551</v>
      </c>
      <c r="F49" s="499">
        <v>-0.99641664353357551</v>
      </c>
      <c r="G49" s="499">
        <v>-0.99641664353357551</v>
      </c>
      <c r="H49" s="499">
        <v>-1.232542481975784</v>
      </c>
      <c r="I49" s="499">
        <v>-1.232542481975784</v>
      </c>
      <c r="J49" s="499">
        <v>-1.4341584956673259</v>
      </c>
      <c r="K49" s="499">
        <v>-1.4341584956673259</v>
      </c>
      <c r="L49" s="500">
        <v>-1.3702227150537709</v>
      </c>
    </row>
    <row r="50" spans="2:12" x14ac:dyDescent="0.2">
      <c r="B50" s="501" t="str">
        <f>B22</f>
        <v>Atraktivita vedeckého prostredia</v>
      </c>
      <c r="C50" s="502"/>
      <c r="D50" s="499"/>
      <c r="E50" s="499">
        <v>-0.95043477594886883</v>
      </c>
      <c r="F50" s="499">
        <v>-0.93820906159629924</v>
      </c>
      <c r="G50" s="499">
        <v>-0.98377774535750817</v>
      </c>
      <c r="H50" s="499">
        <v>-1.0545592431222151</v>
      </c>
      <c r="I50" s="499">
        <v>-1.008872910413072</v>
      </c>
      <c r="J50" s="499">
        <v>-1.0662343441534829</v>
      </c>
      <c r="K50" s="499">
        <v>-1.0897556397602111</v>
      </c>
      <c r="L50" s="500">
        <v>-1.143738875548743</v>
      </c>
    </row>
    <row r="51" spans="2:12" x14ac:dyDescent="0.2">
      <c r="B51" s="501" t="str">
        <f>B24</f>
        <v>Export vedomostne náročných služieb</v>
      </c>
      <c r="C51" s="502"/>
      <c r="D51" s="499"/>
      <c r="E51" s="499">
        <v>-0.86788770737062038</v>
      </c>
      <c r="F51" s="499">
        <v>-0.93779738656825751</v>
      </c>
      <c r="G51" s="499">
        <v>-0.95241484411188626</v>
      </c>
      <c r="H51" s="499">
        <v>-0.80480029171721357</v>
      </c>
      <c r="I51" s="499">
        <v>-0.79347177082709563</v>
      </c>
      <c r="J51" s="499">
        <v>-0.86904861975593395</v>
      </c>
      <c r="K51" s="499">
        <v>-0.90953015081678268</v>
      </c>
      <c r="L51" s="500">
        <v>-0.88699826688262107</v>
      </c>
    </row>
    <row r="52" spans="2:12" x14ac:dyDescent="0.2">
      <c r="B52" s="501" t="str">
        <f>B26</f>
        <v>Export technologicky náročnejších produktov</v>
      </c>
      <c r="C52" s="502"/>
      <c r="D52" s="499"/>
      <c r="E52" s="499">
        <v>1.37060976217632</v>
      </c>
      <c r="F52" s="499">
        <v>1.424945147723776</v>
      </c>
      <c r="G52" s="499">
        <v>1.5018330131659621</v>
      </c>
      <c r="H52" s="499">
        <v>1.5448851487401121</v>
      </c>
      <c r="I52" s="499">
        <v>1.5877336048787241</v>
      </c>
      <c r="J52" s="499">
        <v>1.653061917839195</v>
      </c>
      <c r="K52" s="499">
        <v>1.54301631606371</v>
      </c>
      <c r="L52" s="500">
        <v>1.6099799802953181</v>
      </c>
    </row>
    <row r="53" spans="2:12" x14ac:dyDescent="0.2">
      <c r="B53" s="501" t="str">
        <f>B28</f>
        <v>Intelektuálne aktíva (patenty a pod.)</v>
      </c>
      <c r="C53" s="502"/>
      <c r="D53" s="499"/>
      <c r="E53" s="499">
        <v>-1.3021017887723141</v>
      </c>
      <c r="F53" s="499">
        <v>-1.276318231075487</v>
      </c>
      <c r="G53" s="499">
        <v>-1.2638834128350911</v>
      </c>
      <c r="H53" s="499">
        <v>-1.130520864942939</v>
      </c>
      <c r="I53" s="499">
        <v>-1.144377705637361</v>
      </c>
      <c r="J53" s="499">
        <v>-1.2126831740618229</v>
      </c>
      <c r="K53" s="499">
        <v>-1.1587150203323731</v>
      </c>
      <c r="L53" s="500">
        <v>-1.2655507576274221</v>
      </c>
    </row>
    <row r="54" spans="2:12" x14ac:dyDescent="0.2">
      <c r="B54" s="501" t="str">
        <f>B30</f>
        <v>Spolupráca vo vedeckom prostredí</v>
      </c>
      <c r="C54" s="502"/>
      <c r="D54" s="499"/>
      <c r="E54" s="499">
        <v>-0.99053889125812689</v>
      </c>
      <c r="F54" s="499">
        <v>-0.98276086706302257</v>
      </c>
      <c r="G54" s="499">
        <v>-0.97768027782989386</v>
      </c>
      <c r="H54" s="499">
        <v>-1.096346635433197</v>
      </c>
      <c r="I54" s="499">
        <v>-1.124342798058533</v>
      </c>
      <c r="J54" s="499">
        <v>-1.187926038822074</v>
      </c>
      <c r="K54" s="499">
        <v>-1.331130200197371</v>
      </c>
      <c r="L54" s="500">
        <v>-1.3700269195727031</v>
      </c>
    </row>
    <row r="55" spans="2:12" x14ac:dyDescent="0.2">
      <c r="B55" s="501" t="str">
        <f>B32</f>
        <v>Vedecké publikácie medzi 10 % najviac citovanými</v>
      </c>
      <c r="C55" s="502"/>
      <c r="D55" s="499"/>
      <c r="E55" s="499">
        <v>-1.257900234314582</v>
      </c>
      <c r="F55" s="499">
        <v>-1.222968138919736</v>
      </c>
      <c r="G55" s="499">
        <v>-1.3031173470185611</v>
      </c>
      <c r="H55" s="499">
        <v>-1.3425984725829609</v>
      </c>
      <c r="I55" s="499">
        <v>-1.2335437538788081</v>
      </c>
      <c r="J55" s="499">
        <v>-1.367515691385462</v>
      </c>
      <c r="K55" s="499">
        <v>-1.267187741191395</v>
      </c>
      <c r="L55" s="500">
        <v>-1.395319053722633</v>
      </c>
    </row>
    <row r="56" spans="2:12" x14ac:dyDescent="0.2">
      <c r="B56" s="501" t="str">
        <f>B34</f>
        <v>Širokopásmové pripojenie (aspoň 100 Mbps)</v>
      </c>
      <c r="C56" s="502"/>
      <c r="D56" s="499"/>
      <c r="E56" s="499"/>
      <c r="F56" s="499"/>
      <c r="G56" s="499">
        <v>-0.64236714861106359</v>
      </c>
      <c r="H56" s="499">
        <v>-0.6906878945476238</v>
      </c>
      <c r="I56" s="499">
        <v>-0.81223823695646979</v>
      </c>
      <c r="J56" s="499">
        <v>-0.48595902076343878</v>
      </c>
      <c r="K56" s="499">
        <v>-0.78021636689354157</v>
      </c>
      <c r="L56" s="500">
        <v>-1.0815977015244149</v>
      </c>
    </row>
    <row r="57" spans="2:12" x14ac:dyDescent="0.2">
      <c r="B57" s="501" t="str">
        <f>B36</f>
        <v>Širokopásmové pripojenie (aspoň 1 Gbps)</v>
      </c>
      <c r="C57" s="502"/>
      <c r="D57" s="499"/>
      <c r="E57" s="499"/>
      <c r="F57" s="499"/>
      <c r="G57" s="499"/>
      <c r="H57" s="499"/>
      <c r="I57" s="499">
        <v>-0.36349713166974179</v>
      </c>
      <c r="J57" s="499">
        <v>-0.39380271855719529</v>
      </c>
      <c r="K57" s="499">
        <v>-0.40157381540073428</v>
      </c>
      <c r="L57" s="500">
        <v>-0.6554071474233385</v>
      </c>
    </row>
    <row r="58" spans="2:12" ht="13.2" thickBot="1" x14ac:dyDescent="0.25">
      <c r="B58" s="701" t="str">
        <f>B38</f>
        <v>Pokrytie 5G</v>
      </c>
      <c r="C58" s="702"/>
      <c r="D58" s="503"/>
      <c r="E58" s="436"/>
      <c r="F58" s="436"/>
      <c r="G58" s="436"/>
      <c r="H58" s="436"/>
      <c r="I58" s="436"/>
      <c r="J58" s="436">
        <v>-0.55725122114825498</v>
      </c>
      <c r="K58" s="436">
        <v>-0.99835843944469882</v>
      </c>
      <c r="L58" s="437">
        <v>-0.77467868226823322</v>
      </c>
    </row>
    <row r="59" spans="2:12" ht="13.2" thickTop="1" x14ac:dyDescent="0.2"/>
  </sheetData>
  <mergeCells count="8">
    <mergeCell ref="B47:C47"/>
    <mergeCell ref="B58:C58"/>
    <mergeCell ref="B41:C41"/>
    <mergeCell ref="B42:C42"/>
    <mergeCell ref="B43:C43"/>
    <mergeCell ref="B44:C44"/>
    <mergeCell ref="B45:C45"/>
    <mergeCell ref="B46:C46"/>
  </mergeCells>
  <conditionalFormatting sqref="D41:D57 E42:J57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41:J41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58:J58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42:K57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41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41:L58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K58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3BE3C0D6-49E2-4EA5-99B3-C7620CAF144E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B9A2-DB63-459E-96DB-0812609C1014}">
  <dimension ref="A1:J6"/>
  <sheetViews>
    <sheetView workbookViewId="0">
      <selection activeCell="B11" sqref="B11"/>
    </sheetView>
  </sheetViews>
  <sheetFormatPr defaultColWidth="9" defaultRowHeight="14.4" x14ac:dyDescent="0.3"/>
  <cols>
    <col min="1" max="1" width="20.26953125" style="12" bestFit="1" customWidth="1"/>
    <col min="2" max="16384" width="9" style="12"/>
  </cols>
  <sheetData>
    <row r="1" spans="1:10" x14ac:dyDescent="0.3">
      <c r="A1" s="2" t="s">
        <v>3</v>
      </c>
    </row>
    <row r="2" spans="1:10" x14ac:dyDescent="0.3">
      <c r="A2" s="635"/>
      <c r="B2" s="635" t="s">
        <v>96</v>
      </c>
      <c r="C2" s="635" t="s">
        <v>322</v>
      </c>
      <c r="D2" s="635" t="s">
        <v>323</v>
      </c>
      <c r="E2" s="635" t="s">
        <v>324</v>
      </c>
      <c r="F2" s="635" t="s">
        <v>325</v>
      </c>
      <c r="G2" s="635" t="s">
        <v>326</v>
      </c>
      <c r="H2" s="635" t="s">
        <v>327</v>
      </c>
      <c r="I2" s="635" t="s">
        <v>328</v>
      </c>
      <c r="J2" s="635" t="s">
        <v>329</v>
      </c>
    </row>
    <row r="3" spans="1:10" x14ac:dyDescent="0.3">
      <c r="A3" s="682" t="s">
        <v>330</v>
      </c>
      <c r="B3" s="649">
        <v>40894</v>
      </c>
      <c r="C3" s="649">
        <v>38939</v>
      </c>
      <c r="D3" s="649">
        <v>6956</v>
      </c>
      <c r="E3" s="649">
        <v>2384</v>
      </c>
      <c r="F3" s="649">
        <v>66</v>
      </c>
      <c r="G3" s="649">
        <v>234</v>
      </c>
      <c r="H3" s="649">
        <v>-4210</v>
      </c>
      <c r="I3" s="649">
        <v>-2369</v>
      </c>
      <c r="J3" s="649">
        <v>-1106</v>
      </c>
    </row>
    <row r="4" spans="1:10" x14ac:dyDescent="0.3">
      <c r="A4" s="682" t="s">
        <v>292</v>
      </c>
      <c r="B4" s="649">
        <v>-233648</v>
      </c>
      <c r="C4" s="649">
        <v>35817</v>
      </c>
      <c r="D4" s="649">
        <v>-22940</v>
      </c>
      <c r="E4" s="649">
        <v>-46052</v>
      </c>
      <c r="F4" s="649">
        <v>-42125</v>
      </c>
      <c r="G4" s="649">
        <v>-27548</v>
      </c>
      <c r="H4" s="649">
        <v>-56056</v>
      </c>
      <c r="I4" s="649">
        <v>-33644</v>
      </c>
      <c r="J4" s="649">
        <v>-41100</v>
      </c>
    </row>
    <row r="5" spans="1:10" x14ac:dyDescent="0.3">
      <c r="A5" s="682" t="s">
        <v>331</v>
      </c>
      <c r="B5" s="649">
        <v>246308</v>
      </c>
      <c r="C5" s="649">
        <v>42787</v>
      </c>
      <c r="D5" s="649">
        <v>27347</v>
      </c>
      <c r="E5" s="649">
        <v>26885</v>
      </c>
      <c r="F5" s="649">
        <v>30264</v>
      </c>
      <c r="G5" s="649">
        <v>30197</v>
      </c>
      <c r="H5" s="649">
        <v>25480</v>
      </c>
      <c r="I5" s="649">
        <v>30509</v>
      </c>
      <c r="J5" s="649">
        <v>32839</v>
      </c>
    </row>
    <row r="6" spans="1:10" x14ac:dyDescent="0.3">
      <c r="A6" s="635" t="s">
        <v>332</v>
      </c>
      <c r="B6" s="649">
        <v>53554</v>
      </c>
      <c r="C6" s="649">
        <v>117543</v>
      </c>
      <c r="D6" s="649">
        <v>11363</v>
      </c>
      <c r="E6" s="649">
        <v>-16783</v>
      </c>
      <c r="F6" s="649">
        <v>-11795</v>
      </c>
      <c r="G6" s="649">
        <v>2883</v>
      </c>
      <c r="H6" s="649">
        <v>-34786</v>
      </c>
      <c r="I6" s="649">
        <v>-5504</v>
      </c>
      <c r="J6" s="649">
        <v>-9367</v>
      </c>
    </row>
  </sheetData>
  <hyperlinks>
    <hyperlink ref="A1" location="OBSAH!A1" display="OBSAH!A1" xr:uid="{9DB2EB9E-4CBB-4145-BEEF-2499186A62F0}"/>
  </hyperlink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2553-A00E-4ABA-9D30-1CF05D5EDFBE}">
  <sheetPr codeName="wsData1"/>
  <dimension ref="A1:I83"/>
  <sheetViews>
    <sheetView topLeftCell="G1" zoomScaleNormal="100" workbookViewId="0"/>
  </sheetViews>
  <sheetFormatPr defaultColWidth="7.26953125" defaultRowHeight="14.4" x14ac:dyDescent="0.3"/>
  <cols>
    <col min="1" max="1" width="20.453125" style="586" customWidth="1"/>
    <col min="2" max="2" width="8.453125" style="586" customWidth="1"/>
    <col min="3" max="3" width="9.7265625" style="586" bestFit="1" customWidth="1"/>
    <col min="4" max="4" width="7.26953125" style="586"/>
    <col min="5" max="5" width="22.453125" style="586" bestFit="1" customWidth="1"/>
    <col min="6" max="7" width="22.453125" style="586" customWidth="1"/>
    <col min="8" max="8" width="7.90625" style="586" bestFit="1" customWidth="1"/>
    <col min="9" max="9" width="10.36328125" style="586" bestFit="1" customWidth="1"/>
    <col min="10" max="16384" width="7.26953125" style="586"/>
  </cols>
  <sheetData>
    <row r="1" spans="1:9" x14ac:dyDescent="0.3">
      <c r="A1" s="2" t="s">
        <v>3</v>
      </c>
    </row>
    <row r="2" spans="1:9" x14ac:dyDescent="0.3">
      <c r="A2" s="584" t="s">
        <v>1199</v>
      </c>
      <c r="B2" s="584" t="s">
        <v>1200</v>
      </c>
      <c r="C2" s="584" t="s">
        <v>1201</v>
      </c>
      <c r="D2" s="585">
        <v>3</v>
      </c>
      <c r="E2" s="584"/>
      <c r="F2" s="584"/>
      <c r="G2" s="584" t="s">
        <v>1202</v>
      </c>
      <c r="H2" s="584" t="s">
        <v>1203</v>
      </c>
      <c r="I2" s="584" t="s">
        <v>1204</v>
      </c>
    </row>
    <row r="3" spans="1:9" x14ac:dyDescent="0.3">
      <c r="A3" s="584" t="s">
        <v>1205</v>
      </c>
      <c r="B3" s="587">
        <f>+VLOOKUP(Table145[[#This Row],[Okres]],$G$3:$I$81,$D$2,FALSE)</f>
        <v>-0.12549719944800719</v>
      </c>
      <c r="C3" s="584">
        <f>+IF(Table145[[#This Row],[Hodnota]]&gt;0,Table145[[#This Row],[Hodnota]],-5)</f>
        <v>-5</v>
      </c>
      <c r="D3" s="588">
        <f>+Table145[[#This Row],[Hodnota]]*100</f>
        <v>-12.549719944800719</v>
      </c>
      <c r="E3" s="584" t="s">
        <v>1206</v>
      </c>
      <c r="F3" s="584" t="str">
        <f>+RIGHT(E3,LEN(E3)-6)</f>
        <v>Bratislava I</v>
      </c>
      <c r="G3" s="584" t="str">
        <f>+F3</f>
        <v>Bratislava I</v>
      </c>
      <c r="H3" s="589">
        <v>8062</v>
      </c>
      <c r="I3" s="590">
        <v>0.20742532225281085</v>
      </c>
    </row>
    <row r="4" spans="1:9" x14ac:dyDescent="0.3">
      <c r="A4" s="584" t="s">
        <v>1207</v>
      </c>
      <c r="B4" s="587">
        <f>+VLOOKUP(Table145[[#This Row],[Okres]],$G$3:$I$81,$D$2,FALSE)</f>
        <v>-9.5622362869198341E-2</v>
      </c>
      <c r="C4" s="584">
        <f>+IF(Table145[[#This Row],[Hodnota]]&gt;0,Table145[[#This Row],[Hodnota]],-5)</f>
        <v>-5</v>
      </c>
      <c r="D4" s="588">
        <f>+Table145[[#This Row],[Hodnota]]*100</f>
        <v>-9.5622362869198341</v>
      </c>
      <c r="E4" s="584" t="s">
        <v>1208</v>
      </c>
      <c r="F4" s="584" t="str">
        <f t="shared" ref="F4:F67" si="0">+RIGHT(E4,LEN(E4)-6)</f>
        <v>Bratislava II</v>
      </c>
      <c r="G4" s="584" t="str">
        <f t="shared" ref="G4:G67" si="1">+F4</f>
        <v>Bratislava II</v>
      </c>
      <c r="H4" s="589">
        <v>15455</v>
      </c>
      <c r="I4" s="590">
        <v>0.14029848036456727</v>
      </c>
    </row>
    <row r="5" spans="1:9" x14ac:dyDescent="0.3">
      <c r="A5" s="584" t="s">
        <v>1209</v>
      </c>
      <c r="B5" s="587">
        <f>+VLOOKUP(Table145[[#This Row],[Okres]],$G$3:$I$81,$D$2,FALSE)</f>
        <v>-9.0848214285714324E-2</v>
      </c>
      <c r="C5" s="584">
        <f>+IF(Table145[[#This Row],[Hodnota]]&gt;0,Table145[[#This Row],[Hodnota]],-5)</f>
        <v>-5</v>
      </c>
      <c r="D5" s="588">
        <f>+Table145[[#This Row],[Hodnota]]*100</f>
        <v>-9.0848214285714324</v>
      </c>
      <c r="E5" s="584" t="s">
        <v>1210</v>
      </c>
      <c r="F5" s="584" t="str">
        <f t="shared" si="0"/>
        <v>Bratislava III</v>
      </c>
      <c r="G5" s="584" t="str">
        <f t="shared" si="1"/>
        <v>Bratislava III</v>
      </c>
      <c r="H5" s="589">
        <v>14914</v>
      </c>
      <c r="I5" s="590">
        <v>0.24033905952879753</v>
      </c>
    </row>
    <row r="6" spans="1:9" x14ac:dyDescent="0.3">
      <c r="A6" s="584" t="s">
        <v>1211</v>
      </c>
      <c r="B6" s="587">
        <f>+VLOOKUP(Table145[[#This Row],[Okres]],$G$3:$I$81,$D$2,FALSE)</f>
        <v>-8.8891342756183711E-2</v>
      </c>
      <c r="C6" s="584">
        <f>+IF(Table145[[#This Row],[Hodnota]]&gt;0,Table145[[#This Row],[Hodnota]],-5)</f>
        <v>-5</v>
      </c>
      <c r="D6" s="588">
        <f>+Table145[[#This Row],[Hodnota]]*100</f>
        <v>-8.8891342756183711</v>
      </c>
      <c r="E6" s="584" t="s">
        <v>1212</v>
      </c>
      <c r="F6" s="584" t="str">
        <f t="shared" si="0"/>
        <v>Bratislava IV</v>
      </c>
      <c r="G6" s="584" t="str">
        <f t="shared" si="1"/>
        <v>Bratislava IV</v>
      </c>
      <c r="H6" s="589">
        <v>11678</v>
      </c>
      <c r="I6" s="590">
        <v>0.12505086415522659</v>
      </c>
    </row>
    <row r="7" spans="1:9" x14ac:dyDescent="0.3">
      <c r="A7" s="584" t="s">
        <v>1213</v>
      </c>
      <c r="B7" s="587">
        <f>+VLOOKUP(Table145[[#This Row],[Okres]],$G$3:$I$81,$D$2,FALSE)</f>
        <v>-8.3343738294418768E-2</v>
      </c>
      <c r="C7" s="584">
        <f>+IF(Table145[[#This Row],[Hodnota]]&gt;0,Table145[[#This Row],[Hodnota]],-5)</f>
        <v>-5</v>
      </c>
      <c r="D7" s="588">
        <f>+Table145[[#This Row],[Hodnota]]*100</f>
        <v>-8.3343738294418763</v>
      </c>
      <c r="E7" s="584" t="s">
        <v>1214</v>
      </c>
      <c r="F7" s="584" t="str">
        <f t="shared" si="0"/>
        <v>Bratislava V</v>
      </c>
      <c r="G7" s="584" t="str">
        <f t="shared" si="1"/>
        <v>Bratislava V</v>
      </c>
      <c r="H7" s="589">
        <v>11224</v>
      </c>
      <c r="I7" s="590">
        <v>0.10100428350311375</v>
      </c>
    </row>
    <row r="8" spans="1:9" x14ac:dyDescent="0.3">
      <c r="A8" s="584" t="s">
        <v>1215</v>
      </c>
      <c r="B8" s="587">
        <f>+VLOOKUP(Table145[[#This Row],[Okres]],$G$3:$I$81,$D$2,FALSE)</f>
        <v>-7.9208847431717855E-2</v>
      </c>
      <c r="C8" s="584">
        <f>+IF(Table145[[#This Row],[Hodnota]]&gt;0,Table145[[#This Row],[Hodnota]],-5)</f>
        <v>-5</v>
      </c>
      <c r="D8" s="588">
        <f>+Table145[[#This Row],[Hodnota]]*100</f>
        <v>-7.9208847431717855</v>
      </c>
      <c r="E8" s="584" t="s">
        <v>1216</v>
      </c>
      <c r="F8" s="584" t="str">
        <f t="shared" si="0"/>
        <v>Malacky</v>
      </c>
      <c r="G8" s="584" t="str">
        <f t="shared" si="1"/>
        <v>Malacky</v>
      </c>
      <c r="H8" s="589">
        <v>10748</v>
      </c>
      <c r="I8" s="590">
        <v>0.15686617919640389</v>
      </c>
    </row>
    <row r="9" spans="1:9" x14ac:dyDescent="0.3">
      <c r="A9" s="584" t="s">
        <v>1217</v>
      </c>
      <c r="B9" s="587">
        <f>+VLOOKUP(Table145[[#This Row],[Okres]],$G$3:$I$81,$D$2,FALSE)</f>
        <v>-7.8967572112748186E-2</v>
      </c>
      <c r="C9" s="584">
        <f>+IF(Table145[[#This Row],[Hodnota]]&gt;0,Table145[[#This Row],[Hodnota]],-5)</f>
        <v>-5</v>
      </c>
      <c r="D9" s="588">
        <f>+Table145[[#This Row],[Hodnota]]*100</f>
        <v>-7.896757211274819</v>
      </c>
      <c r="E9" s="584" t="s">
        <v>1218</v>
      </c>
      <c r="F9" s="584" t="str">
        <f t="shared" si="0"/>
        <v>Pezinok</v>
      </c>
      <c r="G9" s="584" t="str">
        <f t="shared" si="1"/>
        <v>Pezinok</v>
      </c>
      <c r="H9" s="589">
        <v>11090</v>
      </c>
      <c r="I9" s="590">
        <v>0.18893962109854168</v>
      </c>
    </row>
    <row r="10" spans="1:9" x14ac:dyDescent="0.3">
      <c r="A10" s="584" t="s">
        <v>1219</v>
      </c>
      <c r="B10" s="587">
        <f>+VLOOKUP(Table145[[#This Row],[Okres]],$G$3:$I$81,$D$2,FALSE)</f>
        <v>-7.8874654609394579E-2</v>
      </c>
      <c r="C10" s="584">
        <f>+IF(Table145[[#This Row],[Hodnota]]&gt;0,Table145[[#This Row],[Hodnota]],-5)</f>
        <v>-5</v>
      </c>
      <c r="D10" s="588">
        <f>+Table145[[#This Row],[Hodnota]]*100</f>
        <v>-7.8874654609394579</v>
      </c>
      <c r="E10" s="584" t="s">
        <v>1220</v>
      </c>
      <c r="F10" s="584" t="str">
        <f t="shared" si="0"/>
        <v>Senec</v>
      </c>
      <c r="G10" s="584" t="str">
        <f t="shared" si="1"/>
        <v>Senec</v>
      </c>
      <c r="H10" s="589">
        <v>32517</v>
      </c>
      <c r="I10" s="590">
        <v>0.46532627361190615</v>
      </c>
    </row>
    <row r="11" spans="1:9" x14ac:dyDescent="0.3">
      <c r="A11" s="584" t="s">
        <v>1221</v>
      </c>
      <c r="B11" s="587">
        <f>+VLOOKUP(Table145[[#This Row],[Okres]],$G$3:$I$81,$D$2,FALSE)</f>
        <v>-7.7763328998699643E-2</v>
      </c>
      <c r="C11" s="584">
        <f>+IF(Table145[[#This Row],[Hodnota]]&gt;0,Table145[[#This Row],[Hodnota]],-5)</f>
        <v>-5</v>
      </c>
      <c r="D11" s="588">
        <f>+Table145[[#This Row],[Hodnota]]*100</f>
        <v>-7.7763328998699643</v>
      </c>
      <c r="E11" s="584" t="s">
        <v>1222</v>
      </c>
      <c r="F11" s="584" t="str">
        <f t="shared" si="0"/>
        <v>Dunajská Streda</v>
      </c>
      <c r="G11" s="584" t="str">
        <f t="shared" si="1"/>
        <v>Dunajská Streda</v>
      </c>
      <c r="H11" s="589">
        <v>8676</v>
      </c>
      <c r="I11" s="590">
        <v>7.3899933561608844E-2</v>
      </c>
    </row>
    <row r="12" spans="1:9" x14ac:dyDescent="0.3">
      <c r="A12" s="584" t="s">
        <v>1223</v>
      </c>
      <c r="B12" s="587">
        <f>+VLOOKUP(Table145[[#This Row],[Okres]],$G$3:$I$81,$D$2,FALSE)</f>
        <v>-7.097294987258429E-2</v>
      </c>
      <c r="C12" s="584">
        <f>+IF(Table145[[#This Row],[Hodnota]]&gt;0,Table145[[#This Row],[Hodnota]],-5)</f>
        <v>-5</v>
      </c>
      <c r="D12" s="588">
        <f>+Table145[[#This Row],[Hodnota]]*100</f>
        <v>-7.0972949872584294</v>
      </c>
      <c r="E12" s="584" t="s">
        <v>1224</v>
      </c>
      <c r="F12" s="584" t="str">
        <f t="shared" si="0"/>
        <v>Galanta</v>
      </c>
      <c r="G12" s="584" t="str">
        <f t="shared" si="1"/>
        <v>Galanta</v>
      </c>
      <c r="H12" s="589">
        <v>1549</v>
      </c>
      <c r="I12" s="590">
        <v>1.6544196180629633E-2</v>
      </c>
    </row>
    <row r="13" spans="1:9" x14ac:dyDescent="0.3">
      <c r="A13" s="591" t="s">
        <v>1225</v>
      </c>
      <c r="B13" s="587">
        <f>+VLOOKUP(Table145[[#This Row],[Okres]],$G$3:$I$81,$D$2,FALSE)</f>
        <v>-7.0536499560246213E-2</v>
      </c>
      <c r="C13" s="584">
        <f>+IF(Table145[[#This Row],[Hodnota]]&gt;0,Table145[[#This Row],[Hodnota]],-5)</f>
        <v>-5</v>
      </c>
      <c r="D13" s="588">
        <f>+Table145[[#This Row],[Hodnota]]*100</f>
        <v>-7.0536499560246213</v>
      </c>
      <c r="E13" s="584" t="s">
        <v>1226</v>
      </c>
      <c r="F13" s="584" t="str">
        <f t="shared" si="0"/>
        <v>Hlohovec</v>
      </c>
      <c r="G13" s="584" t="str">
        <f t="shared" si="1"/>
        <v>Hlohovec</v>
      </c>
      <c r="H13" s="589">
        <v>-2290</v>
      </c>
      <c r="I13" s="590">
        <v>-5.0041519164372161E-2</v>
      </c>
    </row>
    <row r="14" spans="1:9" x14ac:dyDescent="0.3">
      <c r="A14" s="584" t="s">
        <v>1227</v>
      </c>
      <c r="B14" s="587">
        <f>+VLOOKUP(Table145[[#This Row],[Okres]],$G$3:$I$81,$D$2,FALSE)</f>
        <v>-6.9093879299955807E-2</v>
      </c>
      <c r="C14" s="584">
        <f>+IF(Table145[[#This Row],[Hodnota]]&gt;0,Table145[[#This Row],[Hodnota]],-5)</f>
        <v>-5</v>
      </c>
      <c r="D14" s="588">
        <f>+Table145[[#This Row],[Hodnota]]*100</f>
        <v>-6.9093879299955807</v>
      </c>
      <c r="E14" s="584" t="s">
        <v>1228</v>
      </c>
      <c r="F14" s="584" t="str">
        <f t="shared" si="0"/>
        <v>Piešťany</v>
      </c>
      <c r="G14" s="584" t="str">
        <f t="shared" si="1"/>
        <v>Piešťany</v>
      </c>
      <c r="H14" s="589">
        <v>-737</v>
      </c>
      <c r="I14" s="590">
        <v>-1.1681724520526182E-2</v>
      </c>
    </row>
    <row r="15" spans="1:9" x14ac:dyDescent="0.3">
      <c r="A15" s="584" t="s">
        <v>1229</v>
      </c>
      <c r="B15" s="587">
        <f>+VLOOKUP(Table145[[#This Row],[Okres]],$G$3:$I$81,$D$2,FALSE)</f>
        <v>-6.9010679024783417E-2</v>
      </c>
      <c r="C15" s="584">
        <f>+IF(Table145[[#This Row],[Hodnota]]&gt;0,Table145[[#This Row],[Hodnota]],-5)</f>
        <v>-5</v>
      </c>
      <c r="D15" s="588">
        <f>+Table145[[#This Row],[Hodnota]]*100</f>
        <v>-6.9010679024783421</v>
      </c>
      <c r="E15" s="584" t="s">
        <v>1230</v>
      </c>
      <c r="F15" s="584" t="str">
        <f t="shared" si="0"/>
        <v>Senica</v>
      </c>
      <c r="G15" s="584" t="str">
        <f t="shared" si="1"/>
        <v>Senica</v>
      </c>
      <c r="H15" s="589">
        <v>-1464</v>
      </c>
      <c r="I15" s="590">
        <v>-2.4122590212555584E-2</v>
      </c>
    </row>
    <row r="16" spans="1:9" x14ac:dyDescent="0.3">
      <c r="A16" s="584" t="s">
        <v>1231</v>
      </c>
      <c r="B16" s="587">
        <f>+VLOOKUP(Table145[[#This Row],[Okres]],$G$3:$I$81,$D$2,FALSE)</f>
        <v>-6.5979997014479763E-2</v>
      </c>
      <c r="C16" s="584">
        <f>+IF(Table145[[#This Row],[Hodnota]]&gt;0,Table145[[#This Row],[Hodnota]],-5)</f>
        <v>-5</v>
      </c>
      <c r="D16" s="588">
        <f>+Table145[[#This Row],[Hodnota]]*100</f>
        <v>-6.5979997014479768</v>
      </c>
      <c r="E16" s="584" t="s">
        <v>1232</v>
      </c>
      <c r="F16" s="584" t="str">
        <f t="shared" si="0"/>
        <v>Skalica</v>
      </c>
      <c r="G16" s="584" t="str">
        <f t="shared" si="1"/>
        <v>Skalica</v>
      </c>
      <c r="H16" s="589">
        <v>303</v>
      </c>
      <c r="I16" s="590">
        <v>6.4786503880776003E-3</v>
      </c>
    </row>
    <row r="17" spans="1:9" x14ac:dyDescent="0.3">
      <c r="A17" s="584" t="s">
        <v>1233</v>
      </c>
      <c r="B17" s="587">
        <f>+VLOOKUP(Table145[[#This Row],[Okres]],$G$3:$I$81,$D$2,FALSE)</f>
        <v>-6.5711417358766067E-2</v>
      </c>
      <c r="C17" s="584">
        <f>+IF(Table145[[#This Row],[Hodnota]]&gt;0,Table145[[#This Row],[Hodnota]],-5)</f>
        <v>-5</v>
      </c>
      <c r="D17" s="588">
        <f>+Table145[[#This Row],[Hodnota]]*100</f>
        <v>-6.5711417358766067</v>
      </c>
      <c r="E17" s="584" t="s">
        <v>1234</v>
      </c>
      <c r="F17" s="584" t="str">
        <f t="shared" si="0"/>
        <v>Trnava</v>
      </c>
      <c r="G17" s="584" t="str">
        <f t="shared" si="1"/>
        <v>Trnava</v>
      </c>
      <c r="H17" s="589">
        <v>2959</v>
      </c>
      <c r="I17" s="590">
        <v>2.2896097062737875E-2</v>
      </c>
    </row>
    <row r="18" spans="1:9" x14ac:dyDescent="0.3">
      <c r="A18" s="584" t="s">
        <v>1235</v>
      </c>
      <c r="B18" s="587">
        <f>+VLOOKUP(Table145[[#This Row],[Okres]],$G$3:$I$81,$D$2,FALSE)</f>
        <v>-6.3786821194960264E-2</v>
      </c>
      <c r="C18" s="584">
        <f>+IF(Table145[[#This Row],[Hodnota]]&gt;0,Table145[[#This Row],[Hodnota]],-5)</f>
        <v>-5</v>
      </c>
      <c r="D18" s="588">
        <f>+Table145[[#This Row],[Hodnota]]*100</f>
        <v>-6.3786821194960268</v>
      </c>
      <c r="E18" s="584" t="s">
        <v>1236</v>
      </c>
      <c r="F18" s="584" t="str">
        <f t="shared" si="0"/>
        <v>Bánovce nad Bebravou</v>
      </c>
      <c r="G18" s="584" t="str">
        <f t="shared" si="1"/>
        <v>Bánovce nad Bebravou</v>
      </c>
      <c r="H18" s="589">
        <v>-1667</v>
      </c>
      <c r="I18" s="590">
        <v>-4.4972617152723493E-2</v>
      </c>
    </row>
    <row r="19" spans="1:9" x14ac:dyDescent="0.3">
      <c r="A19" s="584" t="s">
        <v>1237</v>
      </c>
      <c r="B19" s="587">
        <f>+VLOOKUP(Table145[[#This Row],[Okres]],$G$3:$I$81,$D$2,FALSE)</f>
        <v>-6.0875885880428804E-2</v>
      </c>
      <c r="C19" s="584">
        <f>+IF(Table145[[#This Row],[Hodnota]]&gt;0,Table145[[#This Row],[Hodnota]],-5)</f>
        <v>-5</v>
      </c>
      <c r="D19" s="588">
        <f>+Table145[[#This Row],[Hodnota]]*100</f>
        <v>-6.0875885880428804</v>
      </c>
      <c r="E19" s="584" t="s">
        <v>1238</v>
      </c>
      <c r="F19" s="584" t="str">
        <f t="shared" si="0"/>
        <v>Ilava</v>
      </c>
      <c r="G19" s="584" t="str">
        <f t="shared" si="1"/>
        <v>Ilava</v>
      </c>
      <c r="H19" s="589">
        <v>-3364</v>
      </c>
      <c r="I19" s="590">
        <v>-5.5609739969913918E-2</v>
      </c>
    </row>
    <row r="20" spans="1:9" x14ac:dyDescent="0.3">
      <c r="A20" s="584" t="s">
        <v>1239</v>
      </c>
      <c r="B20" s="587">
        <f>+VLOOKUP(Table145[[#This Row],[Okres]],$G$3:$I$81,$D$2,FALSE)</f>
        <v>-5.7853494023706764E-2</v>
      </c>
      <c r="C20" s="584">
        <f>+IF(Table145[[#This Row],[Hodnota]]&gt;0,Table145[[#This Row],[Hodnota]],-5)</f>
        <v>-5</v>
      </c>
      <c r="D20" s="588">
        <f>+Table145[[#This Row],[Hodnota]]*100</f>
        <v>-5.7853494023706764</v>
      </c>
      <c r="E20" s="584" t="s">
        <v>1240</v>
      </c>
      <c r="F20" s="584" t="str">
        <f t="shared" si="0"/>
        <v>Myjava</v>
      </c>
      <c r="G20" s="584" t="str">
        <f t="shared" si="1"/>
        <v>Myjava</v>
      </c>
      <c r="H20" s="589">
        <v>-2160</v>
      </c>
      <c r="I20" s="590">
        <v>-7.8967572112748186E-2</v>
      </c>
    </row>
    <row r="21" spans="1:9" x14ac:dyDescent="0.3">
      <c r="A21" s="584" t="s">
        <v>1241</v>
      </c>
      <c r="B21" s="587">
        <f>+VLOOKUP(Table145[[#This Row],[Okres]],$G$3:$I$81,$D$2,FALSE)</f>
        <v>-5.7239176302792405E-2</v>
      </c>
      <c r="C21" s="584">
        <f>+IF(Table145[[#This Row],[Hodnota]]&gt;0,Table145[[#This Row],[Hodnota]],-5)</f>
        <v>-5</v>
      </c>
      <c r="D21" s="588">
        <f>+Table145[[#This Row],[Hodnota]]*100</f>
        <v>-5.7239176302792405</v>
      </c>
      <c r="E21" s="584" t="s">
        <v>1242</v>
      </c>
      <c r="F21" s="584" t="str">
        <f t="shared" si="0"/>
        <v>Nové Mesto nad Váhom</v>
      </c>
      <c r="G21" s="584" t="str">
        <f t="shared" si="1"/>
        <v>Nové Mesto nad Váhom</v>
      </c>
      <c r="H21" s="589">
        <v>-1170</v>
      </c>
      <c r="I21" s="590">
        <v>-1.8696965338702687E-2</v>
      </c>
    </row>
    <row r="22" spans="1:9" x14ac:dyDescent="0.3">
      <c r="A22" s="584" t="s">
        <v>1243</v>
      </c>
      <c r="B22" s="587">
        <f>+VLOOKUP(Table145[[#This Row],[Okres]],$G$3:$I$81,$D$2,FALSE)</f>
        <v>-5.7116133120115875E-2</v>
      </c>
      <c r="C22" s="584">
        <f>+IF(Table145[[#This Row],[Hodnota]]&gt;0,Table145[[#This Row],[Hodnota]],-5)</f>
        <v>-5</v>
      </c>
      <c r="D22" s="588">
        <f>+Table145[[#This Row],[Hodnota]]*100</f>
        <v>-5.711613312011588</v>
      </c>
      <c r="E22" s="584" t="s">
        <v>1244</v>
      </c>
      <c r="F22" s="584" t="str">
        <f t="shared" si="0"/>
        <v>Partizánske</v>
      </c>
      <c r="G22" s="584" t="str">
        <f t="shared" si="1"/>
        <v>Partizánske</v>
      </c>
      <c r="H22" s="589">
        <v>-3094</v>
      </c>
      <c r="I22" s="590">
        <v>-6.5979997014479763E-2</v>
      </c>
    </row>
    <row r="23" spans="1:9" x14ac:dyDescent="0.3">
      <c r="A23" s="584" t="s">
        <v>1245</v>
      </c>
      <c r="B23" s="587">
        <f>+VLOOKUP(Table145[[#This Row],[Okres]],$G$3:$I$81,$D$2,FALSE)</f>
        <v>-5.6594846411413546E-2</v>
      </c>
      <c r="C23" s="584">
        <f>+IF(Table145[[#This Row],[Hodnota]]&gt;0,Table145[[#This Row],[Hodnota]],-5)</f>
        <v>-5</v>
      </c>
      <c r="D23" s="588">
        <f>+Table145[[#This Row],[Hodnota]]*100</f>
        <v>-5.6594846411413542</v>
      </c>
      <c r="E23" s="584" t="s">
        <v>1246</v>
      </c>
      <c r="F23" s="584" t="str">
        <f t="shared" si="0"/>
        <v>Považská Bystrica</v>
      </c>
      <c r="G23" s="584" t="s">
        <v>1247</v>
      </c>
      <c r="H23" s="589">
        <v>-2455</v>
      </c>
      <c r="I23" s="590">
        <v>-3.8745008916875823E-2</v>
      </c>
    </row>
    <row r="24" spans="1:9" x14ac:dyDescent="0.3">
      <c r="A24" s="584" t="s">
        <v>1248</v>
      </c>
      <c r="B24" s="587">
        <f>+VLOOKUP(Table145[[#This Row],[Okres]],$G$3:$I$81,$D$2,FALSE)</f>
        <v>-5.5609739969913918E-2</v>
      </c>
      <c r="C24" s="584">
        <f>+IF(Table145[[#This Row],[Hodnota]]&gt;0,Table145[[#This Row],[Hodnota]],-5)</f>
        <v>-5</v>
      </c>
      <c r="D24" s="588">
        <f>+Table145[[#This Row],[Hodnota]]*100</f>
        <v>-5.5609739969913914</v>
      </c>
      <c r="E24" s="584" t="s">
        <v>1249</v>
      </c>
      <c r="F24" s="584" t="str">
        <f t="shared" si="0"/>
        <v>Prievidza</v>
      </c>
      <c r="G24" s="584" t="str">
        <f t="shared" si="1"/>
        <v>Prievidza</v>
      </c>
      <c r="H24" s="589">
        <v>-7775</v>
      </c>
      <c r="I24" s="590">
        <v>-5.6594846411413546E-2</v>
      </c>
    </row>
    <row r="25" spans="1:9" x14ac:dyDescent="0.3">
      <c r="A25" s="584" t="s">
        <v>1250</v>
      </c>
      <c r="B25" s="587">
        <f>+VLOOKUP(Table145[[#This Row],[Okres]],$G$3:$I$81,$D$2,FALSE)</f>
        <v>-5.455243949289279E-2</v>
      </c>
      <c r="C25" s="584">
        <f>+IF(Table145[[#This Row],[Hodnota]]&gt;0,Table145[[#This Row],[Hodnota]],-5)</f>
        <v>-5</v>
      </c>
      <c r="D25" s="588">
        <f>+Table145[[#This Row],[Hodnota]]*100</f>
        <v>-5.4552439492892795</v>
      </c>
      <c r="E25" s="584" t="s">
        <v>1251</v>
      </c>
      <c r="F25" s="584" t="str">
        <f t="shared" si="0"/>
        <v>Púchov</v>
      </c>
      <c r="G25" s="584" t="str">
        <f t="shared" si="1"/>
        <v>Púchov</v>
      </c>
      <c r="H25" s="589">
        <v>-692</v>
      </c>
      <c r="I25" s="590">
        <v>-1.5518478650879075E-2</v>
      </c>
    </row>
    <row r="26" spans="1:9" x14ac:dyDescent="0.3">
      <c r="A26" s="584" t="s">
        <v>1252</v>
      </c>
      <c r="B26" s="587">
        <f>+VLOOKUP(Table145[[#This Row],[Okres]],$G$3:$I$81,$D$2,FALSE)</f>
        <v>-5.3510262051296387E-2</v>
      </c>
      <c r="C26" s="584">
        <f>+IF(Table145[[#This Row],[Hodnota]]&gt;0,Table145[[#This Row],[Hodnota]],-5)</f>
        <v>-5</v>
      </c>
      <c r="D26" s="588">
        <f>+Table145[[#This Row],[Hodnota]]*100</f>
        <v>-5.3510262051296387</v>
      </c>
      <c r="E26" s="584" t="s">
        <v>1253</v>
      </c>
      <c r="F26" s="584" t="str">
        <f t="shared" si="0"/>
        <v>Trenčín</v>
      </c>
      <c r="G26" s="584" t="str">
        <f t="shared" si="1"/>
        <v>Trenčín</v>
      </c>
      <c r="H26" s="589">
        <v>-107</v>
      </c>
      <c r="I26" s="590">
        <v>-9.4322158655157917E-4</v>
      </c>
    </row>
    <row r="27" spans="1:9" x14ac:dyDescent="0.3">
      <c r="A27" s="584" t="s">
        <v>1254</v>
      </c>
      <c r="B27" s="587">
        <f>+VLOOKUP(Table145[[#This Row],[Okres]],$G$3:$I$81,$D$2,FALSE)</f>
        <v>-5.1561316387509493E-2</v>
      </c>
      <c r="C27" s="584">
        <f>+IF(Table145[[#This Row],[Hodnota]]&gt;0,Table145[[#This Row],[Hodnota]],-5)</f>
        <v>-5</v>
      </c>
      <c r="D27" s="588">
        <f>+Table145[[#This Row],[Hodnota]]*100</f>
        <v>-5.1561316387509493</v>
      </c>
      <c r="E27" s="584" t="s">
        <v>1255</v>
      </c>
      <c r="F27" s="584" t="str">
        <f t="shared" si="0"/>
        <v>Komárno</v>
      </c>
      <c r="G27" s="584" t="str">
        <f t="shared" si="1"/>
        <v>Komárno</v>
      </c>
      <c r="H27" s="589">
        <v>-4278</v>
      </c>
      <c r="I27" s="590">
        <v>-4.1145297336808606E-2</v>
      </c>
    </row>
    <row r="28" spans="1:9" x14ac:dyDescent="0.3">
      <c r="A28" s="584" t="s">
        <v>1256</v>
      </c>
      <c r="B28" s="587">
        <f>+VLOOKUP(Table145[[#This Row],[Okres]],$G$3:$I$81,$D$2,FALSE)</f>
        <v>-5.0041519164372161E-2</v>
      </c>
      <c r="C28" s="584">
        <f>+IF(Table145[[#This Row],[Hodnota]]&gt;0,Table145[[#This Row],[Hodnota]],-5)</f>
        <v>-5</v>
      </c>
      <c r="D28" s="588">
        <f>+Table145[[#This Row],[Hodnota]]*100</f>
        <v>-5.0041519164372161</v>
      </c>
      <c r="E28" s="584" t="s">
        <v>1257</v>
      </c>
      <c r="F28" s="584" t="str">
        <f t="shared" si="0"/>
        <v>Levice</v>
      </c>
      <c r="G28" s="584" t="str">
        <f t="shared" si="1"/>
        <v>Levice</v>
      </c>
      <c r="H28" s="589">
        <v>-5570</v>
      </c>
      <c r="I28" s="590">
        <v>-4.8624205600949821E-2</v>
      </c>
    </row>
    <row r="29" spans="1:9" x14ac:dyDescent="0.3">
      <c r="A29" s="584" t="s">
        <v>1258</v>
      </c>
      <c r="B29" s="587">
        <f>+VLOOKUP(Table145[[#This Row],[Okres]],$G$3:$I$81,$D$2,FALSE)</f>
        <v>-4.8624205600949821E-2</v>
      </c>
      <c r="C29" s="584">
        <f>+IF(Table145[[#This Row],[Hodnota]]&gt;0,Table145[[#This Row],[Hodnota]],-5)</f>
        <v>-5</v>
      </c>
      <c r="D29" s="588">
        <f>+Table145[[#This Row],[Hodnota]]*100</f>
        <v>-4.8624205600949821</v>
      </c>
      <c r="E29" s="584" t="s">
        <v>1259</v>
      </c>
      <c r="F29" s="584" t="str">
        <f t="shared" si="0"/>
        <v>Nitra</v>
      </c>
      <c r="G29" s="584" t="str">
        <f t="shared" si="1"/>
        <v>Nitra</v>
      </c>
      <c r="H29" s="589">
        <v>4886</v>
      </c>
      <c r="I29" s="590">
        <v>3.0583183630548127E-2</v>
      </c>
    </row>
    <row r="30" spans="1:9" x14ac:dyDescent="0.3">
      <c r="A30" s="591" t="s">
        <v>1260</v>
      </c>
      <c r="B30" s="587">
        <f>+VLOOKUP(Table145[[#This Row],[Okres]],$G$3:$I$81,$D$2,FALSE)</f>
        <v>-4.8597769480794084E-2</v>
      </c>
      <c r="C30" s="584">
        <f>+IF(Table145[[#This Row],[Hodnota]]&gt;0,Table145[[#This Row],[Hodnota]],-5)</f>
        <v>-5</v>
      </c>
      <c r="D30" s="588">
        <f>+Table145[[#This Row],[Hodnota]]*100</f>
        <v>-4.8597769480794089</v>
      </c>
      <c r="E30" s="584" t="s">
        <v>1261</v>
      </c>
      <c r="F30" s="584" t="str">
        <f t="shared" si="0"/>
        <v>Nové Zámky</v>
      </c>
      <c r="G30" s="584" t="str">
        <f t="shared" si="1"/>
        <v>Nové Zámky</v>
      </c>
      <c r="H30" s="589">
        <v>-7686</v>
      </c>
      <c r="I30" s="590">
        <v>-5.3510262051296387E-2</v>
      </c>
    </row>
    <row r="31" spans="1:9" x14ac:dyDescent="0.3">
      <c r="A31" s="584" t="s">
        <v>1262</v>
      </c>
      <c r="B31" s="587">
        <f>+VLOOKUP(Table145[[#This Row],[Okres]],$G$3:$I$81,$D$2,FALSE)</f>
        <v>-4.5517033577522126E-2</v>
      </c>
      <c r="C31" s="584">
        <f>+IF(Table145[[#This Row],[Hodnota]]&gt;0,Table145[[#This Row],[Hodnota]],-5)</f>
        <v>-5</v>
      </c>
      <c r="D31" s="588">
        <f>+Table145[[#This Row],[Hodnota]]*100</f>
        <v>-4.5517033577522126</v>
      </c>
      <c r="E31" s="584" t="s">
        <v>1263</v>
      </c>
      <c r="F31" s="584" t="str">
        <f t="shared" si="0"/>
        <v>Šaľa</v>
      </c>
      <c r="G31" s="584" t="s">
        <v>1262</v>
      </c>
      <c r="H31" s="589">
        <v>-2417</v>
      </c>
      <c r="I31" s="590">
        <v>-4.5517033577522126E-2</v>
      </c>
    </row>
    <row r="32" spans="1:9" x14ac:dyDescent="0.3">
      <c r="A32" s="584" t="s">
        <v>1264</v>
      </c>
      <c r="B32" s="587">
        <f>+VLOOKUP(Table145[[#This Row],[Okres]],$G$3:$I$81,$D$2,FALSE)</f>
        <v>-4.4972617152723493E-2</v>
      </c>
      <c r="C32" s="584">
        <f>+IF(Table145[[#This Row],[Hodnota]]&gt;0,Table145[[#This Row],[Hodnota]],-5)</f>
        <v>-5</v>
      </c>
      <c r="D32" s="588">
        <f>+Table145[[#This Row],[Hodnota]]*100</f>
        <v>-4.4972617152723497</v>
      </c>
      <c r="E32" s="584" t="s">
        <v>1265</v>
      </c>
      <c r="F32" s="584" t="str">
        <f t="shared" si="0"/>
        <v>Topoľčany</v>
      </c>
      <c r="G32" s="584" t="str">
        <f t="shared" si="1"/>
        <v>Topoľčany</v>
      </c>
      <c r="H32" s="589">
        <v>-2145</v>
      </c>
      <c r="I32" s="590">
        <v>-2.9775951581110016E-2</v>
      </c>
    </row>
    <row r="33" spans="1:9" x14ac:dyDescent="0.3">
      <c r="A33" s="584" t="s">
        <v>1266</v>
      </c>
      <c r="B33" s="587">
        <f>+VLOOKUP(Table145[[#This Row],[Okres]],$G$3:$I$81,$D$2,FALSE)</f>
        <v>-4.4322694727077727E-2</v>
      </c>
      <c r="C33" s="584">
        <f>+IF(Table145[[#This Row],[Hodnota]]&gt;0,Table145[[#This Row],[Hodnota]],-5)</f>
        <v>-5</v>
      </c>
      <c r="D33" s="588">
        <f>+Table145[[#This Row],[Hodnota]]*100</f>
        <v>-4.4322694727077732</v>
      </c>
      <c r="E33" s="584" t="s">
        <v>1267</v>
      </c>
      <c r="F33" s="584" t="str">
        <f t="shared" si="0"/>
        <v>Zlaté Moravce</v>
      </c>
      <c r="G33" s="584" t="str">
        <f t="shared" si="1"/>
        <v>Zlaté Moravce</v>
      </c>
      <c r="H33" s="589">
        <v>-494</v>
      </c>
      <c r="I33" s="590">
        <v>-1.1949974600256374E-2</v>
      </c>
    </row>
    <row r="34" spans="1:9" x14ac:dyDescent="0.3">
      <c r="A34" s="584" t="s">
        <v>1268</v>
      </c>
      <c r="B34" s="587">
        <f>+VLOOKUP(Table145[[#This Row],[Okres]],$G$3:$I$81,$D$2,FALSE)</f>
        <v>-4.417565367511278E-2</v>
      </c>
      <c r="C34" s="584">
        <f>+IF(Table145[[#This Row],[Hodnota]]&gt;0,Table145[[#This Row],[Hodnota]],-5)</f>
        <v>-5</v>
      </c>
      <c r="D34" s="588">
        <f>+Table145[[#This Row],[Hodnota]]*100</f>
        <v>-4.417565367511278</v>
      </c>
      <c r="E34" s="584" t="s">
        <v>1269</v>
      </c>
      <c r="F34" s="584" t="str">
        <f t="shared" si="0"/>
        <v>Tvrdošín</v>
      </c>
      <c r="G34" s="584" t="str">
        <f t="shared" si="1"/>
        <v>Tvrdošín</v>
      </c>
      <c r="H34" s="589">
        <v>-227</v>
      </c>
      <c r="I34" s="590">
        <v>-6.3038044987503428E-3</v>
      </c>
    </row>
    <row r="35" spans="1:9" x14ac:dyDescent="0.3">
      <c r="A35" s="584" t="s">
        <v>1270</v>
      </c>
      <c r="B35" s="587">
        <f>+VLOOKUP(Table145[[#This Row],[Okres]],$G$3:$I$81,$D$2,FALSE)</f>
        <v>-4.1145297336808606E-2</v>
      </c>
      <c r="C35" s="584">
        <f>+IF(Table145[[#This Row],[Hodnota]]&gt;0,Table145[[#This Row],[Hodnota]],-5)</f>
        <v>-5</v>
      </c>
      <c r="D35" s="588">
        <f>+Table145[[#This Row],[Hodnota]]*100</f>
        <v>-4.1145297336808611</v>
      </c>
      <c r="E35" s="584" t="s">
        <v>1271</v>
      </c>
      <c r="F35" s="584" t="str">
        <f t="shared" si="0"/>
        <v>Žilina</v>
      </c>
      <c r="G35" s="584" t="str">
        <f t="shared" si="1"/>
        <v>Žilina</v>
      </c>
      <c r="H35" s="589">
        <v>5732</v>
      </c>
      <c r="I35" s="590">
        <v>3.6960614892574295E-2</v>
      </c>
    </row>
    <row r="36" spans="1:9" x14ac:dyDescent="0.3">
      <c r="A36" s="584" t="s">
        <v>1272</v>
      </c>
      <c r="B36" s="587">
        <f>+VLOOKUP(Table145[[#This Row],[Okres]],$G$3:$I$81,$D$2,FALSE)</f>
        <v>-3.9731353108158118E-2</v>
      </c>
      <c r="C36" s="584">
        <f>+IF(Table145[[#This Row],[Hodnota]]&gt;0,Table145[[#This Row],[Hodnota]],-5)</f>
        <v>-5</v>
      </c>
      <c r="D36" s="588">
        <f>+Table145[[#This Row],[Hodnota]]*100</f>
        <v>-3.9731353108158118</v>
      </c>
      <c r="E36" s="584" t="s">
        <v>1273</v>
      </c>
      <c r="F36" s="584" t="str">
        <f t="shared" si="0"/>
        <v>Bytča</v>
      </c>
      <c r="G36" s="584" t="str">
        <f t="shared" si="1"/>
        <v>Bytča</v>
      </c>
      <c r="H36" s="589">
        <v>627</v>
      </c>
      <c r="I36" s="590">
        <v>2.0482832968540698E-2</v>
      </c>
    </row>
    <row r="37" spans="1:9" x14ac:dyDescent="0.3">
      <c r="A37" s="584" t="s">
        <v>1247</v>
      </c>
      <c r="B37" s="587">
        <f>+VLOOKUP(Table145[[#This Row],[Okres]],$G$3:$I$81,$D$2,FALSE)</f>
        <v>-3.8745008916875823E-2</v>
      </c>
      <c r="C37" s="584">
        <f>+IF(Table145[[#This Row],[Hodnota]]&gt;0,Table145[[#This Row],[Hodnota]],-5)</f>
        <v>-5</v>
      </c>
      <c r="D37" s="588">
        <f>+Table145[[#This Row],[Hodnota]]*100</f>
        <v>-3.8745008916875823</v>
      </c>
      <c r="E37" s="584" t="s">
        <v>1274</v>
      </c>
      <c r="F37" s="584" t="str">
        <f t="shared" si="0"/>
        <v>Čadca</v>
      </c>
      <c r="G37" s="584" t="str">
        <f t="shared" si="1"/>
        <v>Čadca</v>
      </c>
      <c r="H37" s="589">
        <v>-4043</v>
      </c>
      <c r="I37" s="590">
        <v>-4.417565367511278E-2</v>
      </c>
    </row>
    <row r="38" spans="1:9" x14ac:dyDescent="0.3">
      <c r="A38" s="584" t="s">
        <v>1275</v>
      </c>
      <c r="B38" s="587">
        <f>+VLOOKUP(Table145[[#This Row],[Okres]],$G$3:$I$81,$D$2,FALSE)</f>
        <v>-3.1543527548853811E-2</v>
      </c>
      <c r="C38" s="584">
        <f>+IF(Table145[[#This Row],[Hodnota]]&gt;0,Table145[[#This Row],[Hodnota]],-5)</f>
        <v>-5</v>
      </c>
      <c r="D38" s="588">
        <f>+Table145[[#This Row],[Hodnota]]*100</f>
        <v>-3.1543527548853811</v>
      </c>
      <c r="E38" s="584" t="s">
        <v>1276</v>
      </c>
      <c r="F38" s="584" t="str">
        <f t="shared" si="0"/>
        <v>Dolný Kubín</v>
      </c>
      <c r="G38" s="584" t="str">
        <f t="shared" si="1"/>
        <v>Dolný Kubín</v>
      </c>
      <c r="H38" s="589">
        <v>-686</v>
      </c>
      <c r="I38" s="590">
        <v>-1.7367528291855505E-2</v>
      </c>
    </row>
    <row r="39" spans="1:9" x14ac:dyDescent="0.3">
      <c r="A39" s="584" t="s">
        <v>1277</v>
      </c>
      <c r="B39" s="587">
        <f>+VLOOKUP(Table145[[#This Row],[Okres]],$G$3:$I$81,$D$2,FALSE)</f>
        <v>-2.9866306880902749E-2</v>
      </c>
      <c r="C39" s="584">
        <f>+IF(Table145[[#This Row],[Hodnota]]&gt;0,Table145[[#This Row],[Hodnota]],-5)</f>
        <v>-5</v>
      </c>
      <c r="D39" s="588">
        <f>+Table145[[#This Row],[Hodnota]]*100</f>
        <v>-2.9866306880902749</v>
      </c>
      <c r="E39" s="584" t="s">
        <v>1278</v>
      </c>
      <c r="F39" s="584" t="str">
        <f t="shared" si="0"/>
        <v>Kysucké Nové Mesto</v>
      </c>
      <c r="G39" s="584" t="str">
        <f t="shared" si="1"/>
        <v>Kysucké Nové Mesto</v>
      </c>
      <c r="H39" s="589">
        <v>-708</v>
      </c>
      <c r="I39" s="590">
        <v>-2.1286831028262232E-2</v>
      </c>
    </row>
    <row r="40" spans="1:9" x14ac:dyDescent="0.3">
      <c r="A40" s="584" t="s">
        <v>1279</v>
      </c>
      <c r="B40" s="587">
        <f>+VLOOKUP(Table145[[#This Row],[Okres]],$G$3:$I$81,$D$2,FALSE)</f>
        <v>-2.9775951581110016E-2</v>
      </c>
      <c r="C40" s="584">
        <f>+IF(Table145[[#This Row],[Hodnota]]&gt;0,Table145[[#This Row],[Hodnota]],-5)</f>
        <v>-5</v>
      </c>
      <c r="D40" s="588">
        <f>+Table145[[#This Row],[Hodnota]]*100</f>
        <v>-2.9775951581110016</v>
      </c>
      <c r="E40" s="584" t="s">
        <v>1280</v>
      </c>
      <c r="F40" s="584" t="str">
        <f t="shared" si="0"/>
        <v>Liptovský Mikuláš</v>
      </c>
      <c r="G40" s="584" t="str">
        <f t="shared" si="1"/>
        <v>Liptovský Mikuláš</v>
      </c>
      <c r="H40" s="589">
        <v>-1037</v>
      </c>
      <c r="I40" s="590">
        <v>-1.4285320696495463E-2</v>
      </c>
    </row>
    <row r="41" spans="1:9" x14ac:dyDescent="0.3">
      <c r="A41" s="584" t="s">
        <v>1281</v>
      </c>
      <c r="B41" s="587">
        <f>+VLOOKUP(Table145[[#This Row],[Okres]],$G$3:$I$81,$D$2,FALSE)</f>
        <v>-2.8545368122197767E-2</v>
      </c>
      <c r="C41" s="584">
        <f>+IF(Table145[[#This Row],[Hodnota]]&gt;0,Table145[[#This Row],[Hodnota]],-5)</f>
        <v>-5</v>
      </c>
      <c r="D41" s="588">
        <f>+Table145[[#This Row],[Hodnota]]*100</f>
        <v>-2.8545368122197767</v>
      </c>
      <c r="E41" s="584" t="s">
        <v>1282</v>
      </c>
      <c r="F41" s="584" t="str">
        <f t="shared" si="0"/>
        <v>Martin</v>
      </c>
      <c r="G41" s="584" t="str">
        <f t="shared" si="1"/>
        <v>Martin</v>
      </c>
      <c r="H41" s="589">
        <v>-3863</v>
      </c>
      <c r="I41" s="590">
        <v>-3.9731353108158118E-2</v>
      </c>
    </row>
    <row r="42" spans="1:9" x14ac:dyDescent="0.3">
      <c r="A42" s="584" t="s">
        <v>1283</v>
      </c>
      <c r="B42" s="587">
        <f>+VLOOKUP(Table145[[#This Row],[Okres]],$G$3:$I$81,$D$2,FALSE)</f>
        <v>-2.833859343351075E-2</v>
      </c>
      <c r="C42" s="584">
        <f>+IF(Table145[[#This Row],[Hodnota]]&gt;0,Table145[[#This Row],[Hodnota]],-5)</f>
        <v>-5</v>
      </c>
      <c r="D42" s="588">
        <f>+Table145[[#This Row],[Hodnota]]*100</f>
        <v>-2.833859343351075</v>
      </c>
      <c r="E42" s="584" t="s">
        <v>1284</v>
      </c>
      <c r="F42" s="584" t="str">
        <f t="shared" si="0"/>
        <v>Námestovo</v>
      </c>
      <c r="G42" s="584" t="str">
        <f t="shared" si="1"/>
        <v>Námestovo</v>
      </c>
      <c r="H42" s="589">
        <v>3687</v>
      </c>
      <c r="I42" s="590">
        <v>6.1197052184304823E-2</v>
      </c>
    </row>
    <row r="43" spans="1:9" x14ac:dyDescent="0.3">
      <c r="A43" s="584" t="s">
        <v>1285</v>
      </c>
      <c r="B43" s="587">
        <f>+VLOOKUP(Table145[[#This Row],[Okres]],$G$3:$I$81,$D$2,FALSE)</f>
        <v>-2.4122590212555584E-2</v>
      </c>
      <c r="C43" s="584">
        <f>+IF(Table145[[#This Row],[Hodnota]]&gt;0,Table145[[#This Row],[Hodnota]],-5)</f>
        <v>-5</v>
      </c>
      <c r="D43" s="588">
        <f>+Table145[[#This Row],[Hodnota]]*100</f>
        <v>-2.4122590212555584</v>
      </c>
      <c r="E43" s="584" t="s">
        <v>1286</v>
      </c>
      <c r="F43" s="584" t="str">
        <f t="shared" si="0"/>
        <v>Ružomberok</v>
      </c>
      <c r="G43" s="584" t="str">
        <f t="shared" si="1"/>
        <v>Ružomberok</v>
      </c>
      <c r="H43" s="589">
        <v>-1010</v>
      </c>
      <c r="I43" s="590">
        <v>-1.7485544129358432E-2</v>
      </c>
    </row>
    <row r="44" spans="1:9" x14ac:dyDescent="0.3">
      <c r="A44" s="584" t="s">
        <v>1287</v>
      </c>
      <c r="B44" s="587">
        <f>+VLOOKUP(Table145[[#This Row],[Okres]],$G$3:$I$81,$D$2,FALSE)</f>
        <v>-2.3516893750169077E-2</v>
      </c>
      <c r="C44" s="584">
        <f>+IF(Table145[[#This Row],[Hodnota]]&gt;0,Table145[[#This Row],[Hodnota]],-5)</f>
        <v>-5</v>
      </c>
      <c r="D44" s="588">
        <f>+Table145[[#This Row],[Hodnota]]*100</f>
        <v>-2.3516893750169077</v>
      </c>
      <c r="E44" s="584" t="s">
        <v>1288</v>
      </c>
      <c r="F44" s="584" t="str">
        <f t="shared" si="0"/>
        <v>Turčianske Teplice</v>
      </c>
      <c r="G44" s="584" t="s">
        <v>1277</v>
      </c>
      <c r="H44" s="589">
        <v>-487</v>
      </c>
      <c r="I44" s="590">
        <v>-2.9866306880902749E-2</v>
      </c>
    </row>
    <row r="45" spans="1:9" x14ac:dyDescent="0.3">
      <c r="A45" s="584" t="s">
        <v>1289</v>
      </c>
      <c r="B45" s="587">
        <f>+VLOOKUP(Table145[[#This Row],[Okres]],$G$3:$I$81,$D$2,FALSE)</f>
        <v>-2.1286831028262232E-2</v>
      </c>
      <c r="C45" s="584">
        <f>+IF(Table145[[#This Row],[Hodnota]]&gt;0,Table145[[#This Row],[Hodnota]],-5)</f>
        <v>-5</v>
      </c>
      <c r="D45" s="588">
        <f>+Table145[[#This Row],[Hodnota]]*100</f>
        <v>-2.1286831028262232</v>
      </c>
      <c r="E45" s="584" t="s">
        <v>1290</v>
      </c>
      <c r="F45" s="584" t="str">
        <f t="shared" si="0"/>
        <v>Veľký Krtíš</v>
      </c>
      <c r="G45" s="584" t="str">
        <f t="shared" si="1"/>
        <v>Veľký Krtíš</v>
      </c>
      <c r="H45" s="589">
        <v>-4025</v>
      </c>
      <c r="I45" s="590">
        <v>-8.8891342756183711E-2</v>
      </c>
    </row>
    <row r="46" spans="1:9" x14ac:dyDescent="0.3">
      <c r="A46" s="591" t="s">
        <v>1291</v>
      </c>
      <c r="B46" s="587">
        <f>+VLOOKUP(Table145[[#This Row],[Okres]],$G$3:$I$81,$D$2,FALSE)</f>
        <v>-2.0097202154209959E-2</v>
      </c>
      <c r="C46" s="584">
        <f>+IF(Table145[[#This Row],[Hodnota]]&gt;0,Table145[[#This Row],[Hodnota]],-5)</f>
        <v>-5</v>
      </c>
      <c r="D46" s="588">
        <f>+Table145[[#This Row],[Hodnota]]*100</f>
        <v>-2.0097202154209959</v>
      </c>
      <c r="E46" s="584" t="s">
        <v>1292</v>
      </c>
      <c r="F46" s="584" t="str">
        <f t="shared" si="0"/>
        <v>Zvolen</v>
      </c>
      <c r="G46" s="584" t="str">
        <f t="shared" si="1"/>
        <v>Zvolen</v>
      </c>
      <c r="H46" s="589">
        <v>-3058</v>
      </c>
      <c r="I46" s="590">
        <v>-4.4322694727077727E-2</v>
      </c>
    </row>
    <row r="47" spans="1:9" x14ac:dyDescent="0.3">
      <c r="A47" s="584" t="s">
        <v>1293</v>
      </c>
      <c r="B47" s="587">
        <f>+VLOOKUP(Table145[[#This Row],[Okres]],$G$3:$I$81,$D$2,FALSE)</f>
        <v>-1.9252711007986756E-2</v>
      </c>
      <c r="C47" s="584">
        <f>+IF(Table145[[#This Row],[Hodnota]]&gt;0,Table145[[#This Row],[Hodnota]],-5)</f>
        <v>-5</v>
      </c>
      <c r="D47" s="588">
        <f>+Table145[[#This Row],[Hodnota]]*100</f>
        <v>-1.9252711007986756</v>
      </c>
      <c r="E47" s="584" t="s">
        <v>1294</v>
      </c>
      <c r="F47" s="584" t="str">
        <f t="shared" si="0"/>
        <v>Žarnovica</v>
      </c>
      <c r="G47" s="584" t="str">
        <f t="shared" si="1"/>
        <v>Žarnovica</v>
      </c>
      <c r="H47" s="589">
        <v>-2093</v>
      </c>
      <c r="I47" s="590">
        <v>-7.7763328998699643E-2</v>
      </c>
    </row>
    <row r="48" spans="1:9" x14ac:dyDescent="0.3">
      <c r="A48" s="584" t="s">
        <v>1295</v>
      </c>
      <c r="B48" s="587">
        <f>+VLOOKUP(Table145[[#This Row],[Okres]],$G$3:$I$81,$D$2,FALSE)</f>
        <v>-1.8696965338702687E-2</v>
      </c>
      <c r="C48" s="584">
        <f>+IF(Table145[[#This Row],[Hodnota]]&gt;0,Table145[[#This Row],[Hodnota]],-5)</f>
        <v>-5</v>
      </c>
      <c r="D48" s="588">
        <f>+Table145[[#This Row],[Hodnota]]*100</f>
        <v>-1.8696965338702687</v>
      </c>
      <c r="E48" s="584" t="s">
        <v>1296</v>
      </c>
      <c r="F48" s="584" t="str">
        <f t="shared" si="0"/>
        <v>Žiar nad Hronom</v>
      </c>
      <c r="G48" s="584" t="str">
        <f t="shared" si="1"/>
        <v>Žiar nad Hronom</v>
      </c>
      <c r="H48" s="589">
        <v>-4005</v>
      </c>
      <c r="I48" s="590">
        <v>-8.3343738294418768E-2</v>
      </c>
    </row>
    <row r="49" spans="1:9" x14ac:dyDescent="0.3">
      <c r="A49" s="584" t="s">
        <v>1297</v>
      </c>
      <c r="B49" s="587">
        <f>+VLOOKUP(Table145[[#This Row],[Okres]],$G$3:$I$81,$D$2,FALSE)</f>
        <v>-1.7485544129358432E-2</v>
      </c>
      <c r="C49" s="584">
        <f>+IF(Table145[[#This Row],[Hodnota]]&gt;0,Table145[[#This Row],[Hodnota]],-5)</f>
        <v>-5</v>
      </c>
      <c r="D49" s="588">
        <f>+Table145[[#This Row],[Hodnota]]*100</f>
        <v>-1.7485544129358432</v>
      </c>
      <c r="E49" s="584" t="s">
        <v>1298</v>
      </c>
      <c r="F49" s="584" t="str">
        <f t="shared" si="0"/>
        <v>Banská Bystrica</v>
      </c>
      <c r="G49" s="584" t="str">
        <f t="shared" si="1"/>
        <v>Banská Bystrica</v>
      </c>
      <c r="H49" s="589">
        <v>-3506</v>
      </c>
      <c r="I49" s="590">
        <v>-3.1543527548853811E-2</v>
      </c>
    </row>
    <row r="50" spans="1:9" x14ac:dyDescent="0.3">
      <c r="A50" s="584" t="s">
        <v>1299</v>
      </c>
      <c r="B50" s="587">
        <f>+VLOOKUP(Table145[[#This Row],[Okres]],$G$3:$I$81,$D$2,FALSE)</f>
        <v>-1.7367528291855505E-2</v>
      </c>
      <c r="C50" s="584">
        <f>+IF(Table145[[#This Row],[Hodnota]]&gt;0,Table145[[#This Row],[Hodnota]],-5)</f>
        <v>-5</v>
      </c>
      <c r="D50" s="588">
        <f>+Table145[[#This Row],[Hodnota]]*100</f>
        <v>-1.7367528291855505</v>
      </c>
      <c r="E50" s="584" t="s">
        <v>1300</v>
      </c>
      <c r="F50" s="584" t="str">
        <f t="shared" si="0"/>
        <v>Banská Štiavnica</v>
      </c>
      <c r="G50" s="584" t="str">
        <f t="shared" si="1"/>
        <v>Banská Štiavnica</v>
      </c>
      <c r="H50" s="589">
        <v>-1005</v>
      </c>
      <c r="I50" s="590">
        <v>-6.0875885880428804E-2</v>
      </c>
    </row>
    <row r="51" spans="1:9" x14ac:dyDescent="0.3">
      <c r="A51" s="584" t="s">
        <v>1301</v>
      </c>
      <c r="B51" s="587">
        <f>+VLOOKUP(Table145[[#This Row],[Okres]],$G$3:$I$81,$D$2,FALSE)</f>
        <v>-1.5518478650879075E-2</v>
      </c>
      <c r="C51" s="584">
        <f>+IF(Table145[[#This Row],[Hodnota]]&gt;0,Table145[[#This Row],[Hodnota]],-5)</f>
        <v>-5</v>
      </c>
      <c r="D51" s="588">
        <f>+Table145[[#This Row],[Hodnota]]*100</f>
        <v>-1.5518478650879075</v>
      </c>
      <c r="E51" s="584" t="s">
        <v>1302</v>
      </c>
      <c r="F51" s="584" t="str">
        <f t="shared" si="0"/>
        <v>Brezno</v>
      </c>
      <c r="G51" s="584" t="str">
        <f t="shared" si="1"/>
        <v>Brezno</v>
      </c>
      <c r="H51" s="589">
        <v>-5024</v>
      </c>
      <c r="I51" s="590">
        <v>-7.8874654609394579E-2</v>
      </c>
    </row>
    <row r="52" spans="1:9" x14ac:dyDescent="0.3">
      <c r="A52" s="584" t="s">
        <v>1303</v>
      </c>
      <c r="B52" s="587">
        <f>+VLOOKUP(Table145[[#This Row],[Okres]],$G$3:$I$81,$D$2,FALSE)</f>
        <v>-1.4285320696495463E-2</v>
      </c>
      <c r="C52" s="584">
        <f>+IF(Table145[[#This Row],[Hodnota]]&gt;0,Table145[[#This Row],[Hodnota]],-5)</f>
        <v>-5</v>
      </c>
      <c r="D52" s="588">
        <f>+Table145[[#This Row],[Hodnota]]*100</f>
        <v>-1.4285320696495463</v>
      </c>
      <c r="E52" s="584" t="s">
        <v>1304</v>
      </c>
      <c r="F52" s="584" t="str">
        <f t="shared" si="0"/>
        <v>Detva</v>
      </c>
      <c r="G52" s="584" t="str">
        <f t="shared" si="1"/>
        <v>Detva</v>
      </c>
      <c r="H52" s="589">
        <v>-2160</v>
      </c>
      <c r="I52" s="590">
        <v>-6.5711417358766067E-2</v>
      </c>
    </row>
    <row r="53" spans="1:9" x14ac:dyDescent="0.3">
      <c r="A53" s="584" t="s">
        <v>1305</v>
      </c>
      <c r="B53" s="587">
        <f>+VLOOKUP(Table145[[#This Row],[Okres]],$G$3:$I$81,$D$2,FALSE)</f>
        <v>-1.1949974600256374E-2</v>
      </c>
      <c r="C53" s="584">
        <f>+IF(Table145[[#This Row],[Hodnota]]&gt;0,Table145[[#This Row],[Hodnota]],-5)</f>
        <v>-5</v>
      </c>
      <c r="D53" s="588">
        <f>+Table145[[#This Row],[Hodnota]]*100</f>
        <v>-1.1949974600256374</v>
      </c>
      <c r="E53" s="584" t="s">
        <v>1306</v>
      </c>
      <c r="F53" s="584" t="str">
        <f t="shared" si="0"/>
        <v>Krupina</v>
      </c>
      <c r="G53" s="584" t="str">
        <f t="shared" si="1"/>
        <v>Krupina</v>
      </c>
      <c r="H53" s="589">
        <v>-1453</v>
      </c>
      <c r="I53" s="590">
        <v>-6.3786821194960264E-2</v>
      </c>
    </row>
    <row r="54" spans="1:9" x14ac:dyDescent="0.3">
      <c r="A54" s="584" t="s">
        <v>1307</v>
      </c>
      <c r="B54" s="587">
        <f>+VLOOKUP(Table145[[#This Row],[Okres]],$G$3:$I$81,$D$2,FALSE)</f>
        <v>-1.1681724520526182E-2</v>
      </c>
      <c r="C54" s="584">
        <f>+IF(Table145[[#This Row],[Hodnota]]&gt;0,Table145[[#This Row],[Hodnota]],-5)</f>
        <v>-5</v>
      </c>
      <c r="D54" s="588">
        <f>+Table145[[#This Row],[Hodnota]]*100</f>
        <v>-1.1681724520526182</v>
      </c>
      <c r="E54" s="584" t="s">
        <v>1308</v>
      </c>
      <c r="F54" s="584" t="str">
        <f t="shared" si="0"/>
        <v>Lučenec</v>
      </c>
      <c r="G54" s="584" t="str">
        <f t="shared" si="1"/>
        <v>Lučenec</v>
      </c>
      <c r="H54" s="589">
        <v>-5160</v>
      </c>
      <c r="I54" s="590">
        <v>-6.9093879299955807E-2</v>
      </c>
    </row>
    <row r="55" spans="1:9" x14ac:dyDescent="0.3">
      <c r="A55" s="584" t="s">
        <v>1309</v>
      </c>
      <c r="B55" s="587">
        <f>+VLOOKUP(Table145[[#This Row],[Okres]],$G$3:$I$81,$D$2,FALSE)</f>
        <v>-9.6444544386977693E-3</v>
      </c>
      <c r="C55" s="584">
        <f>+IF(Table145[[#This Row],[Hodnota]]&gt;0,Table145[[#This Row],[Hodnota]],-5)</f>
        <v>-5</v>
      </c>
      <c r="D55" s="588">
        <f>+Table145[[#This Row],[Hodnota]]*100</f>
        <v>-0.96444544386977693</v>
      </c>
      <c r="E55" s="584" t="s">
        <v>1310</v>
      </c>
      <c r="F55" s="584" t="str">
        <f t="shared" si="0"/>
        <v>Poltár</v>
      </c>
      <c r="G55" s="584" t="str">
        <f t="shared" si="1"/>
        <v>Poltár</v>
      </c>
      <c r="H55" s="589">
        <v>-2035</v>
      </c>
      <c r="I55" s="590">
        <v>-9.0848214285714324E-2</v>
      </c>
    </row>
    <row r="56" spans="1:9" x14ac:dyDescent="0.3">
      <c r="A56" s="584" t="s">
        <v>1311</v>
      </c>
      <c r="B56" s="587">
        <f>+VLOOKUP(Table145[[#This Row],[Okres]],$G$3:$I$81,$D$2,FALSE)</f>
        <v>-6.3038044987503428E-3</v>
      </c>
      <c r="C56" s="584">
        <f>+IF(Table145[[#This Row],[Hodnota]]&gt;0,Table145[[#This Row],[Hodnota]],-5)</f>
        <v>-5</v>
      </c>
      <c r="D56" s="588">
        <f>+Table145[[#This Row],[Hodnota]]*100</f>
        <v>-0.63038044987503428</v>
      </c>
      <c r="E56" s="584" t="s">
        <v>1312</v>
      </c>
      <c r="F56" s="584" t="str">
        <f t="shared" si="0"/>
        <v>Revúca</v>
      </c>
      <c r="G56" s="584" t="str">
        <f t="shared" si="1"/>
        <v>Revúca</v>
      </c>
      <c r="H56" s="589">
        <v>-2333</v>
      </c>
      <c r="I56" s="590">
        <v>-5.7853494023706764E-2</v>
      </c>
    </row>
    <row r="57" spans="1:9" x14ac:dyDescent="0.3">
      <c r="A57" s="584" t="s">
        <v>1313</v>
      </c>
      <c r="B57" s="587">
        <f>+VLOOKUP(Table145[[#This Row],[Okres]],$G$3:$I$81,$D$2,FALSE)</f>
        <v>-5.573534699748306E-3</v>
      </c>
      <c r="C57" s="584">
        <f>+IF(Table145[[#This Row],[Hodnota]]&gt;0,Table145[[#This Row],[Hodnota]],-5)</f>
        <v>-5</v>
      </c>
      <c r="D57" s="588">
        <f>+Table145[[#This Row],[Hodnota]]*100</f>
        <v>-0.5573534699748306</v>
      </c>
      <c r="E57" s="584" t="s">
        <v>1314</v>
      </c>
      <c r="F57" s="584" t="str">
        <f t="shared" si="0"/>
        <v>Rimavská Sobota</v>
      </c>
      <c r="G57" s="584" t="str">
        <f t="shared" si="1"/>
        <v>Rimavská Sobota</v>
      </c>
      <c r="H57" s="589">
        <v>-4856</v>
      </c>
      <c r="I57" s="590">
        <v>-5.7239176302792405E-2</v>
      </c>
    </row>
    <row r="58" spans="1:9" x14ac:dyDescent="0.3">
      <c r="A58" s="584" t="s">
        <v>1315</v>
      </c>
      <c r="B58" s="587">
        <f>+VLOOKUP(Table145[[#This Row],[Okres]],$G$3:$I$81,$D$2,FALSE)</f>
        <v>-3.4625517500941339E-3</v>
      </c>
      <c r="C58" s="584">
        <f>+IF(Table145[[#This Row],[Hodnota]]&gt;0,Table145[[#This Row],[Hodnota]],-5)</f>
        <v>-5</v>
      </c>
      <c r="D58" s="588">
        <f>+Table145[[#This Row],[Hodnota]]*100</f>
        <v>-0.34625517500941339</v>
      </c>
      <c r="E58" s="584" t="s">
        <v>1316</v>
      </c>
      <c r="F58" s="584" t="str">
        <f t="shared" si="0"/>
        <v>Stará Ľubovňa</v>
      </c>
      <c r="G58" s="584" t="str">
        <f t="shared" si="1"/>
        <v>Stará Ľubovňa</v>
      </c>
      <c r="H58" s="589">
        <v>-184</v>
      </c>
      <c r="I58" s="590">
        <v>-3.4625517500941339E-3</v>
      </c>
    </row>
    <row r="59" spans="1:9" x14ac:dyDescent="0.3">
      <c r="A59" s="584" t="s">
        <v>1317</v>
      </c>
      <c r="B59" s="587">
        <f>+VLOOKUP(Table145[[#This Row],[Okres]],$G$3:$I$81,$D$2,FALSE)</f>
        <v>-9.4322158655157917E-4</v>
      </c>
      <c r="C59" s="584">
        <f>+IF(Table145[[#This Row],[Hodnota]]&gt;0,Table145[[#This Row],[Hodnota]],-5)</f>
        <v>-5</v>
      </c>
      <c r="D59" s="588">
        <f>+Table145[[#This Row],[Hodnota]]*100</f>
        <v>-9.4322158655157917E-2</v>
      </c>
      <c r="E59" s="584" t="s">
        <v>1318</v>
      </c>
      <c r="F59" s="584" t="str">
        <f t="shared" si="0"/>
        <v>Stropkov</v>
      </c>
      <c r="G59" s="584" t="str">
        <f t="shared" si="1"/>
        <v>Stropkov</v>
      </c>
      <c r="H59" s="589">
        <v>-1136</v>
      </c>
      <c r="I59" s="590">
        <v>-5.455243949289279E-2</v>
      </c>
    </row>
    <row r="60" spans="1:9" x14ac:dyDescent="0.3">
      <c r="A60" s="584" t="s">
        <v>1319</v>
      </c>
      <c r="B60" s="587">
        <f>+VLOOKUP(Table145[[#This Row],[Okres]],$G$3:$I$81,$D$2,FALSE)</f>
        <v>2.4327185375188076E-3</v>
      </c>
      <c r="C60" s="584">
        <f>+IF(Table145[[#This Row],[Hodnota]]&gt;0,Table145[[#This Row],[Hodnota]],-5)</f>
        <v>2.4327185375188076E-3</v>
      </c>
      <c r="D60" s="588">
        <f>+Table145[[#This Row],[Hodnota]]*100</f>
        <v>0.24327185375188076</v>
      </c>
      <c r="E60" s="584" t="s">
        <v>1320</v>
      </c>
      <c r="F60" s="584" t="str">
        <f t="shared" si="0"/>
        <v>Svidník</v>
      </c>
      <c r="G60" s="584" t="str">
        <f t="shared" si="1"/>
        <v>Svidník</v>
      </c>
      <c r="H60" s="589">
        <v>-1893</v>
      </c>
      <c r="I60" s="590">
        <v>-5.7116133120115875E-2</v>
      </c>
    </row>
    <row r="61" spans="1:9" x14ac:dyDescent="0.3">
      <c r="A61" s="584" t="s">
        <v>1321</v>
      </c>
      <c r="B61" s="587">
        <f>+VLOOKUP(Table145[[#This Row],[Okres]],$G$3:$I$81,$D$2,FALSE)</f>
        <v>6.4786503880776003E-3</v>
      </c>
      <c r="C61" s="584">
        <f>+IF(Table145[[#This Row],[Hodnota]]&gt;0,Table145[[#This Row],[Hodnota]],-5)</f>
        <v>6.4786503880776003E-3</v>
      </c>
      <c r="D61" s="588">
        <f>+Table145[[#This Row],[Hodnota]]*100</f>
        <v>0.64786503880776003</v>
      </c>
      <c r="E61" s="584" t="s">
        <v>1322</v>
      </c>
      <c r="F61" s="584" t="str">
        <f t="shared" si="0"/>
        <v>Vranov nad Topľou</v>
      </c>
      <c r="G61" s="584" t="str">
        <f t="shared" si="1"/>
        <v>Vranov nad Topľou</v>
      </c>
      <c r="H61" s="589">
        <v>-772</v>
      </c>
      <c r="I61" s="590">
        <v>-9.6444544386977693E-3</v>
      </c>
    </row>
    <row r="62" spans="1:9" x14ac:dyDescent="0.3">
      <c r="A62" s="584" t="s">
        <v>1323</v>
      </c>
      <c r="B62" s="587">
        <f>+VLOOKUP(Table145[[#This Row],[Okres]],$G$3:$I$81,$D$2,FALSE)</f>
        <v>1.0807192042846303E-2</v>
      </c>
      <c r="C62" s="584">
        <f>+IF(Table145[[#This Row],[Hodnota]]&gt;0,Table145[[#This Row],[Hodnota]],-5)</f>
        <v>1.0807192042846303E-2</v>
      </c>
      <c r="D62" s="588">
        <f>+Table145[[#This Row],[Hodnota]]*100</f>
        <v>1.0807192042846303</v>
      </c>
      <c r="E62" s="584" t="s">
        <v>1324</v>
      </c>
      <c r="F62" s="584" t="str">
        <f t="shared" si="0"/>
        <v>Bardejov</v>
      </c>
      <c r="G62" s="584" t="str">
        <f t="shared" si="1"/>
        <v>Bardejov</v>
      </c>
      <c r="H62" s="589">
        <v>-2222</v>
      </c>
      <c r="I62" s="590">
        <v>-2.8545368122197767E-2</v>
      </c>
    </row>
    <row r="63" spans="1:9" x14ac:dyDescent="0.3">
      <c r="A63" s="584" t="s">
        <v>1325</v>
      </c>
      <c r="B63" s="587">
        <f>+VLOOKUP(Table145[[#This Row],[Okres]],$G$3:$I$81,$D$2,FALSE)</f>
        <v>1.6544196180629633E-2</v>
      </c>
      <c r="C63" s="584">
        <f>+IF(Table145[[#This Row],[Hodnota]]&gt;0,Table145[[#This Row],[Hodnota]],-5)</f>
        <v>1.6544196180629633E-2</v>
      </c>
      <c r="D63" s="588">
        <f>+Table145[[#This Row],[Hodnota]]*100</f>
        <v>1.6544196180629633</v>
      </c>
      <c r="E63" s="584" t="s">
        <v>1326</v>
      </c>
      <c r="F63" s="584" t="str">
        <f t="shared" si="0"/>
        <v>Humenné</v>
      </c>
      <c r="G63" s="584" t="str">
        <f t="shared" si="1"/>
        <v>Humenné</v>
      </c>
      <c r="H63" s="589">
        <v>-5078</v>
      </c>
      <c r="I63" s="590">
        <v>-7.9208847431717855E-2</v>
      </c>
    </row>
    <row r="64" spans="1:9" x14ac:dyDescent="0.3">
      <c r="A64" s="584" t="s">
        <v>1327</v>
      </c>
      <c r="B64" s="587">
        <f>+VLOOKUP(Table145[[#This Row],[Okres]],$G$3:$I$81,$D$2,FALSE)</f>
        <v>1.9814462974691027E-2</v>
      </c>
      <c r="C64" s="584">
        <f>+IF(Table145[[#This Row],[Hodnota]]&gt;0,Table145[[#This Row],[Hodnota]],-5)</f>
        <v>1.9814462974691027E-2</v>
      </c>
      <c r="D64" s="588">
        <f>+Table145[[#This Row],[Hodnota]]*100</f>
        <v>1.9814462974691027</v>
      </c>
      <c r="E64" s="584" t="s">
        <v>1328</v>
      </c>
      <c r="F64" s="584" t="str">
        <f t="shared" si="0"/>
        <v>Kežmarok</v>
      </c>
      <c r="G64" s="584" t="str">
        <f t="shared" si="1"/>
        <v>Kežmarok</v>
      </c>
      <c r="H64" s="589">
        <v>3353</v>
      </c>
      <c r="I64" s="590">
        <v>4.6968020283236989E-2</v>
      </c>
    </row>
    <row r="65" spans="1:9" x14ac:dyDescent="0.3">
      <c r="A65" s="584" t="s">
        <v>1329</v>
      </c>
      <c r="B65" s="587">
        <f>+VLOOKUP(Table145[[#This Row],[Okres]],$G$3:$I$81,$D$2,FALSE)</f>
        <v>2.0482832968540698E-2</v>
      </c>
      <c r="C65" s="584">
        <f>+IF(Table145[[#This Row],[Hodnota]]&gt;0,Table145[[#This Row],[Hodnota]],-5)</f>
        <v>2.0482832968540698E-2</v>
      </c>
      <c r="D65" s="588">
        <f>+Table145[[#This Row],[Hodnota]]*100</f>
        <v>2.0482832968540698</v>
      </c>
      <c r="E65" s="584" t="s">
        <v>1330</v>
      </c>
      <c r="F65" s="584" t="str">
        <f t="shared" si="0"/>
        <v>Levoča</v>
      </c>
      <c r="G65" s="584" t="str">
        <f t="shared" si="1"/>
        <v>Levoča</v>
      </c>
      <c r="H65" s="589">
        <v>-186</v>
      </c>
      <c r="I65" s="590">
        <v>-5.573534699748306E-3</v>
      </c>
    </row>
    <row r="66" spans="1:9" x14ac:dyDescent="0.3">
      <c r="A66" s="584" t="s">
        <v>1331</v>
      </c>
      <c r="B66" s="587">
        <f>+VLOOKUP(Table145[[#This Row],[Okres]],$G$3:$I$81,$D$2,FALSE)</f>
        <v>2.2896097062737875E-2</v>
      </c>
      <c r="C66" s="584">
        <f>+IF(Table145[[#This Row],[Hodnota]]&gt;0,Table145[[#This Row],[Hodnota]],-5)</f>
        <v>2.2896097062737875E-2</v>
      </c>
      <c r="D66" s="588">
        <f>+Table145[[#This Row],[Hodnota]]*100</f>
        <v>2.2896097062737875</v>
      </c>
      <c r="E66" s="584" t="s">
        <v>1332</v>
      </c>
      <c r="F66" s="584" t="str">
        <f t="shared" si="0"/>
        <v>Medzilaborce</v>
      </c>
      <c r="G66" s="584" t="str">
        <f t="shared" si="1"/>
        <v>Medzilaborce</v>
      </c>
      <c r="H66" s="589">
        <v>-1546</v>
      </c>
      <c r="I66" s="590">
        <v>-0.12549719944800719</v>
      </c>
    </row>
    <row r="67" spans="1:9" x14ac:dyDescent="0.3">
      <c r="A67" s="584" t="s">
        <v>1333</v>
      </c>
      <c r="B67" s="587">
        <f>+VLOOKUP(Table145[[#This Row],[Okres]],$G$3:$I$81,$D$2,FALSE)</f>
        <v>3.0583183630548127E-2</v>
      </c>
      <c r="C67" s="584">
        <f>+IF(Table145[[#This Row],[Hodnota]]&gt;0,Table145[[#This Row],[Hodnota]],-5)</f>
        <v>3.0583183630548127E-2</v>
      </c>
      <c r="D67" s="588">
        <f>+Table145[[#This Row],[Hodnota]]*100</f>
        <v>3.0583183630548127</v>
      </c>
      <c r="E67" s="584" t="s">
        <v>1334</v>
      </c>
      <c r="F67" s="584" t="str">
        <f t="shared" si="0"/>
        <v>Poprad</v>
      </c>
      <c r="G67" s="584" t="str">
        <f t="shared" si="1"/>
        <v>Poprad</v>
      </c>
      <c r="H67" s="589">
        <v>-2008</v>
      </c>
      <c r="I67" s="590">
        <v>-1.9252711007986756E-2</v>
      </c>
    </row>
    <row r="68" spans="1:9" x14ac:dyDescent="0.3">
      <c r="A68" s="584" t="s">
        <v>1335</v>
      </c>
      <c r="B68" s="587">
        <f>+VLOOKUP(Table145[[#This Row],[Okres]],$G$3:$I$81,$D$2,FALSE)</f>
        <v>3.6960614892574295E-2</v>
      </c>
      <c r="C68" s="584">
        <f>+IF(Table145[[#This Row],[Hodnota]]&gt;0,Table145[[#This Row],[Hodnota]],-5)</f>
        <v>3.6960614892574295E-2</v>
      </c>
      <c r="D68" s="588">
        <f>+Table145[[#This Row],[Hodnota]]*100</f>
        <v>3.6960614892574295</v>
      </c>
      <c r="E68" s="584" t="s">
        <v>1336</v>
      </c>
      <c r="F68" s="584" t="str">
        <f t="shared" ref="F68:F81" si="2">+RIGHT(E68,LEN(E68)-6)</f>
        <v>Prešov</v>
      </c>
      <c r="G68" s="584" t="str">
        <f t="shared" ref="G68:G81" si="3">+F68</f>
        <v>Prešov</v>
      </c>
      <c r="H68" s="589">
        <v>3379</v>
      </c>
      <c r="I68" s="590">
        <v>1.9814462974691027E-2</v>
      </c>
    </row>
    <row r="69" spans="1:9" x14ac:dyDescent="0.3">
      <c r="A69" s="584" t="s">
        <v>1337</v>
      </c>
      <c r="B69" s="587">
        <f>+VLOOKUP(Table145[[#This Row],[Okres]],$G$3:$I$81,$D$2,FALSE)</f>
        <v>4.4944396920444829E-2</v>
      </c>
      <c r="C69" s="584">
        <f>+IF(Table145[[#This Row],[Hodnota]]&gt;0,Table145[[#This Row],[Hodnota]],-5)</f>
        <v>4.4944396920444829E-2</v>
      </c>
      <c r="D69" s="588">
        <f>+Table145[[#This Row],[Hodnota]]*100</f>
        <v>4.4944396920444829</v>
      </c>
      <c r="E69" s="584" t="s">
        <v>1338</v>
      </c>
      <c r="F69" s="584" t="str">
        <f t="shared" si="2"/>
        <v>Sabinov</v>
      </c>
      <c r="G69" s="584" t="str">
        <f t="shared" si="3"/>
        <v>Sabinov</v>
      </c>
      <c r="H69" s="589">
        <v>2627</v>
      </c>
      <c r="I69" s="590">
        <v>4.4944396920444829E-2</v>
      </c>
    </row>
    <row r="70" spans="1:9" x14ac:dyDescent="0.3">
      <c r="A70" s="584" t="s">
        <v>1339</v>
      </c>
      <c r="B70" s="587">
        <f>+VLOOKUP(Table145[[#This Row],[Okres]],$G$3:$I$81,$D$2,FALSE)</f>
        <v>4.6968020283236989E-2</v>
      </c>
      <c r="C70" s="584">
        <f>+IF(Table145[[#This Row],[Hodnota]]&gt;0,Table145[[#This Row],[Hodnota]],-5)</f>
        <v>4.6968020283236989E-2</v>
      </c>
      <c r="D70" s="588">
        <f>+Table145[[#This Row],[Hodnota]]*100</f>
        <v>4.6968020283236989</v>
      </c>
      <c r="E70" s="584" t="s">
        <v>1340</v>
      </c>
      <c r="F70" s="584" t="str">
        <f t="shared" si="2"/>
        <v>Snina</v>
      </c>
      <c r="G70" s="584" t="str">
        <f t="shared" si="3"/>
        <v>Snina</v>
      </c>
      <c r="H70" s="589">
        <v>-3626</v>
      </c>
      <c r="I70" s="590">
        <v>-9.5622362869198341E-2</v>
      </c>
    </row>
    <row r="71" spans="1:9" x14ac:dyDescent="0.3">
      <c r="A71" s="584" t="s">
        <v>1341</v>
      </c>
      <c r="B71" s="587">
        <f>+VLOOKUP(Table145[[#This Row],[Okres]],$G$3:$I$81,$D$2,FALSE)</f>
        <v>6.1197052184304823E-2</v>
      </c>
      <c r="C71" s="584">
        <f>+IF(Table145[[#This Row],[Hodnota]]&gt;0,Table145[[#This Row],[Hodnota]],-5)</f>
        <v>6.1197052184304823E-2</v>
      </c>
      <c r="D71" s="588">
        <f>+Table145[[#This Row],[Hodnota]]*100</f>
        <v>6.1197052184304823</v>
      </c>
      <c r="E71" s="584" t="s">
        <v>1342</v>
      </c>
      <c r="F71" s="584" t="str">
        <f t="shared" si="2"/>
        <v>Spišská Nová Ves</v>
      </c>
      <c r="G71" s="584" t="str">
        <f t="shared" si="3"/>
        <v>Spišská Nová Ves</v>
      </c>
      <c r="H71" s="589">
        <v>239</v>
      </c>
      <c r="I71" s="590">
        <v>2.4327185375188076E-3</v>
      </c>
    </row>
    <row r="72" spans="1:9" x14ac:dyDescent="0.3">
      <c r="A72" s="584" t="s">
        <v>1343</v>
      </c>
      <c r="B72" s="587">
        <f>+VLOOKUP(Table145[[#This Row],[Okres]],$G$3:$I$81,$D$2,FALSE)</f>
        <v>7.3899933561608844E-2</v>
      </c>
      <c r="C72" s="584">
        <f>+IF(Table145[[#This Row],[Hodnota]]&gt;0,Table145[[#This Row],[Hodnota]],-5)</f>
        <v>7.3899933561608844E-2</v>
      </c>
      <c r="D72" s="588">
        <f>+Table145[[#This Row],[Hodnota]]*100</f>
        <v>7.3899933561608844</v>
      </c>
      <c r="E72" s="584" t="s">
        <v>1344</v>
      </c>
      <c r="F72" s="584" t="str">
        <f t="shared" si="2"/>
        <v>Trebišov</v>
      </c>
      <c r="G72" s="584" t="str">
        <f t="shared" si="3"/>
        <v>Trebišov</v>
      </c>
      <c r="H72" s="589">
        <v>-3008</v>
      </c>
      <c r="I72" s="590">
        <v>-2.833859343351075E-2</v>
      </c>
    </row>
    <row r="73" spans="1:9" x14ac:dyDescent="0.3">
      <c r="A73" s="584" t="s">
        <v>1345</v>
      </c>
      <c r="B73" s="587">
        <f>+VLOOKUP(Table145[[#This Row],[Okres]],$G$3:$I$81,$D$2,FALSE)</f>
        <v>7.7673347801331838E-2</v>
      </c>
      <c r="C73" s="584">
        <f>+IF(Table145[[#This Row],[Hodnota]]&gt;0,Table145[[#This Row],[Hodnota]],-5)</f>
        <v>7.7673347801331838E-2</v>
      </c>
      <c r="D73" s="588">
        <f>+Table145[[#This Row],[Hodnota]]*100</f>
        <v>7.7673347801331838</v>
      </c>
      <c r="E73" s="584" t="s">
        <v>1346</v>
      </c>
      <c r="F73" s="584" t="str">
        <f t="shared" si="2"/>
        <v>Gelnica</v>
      </c>
      <c r="G73" s="584" t="str">
        <f t="shared" si="3"/>
        <v>Gelnica</v>
      </c>
      <c r="H73" s="589">
        <v>339</v>
      </c>
      <c r="I73" s="590">
        <v>1.0807192042846303E-2</v>
      </c>
    </row>
    <row r="74" spans="1:9" x14ac:dyDescent="0.3">
      <c r="A74" s="584" t="s">
        <v>1347</v>
      </c>
      <c r="B74" s="587">
        <f>+VLOOKUP(Table145[[#This Row],[Okres]],$G$3:$I$81,$D$2,FALSE)</f>
        <v>0.10100428350311375</v>
      </c>
      <c r="C74" s="584">
        <f>+IF(Table145[[#This Row],[Hodnota]]&gt;0,Table145[[#This Row],[Hodnota]],-5)</f>
        <v>0.10100428350311375</v>
      </c>
      <c r="D74" s="588">
        <f>+Table145[[#This Row],[Hodnota]]*100</f>
        <v>10.100428350311375</v>
      </c>
      <c r="E74" s="584" t="s">
        <v>1348</v>
      </c>
      <c r="F74" s="584" t="str">
        <f t="shared" si="2"/>
        <v>Košice I</v>
      </c>
      <c r="G74" s="584" t="str">
        <f t="shared" si="3"/>
        <v>Košice I</v>
      </c>
      <c r="H74" s="589">
        <v>-4812</v>
      </c>
      <c r="I74" s="590">
        <v>-7.0536499560246213E-2</v>
      </c>
    </row>
    <row r="75" spans="1:9" x14ac:dyDescent="0.3">
      <c r="A75" s="584" t="s">
        <v>1349</v>
      </c>
      <c r="B75" s="587">
        <f>+VLOOKUP(Table145[[#This Row],[Okres]],$G$3:$I$81,$D$2,FALSE)</f>
        <v>0.12505086415522659</v>
      </c>
      <c r="C75" s="584">
        <f>+IF(Table145[[#This Row],[Hodnota]]&gt;0,Table145[[#This Row],[Hodnota]],-5)</f>
        <v>0.12505086415522659</v>
      </c>
      <c r="D75" s="588">
        <f>+Table145[[#This Row],[Hodnota]]*100</f>
        <v>12.505086415522658</v>
      </c>
      <c r="E75" s="584" t="s">
        <v>1350</v>
      </c>
      <c r="F75" s="584" t="str">
        <f t="shared" si="2"/>
        <v>Košice II</v>
      </c>
      <c r="G75" s="584" t="str">
        <f t="shared" si="3"/>
        <v>Košice II</v>
      </c>
      <c r="H75" s="589">
        <v>-4022</v>
      </c>
      <c r="I75" s="590">
        <v>-4.8597769480794084E-2</v>
      </c>
    </row>
    <row r="76" spans="1:9" x14ac:dyDescent="0.3">
      <c r="A76" s="584" t="s">
        <v>1351</v>
      </c>
      <c r="B76" s="587">
        <f>+VLOOKUP(Table145[[#This Row],[Okres]],$G$3:$I$81,$D$2,FALSE)</f>
        <v>0.14029848036456727</v>
      </c>
      <c r="C76" s="584">
        <f>+IF(Table145[[#This Row],[Hodnota]]&gt;0,Table145[[#This Row],[Hodnota]],-5)</f>
        <v>0.14029848036456727</v>
      </c>
      <c r="D76" s="588">
        <f>+Table145[[#This Row],[Hodnota]]*100</f>
        <v>14.029848036456727</v>
      </c>
      <c r="E76" s="584" t="s">
        <v>1352</v>
      </c>
      <c r="F76" s="584" t="str">
        <f t="shared" si="2"/>
        <v>Košice III</v>
      </c>
      <c r="G76" s="584" t="str">
        <f t="shared" si="3"/>
        <v>Košice III</v>
      </c>
      <c r="H76" s="589">
        <v>-2055</v>
      </c>
      <c r="I76" s="590">
        <v>-6.9010679024783417E-2</v>
      </c>
    </row>
    <row r="77" spans="1:9" x14ac:dyDescent="0.3">
      <c r="A77" s="584" t="s">
        <v>1353</v>
      </c>
      <c r="B77" s="587">
        <f>+VLOOKUP(Table145[[#This Row],[Okres]],$G$3:$I$81,$D$2,FALSE)</f>
        <v>0.15686617919640389</v>
      </c>
      <c r="C77" s="584">
        <f>+IF(Table145[[#This Row],[Hodnota]]&gt;0,Table145[[#This Row],[Hodnota]],-5)</f>
        <v>0.15686617919640389</v>
      </c>
      <c r="D77" s="588">
        <f>+Table145[[#This Row],[Hodnota]]*100</f>
        <v>15.686617919640389</v>
      </c>
      <c r="E77" s="584" t="s">
        <v>1354</v>
      </c>
      <c r="F77" s="584" t="str">
        <f t="shared" si="2"/>
        <v>Košice IV</v>
      </c>
      <c r="G77" s="584" t="str">
        <f t="shared" si="3"/>
        <v>Košice IV</v>
      </c>
      <c r="H77" s="589">
        <v>-3063</v>
      </c>
      <c r="I77" s="590">
        <v>-5.1561316387509493E-2</v>
      </c>
    </row>
    <row r="78" spans="1:9" x14ac:dyDescent="0.3">
      <c r="A78" s="584" t="s">
        <v>1355</v>
      </c>
      <c r="B78" s="587">
        <f>+VLOOKUP(Table145[[#This Row],[Okres]],$G$3:$I$81,$D$2,FALSE)</f>
        <v>0.18893962109854168</v>
      </c>
      <c r="C78" s="584">
        <f>+IF(Table145[[#This Row],[Hodnota]]&gt;0,Table145[[#This Row],[Hodnota]],-5)</f>
        <v>0.18893962109854168</v>
      </c>
      <c r="D78" s="588">
        <f>+Table145[[#This Row],[Hodnota]]*100</f>
        <v>18.893962109854169</v>
      </c>
      <c r="E78" s="584" t="s">
        <v>1356</v>
      </c>
      <c r="F78" s="584" t="str">
        <f t="shared" si="2"/>
        <v>Košice - okolie</v>
      </c>
      <c r="G78" s="584" t="str">
        <f t="shared" si="3"/>
        <v>Košice - okolie</v>
      </c>
      <c r="H78" s="589">
        <v>9413</v>
      </c>
      <c r="I78" s="590">
        <v>7.7673347801331838E-2</v>
      </c>
    </row>
    <row r="79" spans="1:9" x14ac:dyDescent="0.3">
      <c r="A79" s="584" t="s">
        <v>1357</v>
      </c>
      <c r="B79" s="587">
        <f>+VLOOKUP(Table145[[#This Row],[Okres]],$G$3:$I$81,$D$2,FALSE)</f>
        <v>0.20742532225281085</v>
      </c>
      <c r="C79" s="584">
        <f>+IF(Table145[[#This Row],[Hodnota]]&gt;0,Table145[[#This Row],[Hodnota]],-5)</f>
        <v>0.20742532225281085</v>
      </c>
      <c r="D79" s="588">
        <f>+Table145[[#This Row],[Hodnota]]*100</f>
        <v>20.742532225281085</v>
      </c>
      <c r="E79" s="584" t="s">
        <v>1358</v>
      </c>
      <c r="F79" s="584" t="str">
        <f t="shared" si="2"/>
        <v>Michalovce</v>
      </c>
      <c r="G79" s="584" t="str">
        <f t="shared" si="3"/>
        <v>Michalovce</v>
      </c>
      <c r="H79" s="589">
        <v>-2608</v>
      </c>
      <c r="I79" s="590">
        <v>-2.3516893750169077E-2</v>
      </c>
    </row>
    <row r="80" spans="1:9" x14ac:dyDescent="0.3">
      <c r="A80" s="584" t="s">
        <v>1359</v>
      </c>
      <c r="B80" s="587">
        <f>+VLOOKUP(Table145[[#This Row],[Okres]],$G$3:$I$81,$D$2,FALSE)</f>
        <v>0.24033905952879753</v>
      </c>
      <c r="C80" s="584">
        <f>+IF(Table145[[#This Row],[Hodnota]]&gt;0,Table145[[#This Row],[Hodnota]],-5)</f>
        <v>0.24033905952879753</v>
      </c>
      <c r="D80" s="588">
        <f>+Table145[[#This Row],[Hodnota]]*100</f>
        <v>24.033905952879753</v>
      </c>
      <c r="E80" s="584" t="s">
        <v>1360</v>
      </c>
      <c r="F80" s="584" t="str">
        <f t="shared" si="2"/>
        <v>Rožňava</v>
      </c>
      <c r="G80" s="584" t="str">
        <f t="shared" si="3"/>
        <v>Rožňava</v>
      </c>
      <c r="H80" s="589">
        <v>-4484</v>
      </c>
      <c r="I80" s="590">
        <v>-7.097294987258429E-2</v>
      </c>
    </row>
    <row r="81" spans="1:9" x14ac:dyDescent="0.3">
      <c r="A81" s="584" t="s">
        <v>1361</v>
      </c>
      <c r="B81" s="587">
        <f>+VLOOKUP(Table145[[#This Row],[Okres]],$G$3:$I$81,$D$2,FALSE)</f>
        <v>0.46532627361190615</v>
      </c>
      <c r="C81" s="584">
        <f>+IF(Table145[[#This Row],[Hodnota]]&gt;0,Table145[[#This Row],[Hodnota]],-5)</f>
        <v>0.46532627361190615</v>
      </c>
      <c r="D81" s="588">
        <f>+Table145[[#This Row],[Hodnota]]*100</f>
        <v>46.532627361190613</v>
      </c>
      <c r="E81" s="584" t="s">
        <v>1362</v>
      </c>
      <c r="F81" s="584" t="str">
        <f t="shared" si="2"/>
        <v>Sobrance</v>
      </c>
      <c r="G81" s="584" t="str">
        <f t="shared" si="3"/>
        <v>Sobrance</v>
      </c>
      <c r="H81" s="589">
        <v>-459</v>
      </c>
      <c r="I81" s="590">
        <v>-2.0097202154209959E-2</v>
      </c>
    </row>
    <row r="83" spans="1:9" x14ac:dyDescent="0.3">
      <c r="C83" s="586">
        <f>+COUNTIF(Table145[Column1],"&gt;0")</f>
        <v>22</v>
      </c>
    </row>
  </sheetData>
  <hyperlinks>
    <hyperlink ref="A1" location="OBSAH!A1" display="OBSAH!A1" xr:uid="{AE7345D3-09A8-4172-9B17-0140811C19ED}"/>
  </hyperlink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85DF-3681-4F47-A31E-AFD877777C25}">
  <dimension ref="A1:K5"/>
  <sheetViews>
    <sheetView workbookViewId="0">
      <selection activeCell="R29" sqref="R29"/>
    </sheetView>
  </sheetViews>
  <sheetFormatPr defaultColWidth="8.7265625" defaultRowHeight="14.4" x14ac:dyDescent="0.3"/>
  <cols>
    <col min="1" max="16384" width="8.7265625" style="12"/>
  </cols>
  <sheetData>
    <row r="1" spans="1:11" x14ac:dyDescent="0.3">
      <c r="A1" s="2" t="s">
        <v>3</v>
      </c>
    </row>
    <row r="3" spans="1:11" x14ac:dyDescent="0.3">
      <c r="A3" s="316"/>
      <c r="B3" s="328" t="s">
        <v>293</v>
      </c>
      <c r="C3" s="328" t="s">
        <v>1164</v>
      </c>
      <c r="D3" s="328" t="s">
        <v>1165</v>
      </c>
      <c r="E3" s="328" t="s">
        <v>1166</v>
      </c>
      <c r="F3" s="328" t="s">
        <v>1167</v>
      </c>
      <c r="G3" s="328" t="s">
        <v>1168</v>
      </c>
      <c r="H3" s="328" t="s">
        <v>1169</v>
      </c>
      <c r="I3" s="328" t="s">
        <v>1170</v>
      </c>
      <c r="J3" s="328" t="s">
        <v>1171</v>
      </c>
      <c r="K3" s="328" t="s">
        <v>294</v>
      </c>
    </row>
    <row r="4" spans="1:11" x14ac:dyDescent="0.3">
      <c r="A4" s="316">
        <v>2000</v>
      </c>
      <c r="B4" s="316">
        <v>47.8</v>
      </c>
      <c r="C4" s="316">
        <v>95.1</v>
      </c>
      <c r="D4" s="316">
        <v>94.8</v>
      </c>
      <c r="E4" s="316">
        <v>96.4</v>
      </c>
      <c r="F4" s="316">
        <v>95.3</v>
      </c>
      <c r="G4" s="316">
        <v>93.2</v>
      </c>
      <c r="H4" s="316">
        <v>87.8</v>
      </c>
      <c r="I4" s="316">
        <v>65.5</v>
      </c>
      <c r="J4" s="316">
        <v>10.8</v>
      </c>
      <c r="K4" s="316">
        <v>2.5</v>
      </c>
    </row>
    <row r="5" spans="1:11" x14ac:dyDescent="0.3">
      <c r="A5" s="316">
        <v>2023</v>
      </c>
      <c r="B5" s="316">
        <v>32.6</v>
      </c>
      <c r="C5" s="316">
        <v>91.1</v>
      </c>
      <c r="D5" s="316">
        <v>94.2</v>
      </c>
      <c r="E5" s="316">
        <v>94.8</v>
      </c>
      <c r="F5" s="316">
        <v>94.3</v>
      </c>
      <c r="G5" s="316">
        <v>92.6</v>
      </c>
      <c r="H5" s="316">
        <v>89.7</v>
      </c>
      <c r="I5" s="316">
        <v>85.6</v>
      </c>
      <c r="J5" s="316">
        <v>59.1</v>
      </c>
      <c r="K5" s="316">
        <v>10</v>
      </c>
    </row>
  </sheetData>
  <hyperlinks>
    <hyperlink ref="A1" location="OBSAH!A1" display="OBSAH!A1" xr:uid="{B54D2825-4088-4AEB-8400-26982B26C3FF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6F81-56E1-4D78-AA6F-CD557EE69F87}">
  <dimension ref="A1:K5"/>
  <sheetViews>
    <sheetView workbookViewId="0"/>
  </sheetViews>
  <sheetFormatPr defaultColWidth="8.7265625" defaultRowHeight="14.4" x14ac:dyDescent="0.3"/>
  <cols>
    <col min="1" max="16384" width="8.7265625" style="12"/>
  </cols>
  <sheetData>
    <row r="1" spans="1:11" x14ac:dyDescent="0.3">
      <c r="A1" s="2" t="s">
        <v>3</v>
      </c>
    </row>
    <row r="3" spans="1:11" x14ac:dyDescent="0.3">
      <c r="A3" s="316"/>
      <c r="B3" s="328" t="s">
        <v>293</v>
      </c>
      <c r="C3" s="328" t="s">
        <v>1164</v>
      </c>
      <c r="D3" s="328" t="s">
        <v>1165</v>
      </c>
      <c r="E3" s="328" t="s">
        <v>1166</v>
      </c>
      <c r="F3" s="328" t="s">
        <v>1167</v>
      </c>
      <c r="G3" s="328" t="s">
        <v>1168</v>
      </c>
      <c r="H3" s="328" t="s">
        <v>1169</v>
      </c>
      <c r="I3" s="328" t="s">
        <v>1170</v>
      </c>
      <c r="J3" s="328" t="s">
        <v>1171</v>
      </c>
      <c r="K3" s="328" t="s">
        <v>294</v>
      </c>
    </row>
    <row r="4" spans="1:11" x14ac:dyDescent="0.3">
      <c r="A4" s="316">
        <v>2000</v>
      </c>
      <c r="B4" s="316">
        <v>41.8</v>
      </c>
      <c r="C4" s="316">
        <v>71.3</v>
      </c>
      <c r="D4" s="316">
        <v>83.1</v>
      </c>
      <c r="E4" s="316">
        <v>88</v>
      </c>
      <c r="F4" s="316">
        <v>90.2</v>
      </c>
      <c r="G4" s="316">
        <v>89</v>
      </c>
      <c r="H4" s="316">
        <v>71.8</v>
      </c>
      <c r="I4" s="316">
        <v>18.399999999999999</v>
      </c>
      <c r="J4" s="316">
        <v>2.9</v>
      </c>
      <c r="K4" s="316"/>
    </row>
    <row r="5" spans="1:11" x14ac:dyDescent="0.3">
      <c r="A5" s="316">
        <v>2023</v>
      </c>
      <c r="B5" s="316">
        <v>21.2</v>
      </c>
      <c r="C5" s="316">
        <v>77.900000000000006</v>
      </c>
      <c r="D5" s="316">
        <v>81.7</v>
      </c>
      <c r="E5" s="316">
        <v>86</v>
      </c>
      <c r="F5" s="316">
        <v>90.1</v>
      </c>
      <c r="G5" s="316">
        <v>92.1</v>
      </c>
      <c r="H5" s="316">
        <v>87.5</v>
      </c>
      <c r="I5" s="316">
        <v>85.6</v>
      </c>
      <c r="J5" s="316">
        <v>46.8</v>
      </c>
      <c r="K5" s="316">
        <v>6.4</v>
      </c>
    </row>
  </sheetData>
  <hyperlinks>
    <hyperlink ref="A1" location="OBSAH!A1" display="OBSAH!A1" xr:uid="{2CD2986B-382C-4A65-8860-031671C22FCC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1A79-ECCE-4AE9-8382-F7838503BD09}">
  <dimension ref="A1:K5"/>
  <sheetViews>
    <sheetView workbookViewId="0">
      <selection activeCell="P33" sqref="P33"/>
    </sheetView>
  </sheetViews>
  <sheetFormatPr defaultColWidth="8.7265625" defaultRowHeight="14.4" x14ac:dyDescent="0.3"/>
  <cols>
    <col min="1" max="16384" width="8.7265625" style="12"/>
  </cols>
  <sheetData>
    <row r="1" spans="1:11" x14ac:dyDescent="0.3">
      <c r="A1" s="2" t="s">
        <v>3</v>
      </c>
    </row>
    <row r="2" spans="1:11" x14ac:dyDescent="0.3">
      <c r="A2" s="316"/>
      <c r="B2" s="328" t="s">
        <v>293</v>
      </c>
      <c r="C2" s="328" t="s">
        <v>1164</v>
      </c>
      <c r="D2" s="328" t="s">
        <v>1165</v>
      </c>
      <c r="E2" s="328" t="s">
        <v>1166</v>
      </c>
      <c r="F2" s="328" t="s">
        <v>1167</v>
      </c>
      <c r="G2" s="328" t="s">
        <v>1168</v>
      </c>
      <c r="H2" s="328" t="s">
        <v>1169</v>
      </c>
      <c r="I2" s="328" t="s">
        <v>1170</v>
      </c>
      <c r="J2" s="328" t="s">
        <v>1171</v>
      </c>
      <c r="K2" s="328" t="s">
        <v>294</v>
      </c>
    </row>
    <row r="3" spans="1:11" x14ac:dyDescent="0.3">
      <c r="A3" s="316" t="s">
        <v>104</v>
      </c>
      <c r="B3" s="316">
        <v>43.9</v>
      </c>
      <c r="C3" s="316">
        <v>88.1</v>
      </c>
      <c r="D3" s="316">
        <v>92.9</v>
      </c>
      <c r="E3" s="316">
        <v>93.6</v>
      </c>
      <c r="F3" s="316">
        <v>93.5</v>
      </c>
      <c r="G3" s="316">
        <v>92.5</v>
      </c>
      <c r="H3" s="316">
        <v>90</v>
      </c>
      <c r="I3" s="316">
        <v>85</v>
      </c>
      <c r="J3" s="316">
        <v>60.6</v>
      </c>
      <c r="K3" s="316">
        <v>14</v>
      </c>
    </row>
    <row r="4" spans="1:11" x14ac:dyDescent="0.3">
      <c r="A4" s="316" t="s">
        <v>137</v>
      </c>
      <c r="B4" s="316">
        <v>83.7</v>
      </c>
      <c r="C4" s="316">
        <v>92.1</v>
      </c>
      <c r="D4" s="316">
        <v>94.5</v>
      </c>
      <c r="E4" s="316">
        <v>93.9</v>
      </c>
      <c r="F4" s="316">
        <v>93.5</v>
      </c>
      <c r="G4" s="316">
        <v>92.1</v>
      </c>
      <c r="H4" s="316">
        <v>90.1</v>
      </c>
      <c r="I4" s="316">
        <v>88.9</v>
      </c>
      <c r="J4" s="316">
        <v>77.400000000000006</v>
      </c>
      <c r="K4" s="316">
        <v>25.6</v>
      </c>
    </row>
    <row r="5" spans="1:11" x14ac:dyDescent="0.3">
      <c r="A5" s="316" t="s">
        <v>102</v>
      </c>
      <c r="B5" s="316">
        <v>32.6</v>
      </c>
      <c r="C5" s="316">
        <v>91.1</v>
      </c>
      <c r="D5" s="316">
        <v>94.2</v>
      </c>
      <c r="E5" s="316">
        <v>94.8</v>
      </c>
      <c r="F5" s="316">
        <v>94.3</v>
      </c>
      <c r="G5" s="316">
        <v>92.6</v>
      </c>
      <c r="H5" s="316">
        <v>89.7</v>
      </c>
      <c r="I5" s="316">
        <v>85.6</v>
      </c>
      <c r="J5" s="316">
        <v>59.1</v>
      </c>
      <c r="K5" s="316">
        <v>10</v>
      </c>
    </row>
  </sheetData>
  <hyperlinks>
    <hyperlink ref="A1" location="OBSAH!A1" display="OBSAH!A1" xr:uid="{F0F1DF26-CC28-4DE8-A5FE-226DC224F91E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EA7F-A1FE-4E91-A244-2120B17A2FB8}">
  <dimension ref="A1:K6"/>
  <sheetViews>
    <sheetView workbookViewId="0">
      <selection activeCell="P21" sqref="P21"/>
    </sheetView>
  </sheetViews>
  <sheetFormatPr defaultColWidth="8.7265625" defaultRowHeight="14.4" x14ac:dyDescent="0.3"/>
  <cols>
    <col min="1" max="16384" width="8.7265625" style="12"/>
  </cols>
  <sheetData>
    <row r="1" spans="1:11" x14ac:dyDescent="0.3">
      <c r="A1" s="2" t="s">
        <v>3</v>
      </c>
    </row>
    <row r="3" spans="1:11" x14ac:dyDescent="0.3">
      <c r="A3" s="316"/>
      <c r="B3" s="328" t="s">
        <v>293</v>
      </c>
      <c r="C3" s="328" t="s">
        <v>1164</v>
      </c>
      <c r="D3" s="328" t="s">
        <v>1165</v>
      </c>
      <c r="E3" s="328" t="s">
        <v>1166</v>
      </c>
      <c r="F3" s="328" t="s">
        <v>1167</v>
      </c>
      <c r="G3" s="328" t="s">
        <v>1168</v>
      </c>
      <c r="H3" s="328" t="s">
        <v>1169</v>
      </c>
      <c r="I3" s="328" t="s">
        <v>1170</v>
      </c>
      <c r="J3" s="328" t="s">
        <v>1171</v>
      </c>
      <c r="K3" s="328" t="s">
        <v>294</v>
      </c>
    </row>
    <row r="4" spans="1:11" x14ac:dyDescent="0.3">
      <c r="A4" s="316" t="s">
        <v>104</v>
      </c>
      <c r="B4" s="316">
        <v>38.4</v>
      </c>
      <c r="C4" s="316">
        <v>79.5</v>
      </c>
      <c r="D4" s="316">
        <v>81.2</v>
      </c>
      <c r="E4" s="316">
        <v>81.900000000000006</v>
      </c>
      <c r="F4" s="316">
        <v>83.8</v>
      </c>
      <c r="G4" s="316">
        <v>84.1</v>
      </c>
      <c r="H4" s="316">
        <v>81</v>
      </c>
      <c r="I4" s="316">
        <v>74.2</v>
      </c>
      <c r="J4" s="316">
        <v>46.9</v>
      </c>
      <c r="K4" s="316">
        <v>8.3000000000000007</v>
      </c>
    </row>
    <row r="5" spans="1:11" x14ac:dyDescent="0.3">
      <c r="A5" s="316" t="s">
        <v>137</v>
      </c>
      <c r="B5" s="316">
        <v>83</v>
      </c>
      <c r="C5" s="316">
        <v>87.9</v>
      </c>
      <c r="D5" s="316">
        <v>87</v>
      </c>
      <c r="E5" s="316">
        <v>85.8</v>
      </c>
      <c r="F5" s="316">
        <v>85.9</v>
      </c>
      <c r="G5" s="316">
        <v>85.8</v>
      </c>
      <c r="H5" s="316">
        <v>83</v>
      </c>
      <c r="I5" s="316">
        <v>78.5</v>
      </c>
      <c r="J5" s="316">
        <v>61.3</v>
      </c>
      <c r="K5" s="316">
        <v>12.2</v>
      </c>
    </row>
    <row r="6" spans="1:11" x14ac:dyDescent="0.3">
      <c r="A6" s="316" t="s">
        <v>102</v>
      </c>
      <c r="B6" s="316">
        <v>21.2</v>
      </c>
      <c r="C6" s="316">
        <v>77.900000000000006</v>
      </c>
      <c r="D6" s="316">
        <v>81.7</v>
      </c>
      <c r="E6" s="316">
        <v>86</v>
      </c>
      <c r="F6" s="316">
        <v>90.1</v>
      </c>
      <c r="G6" s="316">
        <v>92.1</v>
      </c>
      <c r="H6" s="316">
        <v>87.5</v>
      </c>
      <c r="I6" s="316">
        <v>85.6</v>
      </c>
      <c r="J6" s="316">
        <v>46.8</v>
      </c>
      <c r="K6" s="316">
        <v>6.4</v>
      </c>
    </row>
  </sheetData>
  <hyperlinks>
    <hyperlink ref="A1" location="OBSAH!A1" display="OBSAH!A1" xr:uid="{5462E7B7-F1A9-4119-B5F7-D23DFDD00320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2753-D390-4ADD-B1F6-6CBBA521436B}">
  <dimension ref="A1:C30"/>
  <sheetViews>
    <sheetView zoomScale="160" zoomScaleNormal="160" workbookViewId="0"/>
  </sheetViews>
  <sheetFormatPr defaultColWidth="8.7265625" defaultRowHeight="14.4" x14ac:dyDescent="0.3"/>
  <cols>
    <col min="1" max="1" width="8.7265625" style="12"/>
    <col min="2" max="2" width="11.453125" style="12" customWidth="1"/>
    <col min="3" max="3" width="11" style="12" customWidth="1"/>
    <col min="4" max="16384" width="8.7265625" style="12"/>
  </cols>
  <sheetData>
    <row r="1" spans="1:3" x14ac:dyDescent="0.3">
      <c r="A1" s="10" t="s">
        <v>3</v>
      </c>
    </row>
    <row r="3" spans="1:3" x14ac:dyDescent="0.3">
      <c r="A3" s="316"/>
      <c r="B3" s="318" t="s">
        <v>1161</v>
      </c>
      <c r="C3" s="318" t="s">
        <v>1162</v>
      </c>
    </row>
    <row r="4" spans="1:3" x14ac:dyDescent="0.3">
      <c r="A4" s="316" t="s">
        <v>114</v>
      </c>
      <c r="B4" s="318">
        <v>4.8712505932230163</v>
      </c>
      <c r="C4" s="318">
        <v>5.5994993693678108</v>
      </c>
    </row>
    <row r="5" spans="1:3" x14ac:dyDescent="0.3">
      <c r="A5" s="316" t="s">
        <v>121</v>
      </c>
      <c r="B5" s="318">
        <v>5.7826541022255658</v>
      </c>
      <c r="C5" s="318">
        <v>6.0137441182179776</v>
      </c>
    </row>
    <row r="6" spans="1:3" x14ac:dyDescent="0.3">
      <c r="A6" s="316" t="s">
        <v>132</v>
      </c>
      <c r="B6" s="318">
        <v>6.0401769459013472</v>
      </c>
      <c r="C6" s="318">
        <v>6.2984715290309579</v>
      </c>
    </row>
    <row r="7" spans="1:3" x14ac:dyDescent="0.3">
      <c r="A7" s="316" t="s">
        <v>125</v>
      </c>
      <c r="B7" s="318">
        <v>6.9131367892689273</v>
      </c>
      <c r="C7" s="318">
        <v>5.7367962563338324</v>
      </c>
    </row>
    <row r="8" spans="1:3" x14ac:dyDescent="0.3">
      <c r="A8" s="316" t="s">
        <v>122</v>
      </c>
      <c r="B8" s="318">
        <v>8.0696923442239061</v>
      </c>
      <c r="C8" s="318">
        <v>4.08354421251933</v>
      </c>
    </row>
    <row r="9" spans="1:3" x14ac:dyDescent="0.3">
      <c r="A9" s="316" t="s">
        <v>120</v>
      </c>
      <c r="B9" s="318">
        <v>9.0567135494422288</v>
      </c>
      <c r="C9" s="318">
        <v>2.2462213806765612</v>
      </c>
    </row>
    <row r="10" spans="1:3" x14ac:dyDescent="0.3">
      <c r="A10" s="316" t="s">
        <v>102</v>
      </c>
      <c r="B10" s="318">
        <v>10.00311161477441</v>
      </c>
      <c r="C10" s="318">
        <v>4.9206823444338346</v>
      </c>
    </row>
    <row r="11" spans="1:3" x14ac:dyDescent="0.3">
      <c r="A11" s="316" t="s">
        <v>130</v>
      </c>
      <c r="B11" s="318">
        <v>10.3531151158246</v>
      </c>
      <c r="C11" s="318">
        <v>3.6754167450824271</v>
      </c>
    </row>
    <row r="12" spans="1:3" x14ac:dyDescent="0.3">
      <c r="A12" s="316" t="s">
        <v>116</v>
      </c>
      <c r="B12" s="318">
        <v>10.406033826747191</v>
      </c>
      <c r="C12" s="318">
        <v>3.010732068721</v>
      </c>
    </row>
    <row r="13" spans="1:3" x14ac:dyDescent="0.3">
      <c r="A13" s="316" t="s">
        <v>131</v>
      </c>
      <c r="B13" s="318">
        <v>12.818755287815421</v>
      </c>
      <c r="C13" s="318">
        <v>3.3470812867378408</v>
      </c>
    </row>
    <row r="14" spans="1:3" x14ac:dyDescent="0.3">
      <c r="A14" s="316" t="s">
        <v>124</v>
      </c>
      <c r="B14" s="318">
        <v>14.02346330770893</v>
      </c>
      <c r="C14" s="318">
        <v>3.9279825528379497</v>
      </c>
    </row>
    <row r="15" spans="1:3" x14ac:dyDescent="0.3">
      <c r="A15" s="316" t="s">
        <v>123</v>
      </c>
      <c r="B15" s="318">
        <v>14.075597058009761</v>
      </c>
      <c r="C15" s="318">
        <v>1.366557219527031</v>
      </c>
    </row>
    <row r="16" spans="1:3" x14ac:dyDescent="0.3">
      <c r="A16" s="316" t="s">
        <v>770</v>
      </c>
      <c r="B16" s="318">
        <v>15.561724614442371</v>
      </c>
      <c r="C16" s="318">
        <v>2.3340474490374912</v>
      </c>
    </row>
    <row r="17" spans="1:3" x14ac:dyDescent="0.3">
      <c r="A17" s="316" t="s">
        <v>129</v>
      </c>
      <c r="B17" s="318">
        <v>16.578079472319171</v>
      </c>
      <c r="C17" s="318">
        <v>1.868101724309712</v>
      </c>
    </row>
    <row r="18" spans="1:3" x14ac:dyDescent="0.3">
      <c r="A18" s="316" t="s">
        <v>127</v>
      </c>
      <c r="B18" s="318">
        <v>19.483406410412581</v>
      </c>
      <c r="C18" s="318">
        <v>4.0708541585908309</v>
      </c>
    </row>
    <row r="19" spans="1:3" x14ac:dyDescent="0.3">
      <c r="A19" s="316" t="s">
        <v>115</v>
      </c>
      <c r="B19" s="318">
        <v>22.48826157815251</v>
      </c>
      <c r="C19" s="318">
        <v>0.29534447973598171</v>
      </c>
    </row>
    <row r="20" spans="1:3" x14ac:dyDescent="0.3">
      <c r="A20" s="316" t="s">
        <v>126</v>
      </c>
      <c r="B20" s="318">
        <v>23.49360735714686</v>
      </c>
      <c r="C20" s="318">
        <v>2.3363457858454733</v>
      </c>
    </row>
    <row r="21" spans="1:3" x14ac:dyDescent="0.3">
      <c r="A21" s="316" t="s">
        <v>128</v>
      </c>
      <c r="B21" s="318">
        <v>24.783641632682048</v>
      </c>
      <c r="C21" s="318">
        <v>1.7196941880408101</v>
      </c>
    </row>
    <row r="22" spans="1:3" x14ac:dyDescent="0.3">
      <c r="A22" s="316" t="s">
        <v>135</v>
      </c>
      <c r="B22" s="318">
        <v>25.492029571617461</v>
      </c>
      <c r="C22" s="318">
        <v>2.2560681692154421</v>
      </c>
    </row>
    <row r="23" spans="1:3" x14ac:dyDescent="0.3">
      <c r="A23" s="316" t="s">
        <v>112</v>
      </c>
      <c r="B23" s="318">
        <v>26.21551952063772</v>
      </c>
      <c r="C23" s="318">
        <v>0.39509938648321086</v>
      </c>
    </row>
    <row r="24" spans="1:3" x14ac:dyDescent="0.3">
      <c r="A24" s="316" t="s">
        <v>133</v>
      </c>
      <c r="B24" s="318">
        <v>26.83720946544366</v>
      </c>
      <c r="C24" s="318">
        <v>0.99453063930012853</v>
      </c>
    </row>
    <row r="25" spans="1:3" x14ac:dyDescent="0.3">
      <c r="A25" s="316" t="s">
        <v>118</v>
      </c>
      <c r="B25" s="318">
        <v>27.367442311077191</v>
      </c>
      <c r="C25" s="318">
        <v>1.3822197690988252</v>
      </c>
    </row>
    <row r="26" spans="1:3" x14ac:dyDescent="0.3">
      <c r="A26" s="316" t="s">
        <v>134</v>
      </c>
      <c r="B26" s="318">
        <v>27.6856904607485</v>
      </c>
      <c r="C26" s="318">
        <v>1.4028622274512961</v>
      </c>
    </row>
    <row r="27" spans="1:3" x14ac:dyDescent="0.3">
      <c r="A27" s="316" t="s">
        <v>137</v>
      </c>
      <c r="B27" s="318">
        <v>28.191742822343869</v>
      </c>
      <c r="C27" s="318">
        <v>1.5812258996400259</v>
      </c>
    </row>
    <row r="28" spans="1:3" x14ac:dyDescent="0.3">
      <c r="A28" s="316" t="s">
        <v>117</v>
      </c>
      <c r="B28" s="318">
        <v>31.209132023461869</v>
      </c>
      <c r="C28" s="318">
        <v>1.204541968740225</v>
      </c>
    </row>
    <row r="29" spans="1:3" x14ac:dyDescent="0.3">
      <c r="A29" s="316" t="s">
        <v>119</v>
      </c>
      <c r="B29" s="318">
        <v>37.436955132593909</v>
      </c>
      <c r="C29" s="318">
        <v>0.85074191327068061</v>
      </c>
    </row>
    <row r="30" spans="1:3" x14ac:dyDescent="0.3">
      <c r="A30" s="316" t="s">
        <v>1163</v>
      </c>
      <c r="B30" s="318">
        <f>AVERAGE(C26:C28)</f>
        <v>1.3962100319438491</v>
      </c>
      <c r="C30" s="318">
        <f>AVERAGE(C26:C28)</f>
        <v>1.3962100319438491</v>
      </c>
    </row>
  </sheetData>
  <hyperlinks>
    <hyperlink ref="A1" location="OBSAH!A1" display="OBSAH!A1" xr:uid="{52479038-91FA-4642-899C-A915E72BEED4}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A723-9030-4812-B707-76E8A60FE19C}">
  <dimension ref="A1:C30"/>
  <sheetViews>
    <sheetView zoomScale="130" zoomScaleNormal="130" workbookViewId="0">
      <selection activeCell="E14" sqref="E14"/>
    </sheetView>
  </sheetViews>
  <sheetFormatPr defaultColWidth="8.7265625" defaultRowHeight="14.4" x14ac:dyDescent="0.3"/>
  <cols>
    <col min="1" max="1" width="8.7265625" style="12"/>
    <col min="2" max="2" width="11.453125" style="12" customWidth="1"/>
    <col min="3" max="3" width="11" style="12" customWidth="1"/>
    <col min="4" max="16384" width="8.7265625" style="12"/>
  </cols>
  <sheetData>
    <row r="1" spans="1:3" x14ac:dyDescent="0.3">
      <c r="A1" s="10" t="s">
        <v>3</v>
      </c>
    </row>
    <row r="3" spans="1:3" x14ac:dyDescent="0.3">
      <c r="A3" s="318"/>
      <c r="B3" s="318" t="s">
        <v>1161</v>
      </c>
      <c r="C3" s="318" t="s">
        <v>1162</v>
      </c>
    </row>
    <row r="4" spans="1:3" x14ac:dyDescent="0.3">
      <c r="A4" s="318" t="s">
        <v>120</v>
      </c>
      <c r="B4" s="318">
        <v>14.12264046701862</v>
      </c>
      <c r="C4" s="318">
        <v>2.3388955191583571</v>
      </c>
    </row>
    <row r="5" spans="1:3" x14ac:dyDescent="0.3">
      <c r="A5" s="318" t="s">
        <v>114</v>
      </c>
      <c r="B5" s="318">
        <v>16.55813526022164</v>
      </c>
      <c r="C5" s="318">
        <v>4.1974947242539251</v>
      </c>
    </row>
    <row r="6" spans="1:3" x14ac:dyDescent="0.3">
      <c r="A6" s="318" t="s">
        <v>121</v>
      </c>
      <c r="B6" s="318">
        <v>17.218891555872489</v>
      </c>
      <c r="C6" s="318">
        <v>2.7655772959359171</v>
      </c>
    </row>
    <row r="7" spans="1:3" x14ac:dyDescent="0.3">
      <c r="A7" s="318" t="s">
        <v>122</v>
      </c>
      <c r="B7" s="318">
        <v>19.09834503050125</v>
      </c>
      <c r="C7" s="318">
        <v>3.3329747289341238</v>
      </c>
    </row>
    <row r="8" spans="1:3" x14ac:dyDescent="0.3">
      <c r="A8" s="318" t="s">
        <v>125</v>
      </c>
      <c r="B8" s="318">
        <v>19.63973527384681</v>
      </c>
      <c r="C8" s="318">
        <v>2.8130887228479122</v>
      </c>
    </row>
    <row r="9" spans="1:3" x14ac:dyDescent="0.3">
      <c r="A9" s="318" t="s">
        <v>116</v>
      </c>
      <c r="B9" s="318">
        <v>20.141348312320389</v>
      </c>
      <c r="C9" s="318">
        <v>1.8726559877695559</v>
      </c>
    </row>
    <row r="10" spans="1:3" x14ac:dyDescent="0.3">
      <c r="A10" s="318" t="s">
        <v>132</v>
      </c>
      <c r="B10" s="318">
        <v>21.19999143572316</v>
      </c>
      <c r="C10" s="318">
        <v>2.2654900574660348</v>
      </c>
    </row>
    <row r="11" spans="1:3" x14ac:dyDescent="0.3">
      <c r="A11" s="318" t="s">
        <v>130</v>
      </c>
      <c r="B11" s="318">
        <v>23.588246383532951</v>
      </c>
      <c r="C11" s="318">
        <v>1.263218832056423</v>
      </c>
    </row>
    <row r="12" spans="1:3" x14ac:dyDescent="0.3">
      <c r="A12" s="318" t="s">
        <v>123</v>
      </c>
      <c r="B12" s="318">
        <v>23.646369178507211</v>
      </c>
      <c r="C12" s="318">
        <v>0.57105794239102892</v>
      </c>
    </row>
    <row r="13" spans="1:3" x14ac:dyDescent="0.3">
      <c r="A13" s="318" t="s">
        <v>131</v>
      </c>
      <c r="B13" s="318">
        <v>24.290285378405471</v>
      </c>
      <c r="C13" s="318">
        <v>1.7604662716531161</v>
      </c>
    </row>
    <row r="14" spans="1:3" x14ac:dyDescent="0.3">
      <c r="A14" s="318" t="s">
        <v>770</v>
      </c>
      <c r="B14" s="318">
        <v>24.502072563827479</v>
      </c>
      <c r="C14" s="318">
        <v>-1.813312836334358</v>
      </c>
    </row>
    <row r="15" spans="1:3" x14ac:dyDescent="0.3">
      <c r="A15" s="318" t="s">
        <v>102</v>
      </c>
      <c r="B15" s="318">
        <v>26.460720614595761</v>
      </c>
      <c r="C15" s="318">
        <v>2.0264430442880292</v>
      </c>
    </row>
    <row r="16" spans="1:3" x14ac:dyDescent="0.3">
      <c r="A16" s="318" t="s">
        <v>124</v>
      </c>
      <c r="B16" s="318">
        <v>26.647480396771559</v>
      </c>
      <c r="C16" s="318">
        <v>1.6056213567890549</v>
      </c>
    </row>
    <row r="17" spans="1:3" x14ac:dyDescent="0.3">
      <c r="A17" s="318" t="s">
        <v>129</v>
      </c>
      <c r="B17" s="318">
        <v>28.071189213787839</v>
      </c>
      <c r="C17" s="318">
        <v>0.729897702257154</v>
      </c>
    </row>
    <row r="18" spans="1:3" x14ac:dyDescent="0.3">
      <c r="A18" s="318" t="s">
        <v>115</v>
      </c>
      <c r="B18" s="318">
        <v>33.562489257329887</v>
      </c>
      <c r="C18" s="318">
        <v>0.84709634018211855</v>
      </c>
    </row>
    <row r="19" spans="1:3" x14ac:dyDescent="0.3">
      <c r="A19" s="318" t="s">
        <v>112</v>
      </c>
      <c r="B19" s="318">
        <v>35.816762433330183</v>
      </c>
      <c r="C19" s="318">
        <v>0.20975374919469658</v>
      </c>
    </row>
    <row r="20" spans="1:3" x14ac:dyDescent="0.3">
      <c r="A20" s="318" t="s">
        <v>126</v>
      </c>
      <c r="B20" s="318">
        <v>38.695259538435188</v>
      </c>
      <c r="C20" s="318">
        <v>0.57685018469786353</v>
      </c>
    </row>
    <row r="21" spans="1:3" x14ac:dyDescent="0.3">
      <c r="A21" s="318" t="s">
        <v>128</v>
      </c>
      <c r="B21" s="318">
        <v>38.944976825763902</v>
      </c>
      <c r="C21" s="318">
        <v>0.65817574014104263</v>
      </c>
    </row>
    <row r="22" spans="1:3" x14ac:dyDescent="0.3">
      <c r="A22" s="318" t="s">
        <v>135</v>
      </c>
      <c r="B22" s="318">
        <v>41.118822872370352</v>
      </c>
      <c r="C22" s="318">
        <v>0.88966922386395364</v>
      </c>
    </row>
    <row r="23" spans="1:3" x14ac:dyDescent="0.3">
      <c r="A23" s="318" t="s">
        <v>134</v>
      </c>
      <c r="B23" s="318">
        <v>41.189336837956347</v>
      </c>
      <c r="C23" s="318">
        <v>1.030447742193874</v>
      </c>
    </row>
    <row r="24" spans="1:3" x14ac:dyDescent="0.3">
      <c r="A24" s="318" t="s">
        <v>118</v>
      </c>
      <c r="B24" s="318">
        <v>42.739801264966019</v>
      </c>
      <c r="C24" s="318">
        <v>0.84784366123304977</v>
      </c>
    </row>
    <row r="25" spans="1:3" x14ac:dyDescent="0.3">
      <c r="A25" s="318" t="s">
        <v>137</v>
      </c>
      <c r="B25" s="318">
        <v>45.443763689562722</v>
      </c>
      <c r="C25" s="318">
        <v>0.26212416042890041</v>
      </c>
    </row>
    <row r="26" spans="1:3" x14ac:dyDescent="0.3">
      <c r="A26" s="318" t="s">
        <v>133</v>
      </c>
      <c r="B26" s="318">
        <v>45.529887463176443</v>
      </c>
      <c r="C26" s="318">
        <v>1.33822314319525</v>
      </c>
    </row>
    <row r="27" spans="1:3" x14ac:dyDescent="0.3">
      <c r="A27" s="318" t="s">
        <v>117</v>
      </c>
      <c r="B27" s="318">
        <v>46.45522936859291</v>
      </c>
      <c r="C27" s="318">
        <v>0.50546219633822442</v>
      </c>
    </row>
    <row r="28" spans="1:3" x14ac:dyDescent="0.3">
      <c r="A28" s="318" t="s">
        <v>127</v>
      </c>
      <c r="B28" s="318">
        <v>46.553050986254171</v>
      </c>
      <c r="C28" s="318">
        <v>3.7848603557989016</v>
      </c>
    </row>
    <row r="29" spans="1:3" x14ac:dyDescent="0.3">
      <c r="A29" s="318" t="s">
        <v>119</v>
      </c>
      <c r="B29" s="318">
        <v>63.482354923242859</v>
      </c>
      <c r="C29" s="318">
        <v>-0.30859460721780468</v>
      </c>
    </row>
    <row r="30" spans="1:3" x14ac:dyDescent="0.3">
      <c r="A30" s="318" t="s">
        <v>1163</v>
      </c>
      <c r="B30" s="318">
        <v>0.70193649998745833</v>
      </c>
      <c r="C30" s="318">
        <v>0.70193649998745833</v>
      </c>
    </row>
  </sheetData>
  <hyperlinks>
    <hyperlink ref="A1" location="OBSAH!A1" display="OBSAH!A1" xr:uid="{1C9C4326-0755-4E12-8B23-9AFFC5EB848E}"/>
  </hyperlink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8A22-A269-463B-93A2-783DED8A6016}">
  <dimension ref="A1:L65"/>
  <sheetViews>
    <sheetView zoomScale="70" zoomScaleNormal="70" workbookViewId="0">
      <selection activeCell="B2" sqref="B2:G2"/>
    </sheetView>
  </sheetViews>
  <sheetFormatPr defaultColWidth="9" defaultRowHeight="12.6" x14ac:dyDescent="0.2"/>
  <cols>
    <col min="1" max="2" width="9" style="15"/>
    <col min="3" max="3" width="15" style="15" bestFit="1" customWidth="1"/>
    <col min="4" max="4" width="11" style="15" bestFit="1" customWidth="1"/>
    <col min="5" max="7" width="11.90625" style="15" bestFit="1" customWidth="1"/>
    <col min="8" max="16384" width="9" style="15"/>
  </cols>
  <sheetData>
    <row r="1" spans="1:12" x14ac:dyDescent="0.2">
      <c r="A1" s="2" t="s">
        <v>3</v>
      </c>
    </row>
    <row r="2" spans="1:12" x14ac:dyDescent="0.2">
      <c r="A2" s="7"/>
      <c r="B2" s="681" t="s">
        <v>763</v>
      </c>
      <c r="C2" s="681" t="s">
        <v>764</v>
      </c>
      <c r="D2" s="681" t="s">
        <v>765</v>
      </c>
      <c r="E2" s="681" t="s">
        <v>766</v>
      </c>
      <c r="F2" s="681" t="s">
        <v>767</v>
      </c>
      <c r="G2" s="681" t="s">
        <v>768</v>
      </c>
    </row>
    <row r="3" spans="1:12" x14ac:dyDescent="0.2">
      <c r="B3" s="680" t="s">
        <v>119</v>
      </c>
      <c r="C3" s="299">
        <v>10.668559407579046</v>
      </c>
      <c r="D3" s="299">
        <v>-0.40564645700208635</v>
      </c>
      <c r="E3" s="299">
        <v>1.5685730602812351</v>
      </c>
      <c r="F3" s="299">
        <v>1.2455839990047828</v>
      </c>
      <c r="G3" s="299">
        <v>8.2600488052951153</v>
      </c>
      <c r="K3" s="298"/>
      <c r="L3" s="298"/>
    </row>
    <row r="4" spans="1:12" x14ac:dyDescent="0.2">
      <c r="B4" s="680" t="s">
        <v>136</v>
      </c>
      <c r="C4" s="299">
        <v>8.6304376078587239</v>
      </c>
      <c r="D4" s="299">
        <v>-9.9653803435828969E-2</v>
      </c>
      <c r="E4" s="299">
        <v>2.2808621525763155</v>
      </c>
      <c r="F4" s="299">
        <v>2.0806914149063882</v>
      </c>
      <c r="G4" s="299">
        <v>4.3685378438118541</v>
      </c>
      <c r="K4" s="298"/>
      <c r="L4" s="298"/>
    </row>
    <row r="5" spans="1:12" x14ac:dyDescent="0.2">
      <c r="B5" s="680" t="s">
        <v>102</v>
      </c>
      <c r="C5" s="299">
        <v>6.0744155637735631</v>
      </c>
      <c r="D5" s="299">
        <v>0.30199479713147781</v>
      </c>
      <c r="E5" s="299">
        <v>1.3949539814262253</v>
      </c>
      <c r="F5" s="299">
        <v>1.5652626486456818</v>
      </c>
      <c r="G5" s="299">
        <v>2.8122041365701769</v>
      </c>
      <c r="K5" s="298"/>
      <c r="L5" s="298"/>
    </row>
    <row r="6" spans="1:12" x14ac:dyDescent="0.2">
      <c r="B6" s="680" t="s">
        <v>124</v>
      </c>
      <c r="C6" s="299">
        <v>5.3653379253879692</v>
      </c>
      <c r="D6" s="299">
        <v>-0.2762582351844296</v>
      </c>
      <c r="E6" s="299">
        <v>0.95841946583058601</v>
      </c>
      <c r="F6" s="299">
        <v>0.83534487581151939</v>
      </c>
      <c r="G6" s="299">
        <v>3.8478318189302971</v>
      </c>
      <c r="K6" s="298"/>
      <c r="L6" s="298"/>
    </row>
    <row r="7" spans="1:12" x14ac:dyDescent="0.2">
      <c r="B7" s="680" t="s">
        <v>130</v>
      </c>
      <c r="C7" s="299">
        <v>5.2463996075687049</v>
      </c>
      <c r="D7" s="299">
        <v>0.11708163486161194</v>
      </c>
      <c r="E7" s="299">
        <v>0.35883995847202743</v>
      </c>
      <c r="F7" s="299">
        <v>0.48606676668094817</v>
      </c>
      <c r="G7" s="299">
        <v>4.2844112475541154</v>
      </c>
      <c r="K7" s="298"/>
      <c r="L7" s="298"/>
    </row>
    <row r="8" spans="1:12" x14ac:dyDescent="0.2">
      <c r="B8" s="680" t="s">
        <v>117</v>
      </c>
      <c r="C8" s="299">
        <v>5.1097847482701972</v>
      </c>
      <c r="D8" s="299">
        <v>-0.80934391618503199</v>
      </c>
      <c r="E8" s="299">
        <v>1.7497502377831435</v>
      </c>
      <c r="F8" s="299">
        <v>0.63393712536873803</v>
      </c>
      <c r="G8" s="299">
        <v>3.5354413013033472</v>
      </c>
      <c r="K8" s="298"/>
      <c r="L8" s="298"/>
    </row>
    <row r="9" spans="1:12" x14ac:dyDescent="0.2">
      <c r="B9" s="680" t="s">
        <v>115</v>
      </c>
      <c r="C9" s="299">
        <v>5.0793806066808145</v>
      </c>
      <c r="D9" s="299">
        <v>-0.61514971998278645</v>
      </c>
      <c r="E9" s="299">
        <v>0.87735058559775903</v>
      </c>
      <c r="F9" s="299">
        <v>1.2017848034961087</v>
      </c>
      <c r="G9" s="299">
        <v>3.6153949375697287</v>
      </c>
      <c r="K9" s="298"/>
      <c r="L9" s="298"/>
    </row>
    <row r="10" spans="1:12" x14ac:dyDescent="0.2">
      <c r="B10" s="680" t="s">
        <v>498</v>
      </c>
      <c r="C10" s="299">
        <v>5.0367484581300239</v>
      </c>
      <c r="D10" s="299">
        <v>-1.3632512961123657</v>
      </c>
      <c r="E10" s="299">
        <v>3.503391622538552</v>
      </c>
      <c r="F10" s="299">
        <v>1.2332986059662048</v>
      </c>
      <c r="G10" s="299">
        <v>1.6633095257376294</v>
      </c>
      <c r="K10" s="298"/>
      <c r="L10" s="298"/>
    </row>
    <row r="11" spans="1:12" x14ac:dyDescent="0.2">
      <c r="B11" s="680" t="s">
        <v>127</v>
      </c>
      <c r="C11" s="299">
        <v>4.941197090807945</v>
      </c>
      <c r="D11" s="299">
        <v>-0.67413588391688872</v>
      </c>
      <c r="E11" s="299">
        <v>1.3691483784212832</v>
      </c>
      <c r="F11" s="299">
        <v>1.45720429127506</v>
      </c>
      <c r="G11" s="299">
        <v>2.7889803050284896</v>
      </c>
      <c r="K11" s="298"/>
      <c r="L11" s="298"/>
    </row>
    <row r="12" spans="1:12" x14ac:dyDescent="0.2">
      <c r="B12" s="680" t="s">
        <v>125</v>
      </c>
      <c r="C12" s="299">
        <v>4.641605121278717</v>
      </c>
      <c r="D12" s="299">
        <v>-0.25616362755363742</v>
      </c>
      <c r="E12" s="299">
        <v>0.89293182598613985</v>
      </c>
      <c r="F12" s="299">
        <v>0.77443694735171587</v>
      </c>
      <c r="G12" s="299">
        <v>3.2303999754945032</v>
      </c>
      <c r="K12" s="298"/>
      <c r="L12" s="298"/>
    </row>
    <row r="13" spans="1:12" x14ac:dyDescent="0.2">
      <c r="B13" s="680" t="s">
        <v>129</v>
      </c>
      <c r="C13" s="299">
        <v>4.0710895080049063</v>
      </c>
      <c r="D13" s="299">
        <v>-0.5121340369177263</v>
      </c>
      <c r="E13" s="299">
        <v>0.1404270120534698</v>
      </c>
      <c r="F13" s="299">
        <v>0.80068653249165767</v>
      </c>
      <c r="G13" s="299">
        <v>3.6421100003775031</v>
      </c>
      <c r="K13" s="298"/>
      <c r="L13" s="298"/>
    </row>
    <row r="14" spans="1:12" x14ac:dyDescent="0.2">
      <c r="B14" s="680" t="s">
        <v>131</v>
      </c>
      <c r="C14" s="299">
        <v>3.6631170897768115</v>
      </c>
      <c r="D14" s="299">
        <v>0.30061082313483656</v>
      </c>
      <c r="E14" s="299">
        <v>1.3792610729771606</v>
      </c>
      <c r="F14" s="299">
        <v>0.24424913197034659</v>
      </c>
      <c r="G14" s="299">
        <v>1.7389960616944684</v>
      </c>
      <c r="K14" s="298"/>
      <c r="L14" s="298"/>
    </row>
    <row r="15" spans="1:12" x14ac:dyDescent="0.2">
      <c r="B15" s="680" t="s">
        <v>137</v>
      </c>
      <c r="C15" s="299">
        <v>3.5184078844456721</v>
      </c>
      <c r="D15" s="299">
        <v>-1.0241861019953746</v>
      </c>
      <c r="E15" s="299">
        <v>1.8527504520881344</v>
      </c>
      <c r="F15" s="299">
        <v>0.72570856309751175</v>
      </c>
      <c r="G15" s="299">
        <v>1.964134971255401</v>
      </c>
      <c r="K15" s="298"/>
      <c r="L15" s="298"/>
    </row>
    <row r="16" spans="1:12" x14ac:dyDescent="0.2">
      <c r="B16" s="680" t="s">
        <v>126</v>
      </c>
      <c r="C16" s="299">
        <v>2.6808790982049047</v>
      </c>
      <c r="D16" s="299">
        <v>-1.1028071832682143</v>
      </c>
      <c r="E16" s="299">
        <v>1.8068312961253716</v>
      </c>
      <c r="F16" s="299">
        <v>0.62208978164198925</v>
      </c>
      <c r="G16" s="299">
        <v>1.3547652037057603</v>
      </c>
      <c r="K16" s="298"/>
      <c r="L16" s="298"/>
    </row>
    <row r="17" spans="2:12" x14ac:dyDescent="0.2">
      <c r="B17" s="680" t="s">
        <v>128</v>
      </c>
      <c r="C17" s="299">
        <v>2.5555199399136903</v>
      </c>
      <c r="D17" s="299">
        <v>-0.39435661866792593</v>
      </c>
      <c r="E17" s="299">
        <v>1.4774114166584722</v>
      </c>
      <c r="F17" s="299">
        <v>1.1119889413613224</v>
      </c>
      <c r="G17" s="299">
        <v>0.36047620056182339</v>
      </c>
      <c r="K17" s="298"/>
      <c r="L17" s="298"/>
    </row>
    <row r="18" spans="2:12" x14ac:dyDescent="0.2">
      <c r="B18" s="680" t="s">
        <v>134</v>
      </c>
      <c r="C18" s="299">
        <v>2.0331605175649976</v>
      </c>
      <c r="D18" s="299">
        <v>0.22746022446090031</v>
      </c>
      <c r="E18" s="299">
        <v>0.4719822905457185</v>
      </c>
      <c r="F18" s="299">
        <v>0.14805612366763654</v>
      </c>
      <c r="G18" s="299">
        <v>1.1856618788907411</v>
      </c>
      <c r="K18" s="298"/>
      <c r="L18" s="298"/>
    </row>
    <row r="19" spans="2:12" x14ac:dyDescent="0.2">
      <c r="B19" s="680" t="s">
        <v>122</v>
      </c>
      <c r="C19" s="299">
        <v>1.8919642927946256</v>
      </c>
      <c r="D19" s="299">
        <v>0.11459172826873631</v>
      </c>
      <c r="E19" s="299">
        <v>0.88857585374783021</v>
      </c>
      <c r="F19" s="299">
        <v>1.0705395674441638</v>
      </c>
      <c r="G19" s="299">
        <v>-0.18174285666610501</v>
      </c>
      <c r="K19" s="298"/>
      <c r="L19" s="298"/>
    </row>
    <row r="20" spans="2:12" x14ac:dyDescent="0.2">
      <c r="B20" s="680" t="s">
        <v>769</v>
      </c>
      <c r="C20" s="299">
        <v>1.4045889591151344</v>
      </c>
      <c r="D20" s="299">
        <v>-0.50467704052514462</v>
      </c>
      <c r="E20" s="299">
        <v>0.82904229603159041</v>
      </c>
      <c r="F20" s="299">
        <v>0.44352069604976041</v>
      </c>
      <c r="G20" s="299">
        <v>0.63670300755893017</v>
      </c>
      <c r="K20" s="298"/>
      <c r="L20" s="298"/>
    </row>
    <row r="21" spans="2:12" x14ac:dyDescent="0.2">
      <c r="B21" s="680" t="s">
        <v>133</v>
      </c>
      <c r="C21" s="299">
        <v>1.3638551686952631</v>
      </c>
      <c r="D21" s="299">
        <v>-0.88710327247841381</v>
      </c>
      <c r="E21" s="299">
        <v>3.2514602370268744</v>
      </c>
      <c r="F21" s="299">
        <v>0.43066748161372637</v>
      </c>
      <c r="G21" s="299">
        <v>-1.4311692774669229</v>
      </c>
      <c r="K21" s="298"/>
      <c r="L21" s="298"/>
    </row>
    <row r="22" spans="2:12" x14ac:dyDescent="0.2">
      <c r="B22" s="680" t="s">
        <v>522</v>
      </c>
      <c r="C22" s="299">
        <v>1.1682731039566185</v>
      </c>
      <c r="D22" s="299">
        <v>-0.45522927488609044</v>
      </c>
      <c r="E22" s="299">
        <v>0.83105500494983064</v>
      </c>
      <c r="F22" s="299">
        <v>0.36096745162785382</v>
      </c>
      <c r="G22" s="299">
        <v>0.43147992226502296</v>
      </c>
      <c r="K22" s="298"/>
      <c r="L22" s="298"/>
    </row>
    <row r="23" spans="2:12" x14ac:dyDescent="0.2">
      <c r="B23" s="680" t="s">
        <v>135</v>
      </c>
      <c r="C23" s="299">
        <v>0.84185932781318229</v>
      </c>
      <c r="D23" s="299">
        <v>-0.64787939303756836</v>
      </c>
      <c r="E23" s="299">
        <v>1.2654126874408056</v>
      </c>
      <c r="F23" s="299">
        <v>0.39795456137686447</v>
      </c>
      <c r="G23" s="299">
        <v>-0.17362852796691897</v>
      </c>
      <c r="K23" s="298"/>
      <c r="L23" s="298"/>
    </row>
    <row r="24" spans="2:12" x14ac:dyDescent="0.2">
      <c r="B24" s="680" t="s">
        <v>120</v>
      </c>
      <c r="C24" s="299">
        <v>0.56424231558104054</v>
      </c>
      <c r="D24" s="299">
        <v>9.1227840079992184E-2</v>
      </c>
      <c r="E24" s="299">
        <v>0.17536520578533754</v>
      </c>
      <c r="F24" s="299">
        <v>0.18288565990133154</v>
      </c>
      <c r="G24" s="299">
        <v>0.11476360981438027</v>
      </c>
      <c r="K24" s="298"/>
      <c r="L24" s="298"/>
    </row>
    <row r="25" spans="2:12" x14ac:dyDescent="0.2">
      <c r="B25" s="680" t="s">
        <v>114</v>
      </c>
      <c r="C25" s="299">
        <v>0.24259948186412927</v>
      </c>
      <c r="D25" s="299">
        <v>1.8571679244868911E-2</v>
      </c>
      <c r="E25" s="299">
        <v>0.39170036434459782</v>
      </c>
      <c r="F25" s="299">
        <v>0.70520304096183928</v>
      </c>
      <c r="G25" s="299">
        <v>-0.87287560268717801</v>
      </c>
      <c r="K25" s="298"/>
      <c r="L25" s="298"/>
    </row>
    <row r="26" spans="2:12" x14ac:dyDescent="0.2">
      <c r="B26" s="680" t="s">
        <v>132</v>
      </c>
      <c r="C26" s="299">
        <v>3.763032339997352E-2</v>
      </c>
      <c r="D26" s="299">
        <v>-0.56206521281026989</v>
      </c>
      <c r="E26" s="299">
        <v>0.70900315088563981</v>
      </c>
      <c r="F26" s="299">
        <v>0.5548046489088394</v>
      </c>
      <c r="G26" s="299">
        <v>-0.66411226358423825</v>
      </c>
      <c r="K26" s="298"/>
      <c r="L26" s="298"/>
    </row>
    <row r="27" spans="2:12" x14ac:dyDescent="0.2">
      <c r="B27" s="680" t="s">
        <v>116</v>
      </c>
      <c r="C27" s="299">
        <v>-0.15803511060148523</v>
      </c>
      <c r="D27" s="299">
        <v>-0.7179858101751968</v>
      </c>
      <c r="E27" s="299">
        <v>0.13274249197286248</v>
      </c>
      <c r="F27" s="299">
        <v>0.65379288574653405</v>
      </c>
      <c r="G27" s="299">
        <v>-0.22658467814568617</v>
      </c>
      <c r="K27" s="298"/>
      <c r="L27" s="298"/>
    </row>
    <row r="28" spans="2:12" x14ac:dyDescent="0.2">
      <c r="B28" s="680" t="s">
        <v>123</v>
      </c>
      <c r="C28" s="299">
        <v>-0.45885787443930326</v>
      </c>
      <c r="D28" s="299">
        <v>-8.1869637820344288E-2</v>
      </c>
      <c r="E28" s="299">
        <v>0.44126304066610295</v>
      </c>
      <c r="F28" s="299">
        <v>0.99469328253264155</v>
      </c>
      <c r="G28" s="299">
        <v>-1.8129445598177032</v>
      </c>
      <c r="K28" s="298"/>
      <c r="L28" s="298"/>
    </row>
    <row r="29" spans="2:12" x14ac:dyDescent="0.2">
      <c r="B29" s="680" t="s">
        <v>118</v>
      </c>
      <c r="C29" s="299">
        <v>-0.72942350581279314</v>
      </c>
      <c r="D29" s="299">
        <v>-0.88682192899917878</v>
      </c>
      <c r="E29" s="299">
        <v>0.7182119498479822</v>
      </c>
      <c r="F29" s="299">
        <v>0.31732449318320022</v>
      </c>
      <c r="G29" s="299">
        <v>-0.87813801984479767</v>
      </c>
      <c r="K29" s="298"/>
      <c r="L29" s="298"/>
    </row>
    <row r="30" spans="2:12" x14ac:dyDescent="0.2">
      <c r="B30" s="680" t="s">
        <v>121</v>
      </c>
      <c r="C30" s="299">
        <v>-1.8818642240601964</v>
      </c>
      <c r="D30" s="299">
        <v>-0.19765246648710377</v>
      </c>
      <c r="E30" s="299">
        <v>0.29605149785272128</v>
      </c>
      <c r="F30" s="299">
        <v>-0.26447255468680542</v>
      </c>
      <c r="G30" s="299">
        <v>-1.7157907007390074</v>
      </c>
      <c r="K30" s="298"/>
      <c r="L30" s="298"/>
    </row>
    <row r="31" spans="2:12" x14ac:dyDescent="0.2">
      <c r="B31" s="680" t="s">
        <v>112</v>
      </c>
      <c r="C31" s="299">
        <v>-2.0397706061428025</v>
      </c>
      <c r="D31" s="299">
        <v>-0.79514647696980401</v>
      </c>
      <c r="E31" s="299">
        <v>0.50194775601134323</v>
      </c>
      <c r="F31" s="299">
        <v>0.14488999205793363</v>
      </c>
      <c r="G31" s="299">
        <v>-1.8914618772422784</v>
      </c>
      <c r="K31" s="298"/>
      <c r="L31" s="298"/>
    </row>
    <row r="32" spans="2:12" x14ac:dyDescent="0.2">
      <c r="B32" s="680" t="s">
        <v>770</v>
      </c>
      <c r="C32" s="299">
        <v>-2.4061805222815984</v>
      </c>
      <c r="D32" s="299">
        <v>-0.45876146601820134</v>
      </c>
      <c r="E32" s="299">
        <v>5.6200771278281381E-3</v>
      </c>
      <c r="F32" s="299">
        <v>0.56587454805145576</v>
      </c>
      <c r="G32" s="299">
        <v>-2.5189136814426814</v>
      </c>
      <c r="K32" s="298"/>
      <c r="L32" s="298"/>
    </row>
    <row r="37" spans="6:6" x14ac:dyDescent="0.2">
      <c r="F37" s="300"/>
    </row>
    <row r="38" spans="6:6" x14ac:dyDescent="0.2">
      <c r="F38" s="300"/>
    </row>
    <row r="39" spans="6:6" x14ac:dyDescent="0.2">
      <c r="F39" s="300"/>
    </row>
    <row r="40" spans="6:6" x14ac:dyDescent="0.2">
      <c r="F40" s="300"/>
    </row>
    <row r="41" spans="6:6" x14ac:dyDescent="0.2">
      <c r="F41" s="300"/>
    </row>
    <row r="42" spans="6:6" x14ac:dyDescent="0.2">
      <c r="F42" s="300"/>
    </row>
    <row r="43" spans="6:6" x14ac:dyDescent="0.2">
      <c r="F43" s="300"/>
    </row>
    <row r="44" spans="6:6" x14ac:dyDescent="0.2">
      <c r="F44" s="300"/>
    </row>
    <row r="45" spans="6:6" x14ac:dyDescent="0.2">
      <c r="F45" s="300"/>
    </row>
    <row r="46" spans="6:6" x14ac:dyDescent="0.2">
      <c r="F46" s="300"/>
    </row>
    <row r="47" spans="6:6" x14ac:dyDescent="0.2">
      <c r="F47" s="300"/>
    </row>
    <row r="48" spans="6:6" x14ac:dyDescent="0.2">
      <c r="F48" s="300"/>
    </row>
    <row r="49" spans="6:6" x14ac:dyDescent="0.2">
      <c r="F49" s="300"/>
    </row>
    <row r="50" spans="6:6" x14ac:dyDescent="0.2">
      <c r="F50" s="300"/>
    </row>
    <row r="51" spans="6:6" x14ac:dyDescent="0.2">
      <c r="F51" s="300"/>
    </row>
    <row r="52" spans="6:6" x14ac:dyDescent="0.2">
      <c r="F52" s="300"/>
    </row>
    <row r="53" spans="6:6" x14ac:dyDescent="0.2">
      <c r="F53" s="300"/>
    </row>
    <row r="54" spans="6:6" x14ac:dyDescent="0.2">
      <c r="F54" s="300"/>
    </row>
    <row r="55" spans="6:6" x14ac:dyDescent="0.2">
      <c r="F55" s="300"/>
    </row>
    <row r="56" spans="6:6" x14ac:dyDescent="0.2">
      <c r="F56" s="300"/>
    </row>
    <row r="57" spans="6:6" x14ac:dyDescent="0.2">
      <c r="F57" s="300"/>
    </row>
    <row r="58" spans="6:6" x14ac:dyDescent="0.2">
      <c r="F58" s="300"/>
    </row>
    <row r="59" spans="6:6" x14ac:dyDescent="0.2">
      <c r="F59" s="300"/>
    </row>
    <row r="60" spans="6:6" x14ac:dyDescent="0.2">
      <c r="F60" s="300"/>
    </row>
    <row r="61" spans="6:6" x14ac:dyDescent="0.2">
      <c r="F61" s="300"/>
    </row>
    <row r="62" spans="6:6" x14ac:dyDescent="0.2">
      <c r="F62" s="300"/>
    </row>
    <row r="63" spans="6:6" x14ac:dyDescent="0.2">
      <c r="F63" s="300"/>
    </row>
    <row r="64" spans="6:6" x14ac:dyDescent="0.2">
      <c r="F64" s="300"/>
    </row>
    <row r="65" spans="6:6" x14ac:dyDescent="0.2">
      <c r="F65" s="300"/>
    </row>
  </sheetData>
  <hyperlinks>
    <hyperlink ref="A1" location="OBSAH!A1" display="OBSAH!A1" xr:uid="{F71D0E22-9597-470A-8F77-62ECE638100D}"/>
  </hyperlink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D7C0-3CE4-4883-91D8-F6BA205C8D06}">
  <dimension ref="A1:I1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27" sqref="D27"/>
    </sheetView>
  </sheetViews>
  <sheetFormatPr defaultColWidth="8.7265625" defaultRowHeight="13.2" x14ac:dyDescent="0.25"/>
  <cols>
    <col min="1" max="1" width="8.7265625" style="301"/>
    <col min="2" max="2" width="18.453125" style="301" customWidth="1"/>
    <col min="3" max="9" width="17" style="301" customWidth="1"/>
    <col min="10" max="16384" width="8.7265625" style="301"/>
  </cols>
  <sheetData>
    <row r="1" spans="1:9" x14ac:dyDescent="0.25">
      <c r="A1" s="2" t="s">
        <v>3</v>
      </c>
    </row>
    <row r="2" spans="1:9" x14ac:dyDescent="0.25">
      <c r="C2" s="678"/>
      <c r="D2" s="678" t="s">
        <v>771</v>
      </c>
      <c r="E2" s="678" t="s">
        <v>772</v>
      </c>
      <c r="F2" s="678" t="s">
        <v>773</v>
      </c>
      <c r="G2" s="678" t="s">
        <v>774</v>
      </c>
      <c r="H2" s="678" t="s">
        <v>775</v>
      </c>
    </row>
    <row r="3" spans="1:9" x14ac:dyDescent="0.25">
      <c r="C3" s="678">
        <v>2015</v>
      </c>
      <c r="D3" s="650">
        <v>452.983</v>
      </c>
      <c r="E3" s="650"/>
      <c r="F3" s="651">
        <v>268.00900000000001</v>
      </c>
      <c r="G3" s="650">
        <v>797.58198000000004</v>
      </c>
      <c r="H3" s="650">
        <v>398.79099000000008</v>
      </c>
    </row>
    <row r="4" spans="1:9" x14ac:dyDescent="0.25">
      <c r="C4" s="678">
        <v>2016</v>
      </c>
      <c r="D4" s="650">
        <v>365.32400000000001</v>
      </c>
      <c r="E4" s="650"/>
      <c r="F4" s="651">
        <v>268.00900000000001</v>
      </c>
      <c r="G4" s="650">
        <v>810.38378999999998</v>
      </c>
      <c r="H4" s="650">
        <v>405.19189500000005</v>
      </c>
    </row>
    <row r="5" spans="1:9" x14ac:dyDescent="0.25">
      <c r="C5" s="678">
        <v>2017</v>
      </c>
      <c r="D5" s="650">
        <v>415.32499999999999</v>
      </c>
      <c r="E5" s="650"/>
      <c r="F5" s="651">
        <v>268.00900000000001</v>
      </c>
      <c r="G5" s="650">
        <v>844.42865000000006</v>
      </c>
      <c r="H5" s="650">
        <v>422.21432499999992</v>
      </c>
    </row>
    <row r="6" spans="1:9" x14ac:dyDescent="0.25">
      <c r="C6" s="678">
        <v>2018</v>
      </c>
      <c r="D6" s="650">
        <v>106.413</v>
      </c>
      <c r="E6" s="650"/>
      <c r="F6" s="651">
        <v>268.00900000000001</v>
      </c>
      <c r="G6" s="650">
        <v>898.74693000000002</v>
      </c>
      <c r="H6" s="650">
        <v>449.3734649999999</v>
      </c>
    </row>
    <row r="7" spans="1:9" x14ac:dyDescent="0.25">
      <c r="C7" s="678">
        <v>2019</v>
      </c>
      <c r="D7" s="650">
        <v>0</v>
      </c>
      <c r="E7" s="650"/>
      <c r="F7" s="651">
        <v>268.00900000000001</v>
      </c>
      <c r="G7" s="650">
        <v>944.37482999999997</v>
      </c>
      <c r="H7" s="650">
        <v>472.18741499999987</v>
      </c>
    </row>
    <row r="8" spans="1:9" x14ac:dyDescent="0.25">
      <c r="C8" s="678">
        <v>2020</v>
      </c>
      <c r="D8" s="650">
        <v>969.86500000000001</v>
      </c>
      <c r="E8" s="650"/>
      <c r="F8" s="651">
        <v>768.33825000000002</v>
      </c>
      <c r="G8" s="650">
        <v>934.41850000000011</v>
      </c>
      <c r="H8" s="650">
        <v>467.20925</v>
      </c>
    </row>
    <row r="9" spans="1:9" x14ac:dyDescent="0.25">
      <c r="C9" s="678">
        <v>2021</v>
      </c>
      <c r="D9" s="650">
        <v>840</v>
      </c>
      <c r="E9" s="650"/>
      <c r="F9" s="651">
        <v>768.33825000000002</v>
      </c>
      <c r="G9" s="650">
        <v>1003.2345299999999</v>
      </c>
      <c r="H9" s="650">
        <v>501.61726499999986</v>
      </c>
    </row>
    <row r="10" spans="1:9" x14ac:dyDescent="0.25">
      <c r="C10" s="678">
        <v>2022</v>
      </c>
      <c r="D10" s="650">
        <v>103.488</v>
      </c>
      <c r="E10" s="650"/>
      <c r="F10" s="651">
        <v>768.33825000000002</v>
      </c>
      <c r="G10" s="650">
        <v>1096.4518399999999</v>
      </c>
      <c r="H10" s="650">
        <v>548.22591999999986</v>
      </c>
    </row>
    <row r="11" spans="1:9" x14ac:dyDescent="0.25">
      <c r="C11" s="678">
        <v>2023</v>
      </c>
      <c r="D11" s="650">
        <v>1160</v>
      </c>
      <c r="E11" s="650"/>
      <c r="F11" s="651">
        <v>768.33825000000002</v>
      </c>
      <c r="G11" s="650">
        <v>1219.0196900000001</v>
      </c>
      <c r="H11" s="650">
        <v>609.50984499999981</v>
      </c>
    </row>
    <row r="12" spans="1:9" x14ac:dyDescent="0.25">
      <c r="C12" s="679" t="s">
        <v>776</v>
      </c>
      <c r="D12" s="650">
        <v>1600</v>
      </c>
      <c r="E12" s="652">
        <v>363.12294791424699</v>
      </c>
      <c r="F12" s="651">
        <v>1616.6666666666667</v>
      </c>
      <c r="G12" s="650">
        <v>1313.3510999999999</v>
      </c>
      <c r="H12" s="650">
        <v>656.67554999999993</v>
      </c>
      <c r="I12" s="302"/>
    </row>
    <row r="13" spans="1:9" x14ac:dyDescent="0.25">
      <c r="C13" s="679" t="s">
        <v>777</v>
      </c>
      <c r="D13" s="650">
        <v>1600</v>
      </c>
      <c r="E13" s="652">
        <v>460.24741260708203</v>
      </c>
      <c r="F13" s="651">
        <v>1616.6666666666667</v>
      </c>
      <c r="G13" s="650">
        <v>1392.1440700000001</v>
      </c>
      <c r="H13" s="650">
        <v>696.07203499999991</v>
      </c>
      <c r="I13" s="302"/>
    </row>
    <row r="14" spans="1:9" x14ac:dyDescent="0.25">
      <c r="C14" s="679" t="s">
        <v>778</v>
      </c>
      <c r="D14" s="650">
        <v>1650</v>
      </c>
      <c r="E14" s="652">
        <v>495.27613756475199</v>
      </c>
      <c r="F14" s="651">
        <v>1616.6666666666667</v>
      </c>
      <c r="G14" s="650">
        <v>1466.0030600000002</v>
      </c>
      <c r="H14" s="650">
        <v>733.00152999999978</v>
      </c>
      <c r="I14" s="302"/>
    </row>
  </sheetData>
  <hyperlinks>
    <hyperlink ref="A1" location="OBSAH!A1" display="OBSAH!A1" xr:uid="{4808AD95-1F8C-49C5-88A7-C782A97CE5AA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F550-553C-47C0-ACDB-6AEC1FC1CBE7}">
  <dimension ref="A1:L46"/>
  <sheetViews>
    <sheetView showGridLines="0" zoomScaleNormal="100" workbookViewId="0"/>
  </sheetViews>
  <sheetFormatPr defaultColWidth="7.26953125" defaultRowHeight="12.6" x14ac:dyDescent="0.2"/>
  <cols>
    <col min="1" max="1" width="7.26953125" style="25"/>
    <col min="2" max="2" width="13.453125" style="25" customWidth="1"/>
    <col min="3" max="3" width="14.26953125" style="25" customWidth="1"/>
    <col min="4" max="12" width="4.6328125" style="25" customWidth="1"/>
    <col min="13" max="16384" width="7.26953125" style="25"/>
  </cols>
  <sheetData>
    <row r="1" spans="1:12" x14ac:dyDescent="0.2">
      <c r="A1" s="10" t="s">
        <v>3</v>
      </c>
    </row>
    <row r="2" spans="1:12" ht="13.2" thickBot="1" x14ac:dyDescent="0.25">
      <c r="B2" s="504" t="s">
        <v>100</v>
      </c>
      <c r="C2" s="505"/>
      <c r="D2" s="505">
        <v>2010</v>
      </c>
      <c r="E2" s="505">
        <v>2016</v>
      </c>
      <c r="F2" s="505">
        <v>2017</v>
      </c>
      <c r="G2" s="505">
        <v>2018</v>
      </c>
      <c r="H2" s="505">
        <v>2019</v>
      </c>
      <c r="I2" s="505">
        <v>2020</v>
      </c>
      <c r="J2" s="505">
        <v>2021</v>
      </c>
      <c r="K2" s="505">
        <v>2022</v>
      </c>
      <c r="L2" s="506">
        <v>2023</v>
      </c>
    </row>
    <row r="3" spans="1:12" ht="13.95" customHeight="1" thickTop="1" x14ac:dyDescent="0.2">
      <c r="B3" s="507" t="s">
        <v>101</v>
      </c>
      <c r="C3" s="389" t="s">
        <v>102</v>
      </c>
      <c r="D3" s="380">
        <v>60.4</v>
      </c>
      <c r="E3" s="380">
        <v>66.7</v>
      </c>
      <c r="F3" s="380">
        <v>68.099999999999994</v>
      </c>
      <c r="G3" s="380">
        <v>69.5</v>
      </c>
      <c r="H3" s="508">
        <v>70.400000000000006</v>
      </c>
      <c r="I3" s="508">
        <v>69.5</v>
      </c>
      <c r="J3" s="508">
        <v>69.400000000000006</v>
      </c>
      <c r="K3" s="509">
        <v>71.3</v>
      </c>
      <c r="L3" s="382">
        <v>72</v>
      </c>
    </row>
    <row r="4" spans="1:12" ht="13.95" customHeight="1" x14ac:dyDescent="0.2">
      <c r="B4" s="510" t="s">
        <v>437</v>
      </c>
      <c r="C4" s="390" t="s">
        <v>139</v>
      </c>
      <c r="D4" s="385">
        <v>62.677777777777777</v>
      </c>
      <c r="E4" s="385">
        <v>66.033333333333331</v>
      </c>
      <c r="F4" s="385">
        <v>67.518518518518519</v>
      </c>
      <c r="G4" s="385">
        <v>68.796296296296291</v>
      </c>
      <c r="H4" s="385">
        <v>69.67407407407407</v>
      </c>
      <c r="I4" s="385">
        <v>68.655555555555551</v>
      </c>
      <c r="J4" s="385">
        <v>69.785185185185199</v>
      </c>
      <c r="K4" s="386">
        <v>71.492592592592587</v>
      </c>
      <c r="L4" s="387">
        <v>71.903703703703712</v>
      </c>
    </row>
    <row r="5" spans="1:12" ht="13.95" customHeight="1" x14ac:dyDescent="0.2">
      <c r="B5" s="511" t="s">
        <v>1116</v>
      </c>
      <c r="C5" s="389" t="s">
        <v>102</v>
      </c>
      <c r="D5" s="380">
        <v>70.5</v>
      </c>
      <c r="E5" s="380">
        <v>73.900000000000006</v>
      </c>
      <c r="F5" s="380">
        <v>74.099999999999994</v>
      </c>
      <c r="G5" s="380">
        <v>74.400000000000006</v>
      </c>
      <c r="H5" s="380">
        <v>74.7</v>
      </c>
      <c r="I5" s="380">
        <v>74.5</v>
      </c>
      <c r="J5" s="380">
        <v>74.599999999999994</v>
      </c>
      <c r="K5" s="381">
        <v>76.099999999999994</v>
      </c>
      <c r="L5" s="382">
        <v>76.5</v>
      </c>
    </row>
    <row r="6" spans="1:12" ht="13.95" customHeight="1" x14ac:dyDescent="0.2">
      <c r="B6" s="512" t="s">
        <v>437</v>
      </c>
      <c r="C6" s="390" t="s">
        <v>139</v>
      </c>
      <c r="D6" s="385">
        <v>70.111111111111114</v>
      </c>
      <c r="E6" s="385">
        <v>72.600000000000009</v>
      </c>
      <c r="F6" s="385">
        <v>73.303703703703704</v>
      </c>
      <c r="G6" s="385">
        <v>73.870370370370367</v>
      </c>
      <c r="H6" s="385">
        <v>74.31481481481481</v>
      </c>
      <c r="I6" s="385">
        <v>73.885185185185179</v>
      </c>
      <c r="J6" s="385">
        <v>74.807407407407396</v>
      </c>
      <c r="K6" s="386">
        <v>75.911111111111111</v>
      </c>
      <c r="L6" s="387">
        <v>76.340740740740728</v>
      </c>
    </row>
    <row r="7" spans="1:12" ht="21.6" customHeight="1" x14ac:dyDescent="0.2">
      <c r="B7" s="511" t="s">
        <v>987</v>
      </c>
      <c r="C7" s="389" t="s">
        <v>102</v>
      </c>
      <c r="D7" s="513">
        <v>1805.14853292113</v>
      </c>
      <c r="E7" s="513">
        <v>1740.0115206529499</v>
      </c>
      <c r="F7" s="513">
        <v>1713.78384120432</v>
      </c>
      <c r="G7" s="513">
        <v>1703.9239605570799</v>
      </c>
      <c r="H7" s="513">
        <v>1691.9863078124799</v>
      </c>
      <c r="I7" s="513">
        <v>1571.98039240206</v>
      </c>
      <c r="J7" s="513">
        <v>1583.15940762679</v>
      </c>
      <c r="K7" s="514">
        <v>1622.06685049254</v>
      </c>
      <c r="L7" s="515"/>
    </row>
    <row r="8" spans="1:12" ht="29.4" customHeight="1" x14ac:dyDescent="0.2">
      <c r="B8" s="512" t="s">
        <v>729</v>
      </c>
      <c r="C8" s="390" t="s">
        <v>404</v>
      </c>
      <c r="D8" s="516">
        <v>1744.0219680651201</v>
      </c>
      <c r="E8" s="516">
        <v>1723.0505640866529</v>
      </c>
      <c r="F8" s="516">
        <v>1713.0862068114029</v>
      </c>
      <c r="G8" s="516">
        <v>1706.697906687396</v>
      </c>
      <c r="H8" s="516">
        <v>1696.8801017460769</v>
      </c>
      <c r="I8" s="516">
        <v>1611.1915600035759</v>
      </c>
      <c r="J8" s="516">
        <v>1668.7080805096241</v>
      </c>
      <c r="K8" s="517">
        <v>1660.1433786293701</v>
      </c>
      <c r="L8" s="518"/>
    </row>
    <row r="9" spans="1:12" ht="35.4" customHeight="1" x14ac:dyDescent="0.2">
      <c r="B9" s="519" t="s">
        <v>1117</v>
      </c>
      <c r="C9" s="520" t="s">
        <v>102</v>
      </c>
      <c r="D9" s="521">
        <v>53.8</v>
      </c>
      <c r="E9" s="521">
        <v>58.2</v>
      </c>
      <c r="F9" s="521">
        <v>59.2</v>
      </c>
      <c r="G9" s="521">
        <v>60.1</v>
      </c>
      <c r="H9" s="521">
        <v>60.6</v>
      </c>
      <c r="I9" s="521">
        <v>59.5</v>
      </c>
      <c r="J9" s="521">
        <v>60.8</v>
      </c>
      <c r="K9" s="522">
        <v>62.2</v>
      </c>
      <c r="L9" s="523">
        <v>62.6</v>
      </c>
    </row>
    <row r="10" spans="1:12" ht="29.4" customHeight="1" x14ac:dyDescent="0.2">
      <c r="B10" s="524" t="s">
        <v>437</v>
      </c>
      <c r="C10" s="525" t="s">
        <v>139</v>
      </c>
      <c r="D10" s="526">
        <v>56.655555555555559</v>
      </c>
      <c r="E10" s="526">
        <v>58.674074074074078</v>
      </c>
      <c r="F10" s="526">
        <v>59.855555555555547</v>
      </c>
      <c r="G10" s="526">
        <v>60.903703703703691</v>
      </c>
      <c r="H10" s="526">
        <v>61.585185185185182</v>
      </c>
      <c r="I10" s="526">
        <v>60.707407407407402</v>
      </c>
      <c r="J10" s="526">
        <v>61.274074074074072</v>
      </c>
      <c r="K10" s="527">
        <v>62.737037037037041</v>
      </c>
      <c r="L10" s="528">
        <v>63.148148148148138</v>
      </c>
    </row>
    <row r="11" spans="1:12" ht="31.2" customHeight="1" x14ac:dyDescent="0.2">
      <c r="B11" s="511" t="s">
        <v>1118</v>
      </c>
      <c r="C11" s="389" t="s">
        <v>102</v>
      </c>
      <c r="D11" s="380">
        <v>41.5</v>
      </c>
      <c r="E11" s="380">
        <v>50.5</v>
      </c>
      <c r="F11" s="380">
        <v>54.6</v>
      </c>
      <c r="G11" s="380">
        <v>55.9</v>
      </c>
      <c r="H11" s="380">
        <v>58.8</v>
      </c>
      <c r="I11" s="380">
        <v>60.2</v>
      </c>
      <c r="J11" s="380">
        <v>60.6</v>
      </c>
      <c r="K11" s="381">
        <v>64.099999999999994</v>
      </c>
      <c r="L11" s="382">
        <v>66.599999999999994</v>
      </c>
    </row>
    <row r="12" spans="1:12" ht="13.95" customHeight="1" x14ac:dyDescent="0.2">
      <c r="B12" s="512" t="s">
        <v>437</v>
      </c>
      <c r="C12" s="390" t="s">
        <v>139</v>
      </c>
      <c r="D12" s="385">
        <v>44.529629629629618</v>
      </c>
      <c r="E12" s="385">
        <v>52.422222222222217</v>
      </c>
      <c r="F12" s="385">
        <v>54.644444444444453</v>
      </c>
      <c r="G12" s="385">
        <v>56.862962962962968</v>
      </c>
      <c r="H12" s="385">
        <v>58.362962962962968</v>
      </c>
      <c r="I12" s="385">
        <v>58.94444444444445</v>
      </c>
      <c r="J12" s="385">
        <v>60.551851851851858</v>
      </c>
      <c r="K12" s="386">
        <v>62.63703703703704</v>
      </c>
      <c r="L12" s="387">
        <v>64.170370370370364</v>
      </c>
    </row>
    <row r="13" spans="1:12" ht="21.6" customHeight="1" x14ac:dyDescent="0.2">
      <c r="B13" s="519" t="s">
        <v>1119</v>
      </c>
      <c r="C13" s="389" t="s">
        <v>102</v>
      </c>
      <c r="D13" s="380">
        <v>46.8</v>
      </c>
      <c r="E13" s="380">
        <v>50.6</v>
      </c>
      <c r="F13" s="380">
        <v>51.5</v>
      </c>
      <c r="G13" s="380">
        <v>51.5</v>
      </c>
      <c r="H13" s="380">
        <v>51.2</v>
      </c>
      <c r="I13" s="380">
        <v>49.7</v>
      </c>
      <c r="J13" s="380">
        <v>56.7</v>
      </c>
      <c r="K13" s="381">
        <v>57.7</v>
      </c>
      <c r="L13" s="382">
        <v>57.7</v>
      </c>
    </row>
    <row r="14" spans="1:12" ht="13.95" customHeight="1" x14ac:dyDescent="0.2">
      <c r="B14" s="512" t="s">
        <v>437</v>
      </c>
      <c r="C14" s="390" t="s">
        <v>139</v>
      </c>
      <c r="D14" s="385">
        <v>56.107407407407408</v>
      </c>
      <c r="E14" s="385">
        <v>57.744444444444447</v>
      </c>
      <c r="F14" s="385">
        <v>59</v>
      </c>
      <c r="G14" s="385">
        <v>59.748148148148147</v>
      </c>
      <c r="H14" s="385">
        <v>60.170370370370357</v>
      </c>
      <c r="I14" s="385">
        <v>58.429629629629623</v>
      </c>
      <c r="J14" s="385">
        <v>59.929629629629638</v>
      </c>
      <c r="K14" s="386">
        <v>61.914814814814818</v>
      </c>
      <c r="L14" s="387">
        <v>62.085185185185182</v>
      </c>
    </row>
    <row r="15" spans="1:12" ht="13.95" customHeight="1" x14ac:dyDescent="0.2">
      <c r="B15" s="511" t="s">
        <v>1120</v>
      </c>
      <c r="C15" s="389" t="s">
        <v>102</v>
      </c>
      <c r="D15" s="380">
        <v>2.6</v>
      </c>
      <c r="E15" s="380">
        <v>4.0999999999999996</v>
      </c>
      <c r="F15" s="380">
        <v>4.0999999999999996</v>
      </c>
      <c r="G15" s="380">
        <v>3.4</v>
      </c>
      <c r="H15" s="380">
        <v>3.2</v>
      </c>
      <c r="I15" s="380">
        <v>3.2</v>
      </c>
      <c r="J15" s="380">
        <v>3.1</v>
      </c>
      <c r="K15" s="381">
        <v>3.1</v>
      </c>
      <c r="L15" s="382">
        <v>3.3</v>
      </c>
    </row>
    <row r="16" spans="1:12" ht="13.95" customHeight="1" x14ac:dyDescent="0.2">
      <c r="B16" s="512" t="s">
        <v>437</v>
      </c>
      <c r="C16" s="390" t="s">
        <v>139</v>
      </c>
      <c r="D16" s="385">
        <v>13.418518518518519</v>
      </c>
      <c r="E16" s="385">
        <v>14.18148148148148</v>
      </c>
      <c r="F16" s="385">
        <v>13.988888888888891</v>
      </c>
      <c r="G16" s="385">
        <v>13.637037037037031</v>
      </c>
      <c r="H16" s="385">
        <v>13.525925925925931</v>
      </c>
      <c r="I16" s="385">
        <v>13.148148148148151</v>
      </c>
      <c r="J16" s="385">
        <v>13.144444444444449</v>
      </c>
      <c r="K16" s="386">
        <v>12.97037037037037</v>
      </c>
      <c r="L16" s="387">
        <v>12.988888888888891</v>
      </c>
    </row>
    <row r="17" spans="2:12" ht="25.95" customHeight="1" x14ac:dyDescent="0.2">
      <c r="B17" s="511" t="s">
        <v>1121</v>
      </c>
      <c r="C17" s="389" t="s">
        <v>102</v>
      </c>
      <c r="D17" s="380">
        <v>20.8</v>
      </c>
      <c r="E17" s="380">
        <v>25.3</v>
      </c>
      <c r="F17" s="380">
        <v>27</v>
      </c>
      <c r="G17" s="380">
        <v>27.6</v>
      </c>
      <c r="H17" s="380">
        <v>25</v>
      </c>
      <c r="I17" s="380">
        <v>22.8</v>
      </c>
      <c r="J17" s="380">
        <v>20.8</v>
      </c>
      <c r="K17" s="381">
        <v>21.3</v>
      </c>
      <c r="L17" s="382">
        <v>21.7</v>
      </c>
    </row>
    <row r="18" spans="2:12" ht="13.95" customHeight="1" x14ac:dyDescent="0.2">
      <c r="B18" s="512" t="s">
        <v>437</v>
      </c>
      <c r="C18" s="390" t="s">
        <v>139</v>
      </c>
      <c r="D18" s="385">
        <v>31.266666666666669</v>
      </c>
      <c r="E18" s="385">
        <v>32.048148148148137</v>
      </c>
      <c r="F18" s="385">
        <v>33.170370370370371</v>
      </c>
      <c r="G18" s="385">
        <v>34.040740740740738</v>
      </c>
      <c r="H18" s="385">
        <v>34.229629629629628</v>
      </c>
      <c r="I18" s="385">
        <v>31.525925925925922</v>
      </c>
      <c r="J18" s="385">
        <v>32.618518518518513</v>
      </c>
      <c r="K18" s="386">
        <v>34.529629629629618</v>
      </c>
      <c r="L18" s="387">
        <v>34.814814814814817</v>
      </c>
    </row>
    <row r="19" spans="2:12" ht="65.25" customHeight="1" x14ac:dyDescent="0.2">
      <c r="B19" s="511" t="s">
        <v>1122</v>
      </c>
      <c r="C19" s="389" t="s">
        <v>102</v>
      </c>
      <c r="D19" s="380">
        <v>14.1</v>
      </c>
      <c r="E19" s="380">
        <v>12.3</v>
      </c>
      <c r="F19" s="380">
        <v>12.1</v>
      </c>
      <c r="G19" s="380">
        <v>10.199999999999999</v>
      </c>
      <c r="H19" s="380">
        <v>10.3</v>
      </c>
      <c r="I19" s="380">
        <v>10.7</v>
      </c>
      <c r="J19" s="380">
        <v>11</v>
      </c>
      <c r="K19" s="381">
        <v>9.6</v>
      </c>
      <c r="L19" s="382">
        <v>8.9</v>
      </c>
    </row>
    <row r="20" spans="2:12" ht="13.95" customHeight="1" x14ac:dyDescent="0.2">
      <c r="B20" s="512" t="s">
        <v>437</v>
      </c>
      <c r="C20" s="390" t="s">
        <v>139</v>
      </c>
      <c r="D20" s="385">
        <v>12.151851851851861</v>
      </c>
      <c r="E20" s="385">
        <v>11.077777777777779</v>
      </c>
      <c r="F20" s="385">
        <v>10.403703703703711</v>
      </c>
      <c r="G20" s="385">
        <v>9.6444444444444457</v>
      </c>
      <c r="H20" s="385">
        <v>9.4074074074074066</v>
      </c>
      <c r="I20" s="385">
        <v>10.19259259259259</v>
      </c>
      <c r="J20" s="385">
        <v>9.9148148148148145</v>
      </c>
      <c r="K20" s="386">
        <v>9.1185185185185187</v>
      </c>
      <c r="L20" s="387">
        <v>8.9407407407407415</v>
      </c>
    </row>
    <row r="21" spans="2:12" ht="69.75" customHeight="1" x14ac:dyDescent="0.2">
      <c r="B21" s="511" t="s">
        <v>1123</v>
      </c>
      <c r="C21" s="389" t="s">
        <v>102</v>
      </c>
      <c r="D21" s="380">
        <v>28.6</v>
      </c>
      <c r="E21" s="380">
        <v>35.9</v>
      </c>
      <c r="F21" s="380">
        <v>37.299999999999997</v>
      </c>
      <c r="G21" s="380">
        <v>36.4</v>
      </c>
      <c r="H21" s="380">
        <v>36.1</v>
      </c>
      <c r="I21" s="380">
        <v>34</v>
      </c>
      <c r="J21" s="380">
        <v>26.9</v>
      </c>
      <c r="K21" s="381">
        <v>31.3</v>
      </c>
      <c r="L21" s="382">
        <v>33.5</v>
      </c>
    </row>
    <row r="22" spans="2:12" ht="13.95" customHeight="1" x14ac:dyDescent="0.2">
      <c r="B22" s="512" t="s">
        <v>437</v>
      </c>
      <c r="C22" s="390" t="s">
        <v>139</v>
      </c>
      <c r="D22" s="385">
        <v>50.307407407407403</v>
      </c>
      <c r="E22" s="385">
        <v>51.188888888888883</v>
      </c>
      <c r="F22" s="385">
        <v>52.611111111111107</v>
      </c>
      <c r="G22" s="385">
        <v>53.93333333333333</v>
      </c>
      <c r="H22" s="385">
        <v>54.685185185185183</v>
      </c>
      <c r="I22" s="385">
        <v>53.81851851851853</v>
      </c>
      <c r="J22" s="385">
        <v>53.959259259259262</v>
      </c>
      <c r="K22" s="386">
        <v>55.63703703703704</v>
      </c>
      <c r="L22" s="387">
        <v>56.670370370370378</v>
      </c>
    </row>
    <row r="23" spans="2:12" ht="28.95" customHeight="1" x14ac:dyDescent="0.2">
      <c r="B23" s="511" t="s">
        <v>1124</v>
      </c>
      <c r="C23" s="389" t="s">
        <v>102</v>
      </c>
      <c r="D23" s="380">
        <v>10.6</v>
      </c>
      <c r="E23" s="380">
        <v>6.8</v>
      </c>
      <c r="F23" s="380">
        <v>5.8</v>
      </c>
      <c r="G23" s="380">
        <v>4.5999999999999996</v>
      </c>
      <c r="H23" s="380">
        <v>3.8</v>
      </c>
      <c r="I23" s="380">
        <v>3.7</v>
      </c>
      <c r="J23" s="380">
        <v>3.9</v>
      </c>
      <c r="K23" s="381">
        <v>4</v>
      </c>
      <c r="L23" s="382">
        <v>3.8</v>
      </c>
    </row>
    <row r="24" spans="2:12" ht="22.2" customHeight="1" x14ac:dyDescent="0.2">
      <c r="B24" s="512" t="s">
        <v>730</v>
      </c>
      <c r="C24" s="390" t="s">
        <v>139</v>
      </c>
      <c r="D24" s="385">
        <v>4.4074074074074074</v>
      </c>
      <c r="E24" s="385">
        <v>4.2407407407407396</v>
      </c>
      <c r="F24" s="385">
        <v>3.522222222222223</v>
      </c>
      <c r="G24" s="385">
        <v>2.840740740740741</v>
      </c>
      <c r="H24" s="385">
        <v>2.3592592592592592</v>
      </c>
      <c r="I24" s="385">
        <v>2.2777777777777781</v>
      </c>
      <c r="J24" s="385">
        <v>2.496296296296296</v>
      </c>
      <c r="K24" s="386">
        <v>2.174074074074074</v>
      </c>
      <c r="L24" s="387">
        <v>1.9740740740740741</v>
      </c>
    </row>
    <row r="25" spans="2:12" ht="22.2" customHeight="1" x14ac:dyDescent="0.2">
      <c r="B25" s="519" t="s">
        <v>1125</v>
      </c>
      <c r="C25" s="520" t="s">
        <v>102</v>
      </c>
      <c r="D25" s="521">
        <v>1.6</v>
      </c>
      <c r="E25" s="521">
        <v>2.7</v>
      </c>
      <c r="F25" s="521">
        <v>3.6</v>
      </c>
      <c r="G25" s="521">
        <v>4</v>
      </c>
      <c r="H25" s="521">
        <v>4.5999999999999996</v>
      </c>
      <c r="I25" s="521">
        <v>4.5</v>
      </c>
      <c r="J25" s="521">
        <v>4.4000000000000004</v>
      </c>
      <c r="K25" s="522">
        <v>4.9000000000000004</v>
      </c>
      <c r="L25" s="523">
        <v>5.4</v>
      </c>
    </row>
    <row r="26" spans="2:12" ht="22.2" customHeight="1" x14ac:dyDescent="0.2">
      <c r="B26" s="524" t="s">
        <v>437</v>
      </c>
      <c r="C26" s="525" t="s">
        <v>139</v>
      </c>
      <c r="D26" s="526">
        <v>5.6370370370370368</v>
      </c>
      <c r="E26" s="526">
        <v>5.8074074074074069</v>
      </c>
      <c r="F26" s="526">
        <v>6.1814814814814802</v>
      </c>
      <c r="G26" s="526">
        <v>6.492592592592592</v>
      </c>
      <c r="H26" s="526">
        <v>6.822222222222222</v>
      </c>
      <c r="I26" s="526">
        <v>6.818518518518518</v>
      </c>
      <c r="J26" s="526">
        <v>7.1925925925925931</v>
      </c>
      <c r="K26" s="527">
        <v>7.7222222222222223</v>
      </c>
      <c r="L26" s="528">
        <v>8.1111111111111107</v>
      </c>
    </row>
    <row r="27" spans="2:12" ht="22.2" customHeight="1" x14ac:dyDescent="0.2">
      <c r="B27" s="511" t="s">
        <v>1126</v>
      </c>
      <c r="C27" s="389" t="s">
        <v>102</v>
      </c>
      <c r="D27" s="380"/>
      <c r="E27" s="380"/>
      <c r="F27" s="380"/>
      <c r="G27" s="380">
        <v>16.7944</v>
      </c>
      <c r="H27" s="380">
        <v>17.536300000000001</v>
      </c>
      <c r="I27" s="380">
        <v>18.069400000000002</v>
      </c>
      <c r="J27" s="380">
        <v>16.179600000000001</v>
      </c>
      <c r="K27" s="381">
        <v>16.179600000000001</v>
      </c>
      <c r="L27" s="382">
        <v>15.4</v>
      </c>
    </row>
    <row r="28" spans="2:12" ht="22.2" customHeight="1" x14ac:dyDescent="0.2">
      <c r="B28" s="529" t="s">
        <v>731</v>
      </c>
      <c r="C28" s="393" t="s">
        <v>139</v>
      </c>
      <c r="D28" s="394"/>
      <c r="E28" s="394"/>
      <c r="F28" s="394"/>
      <c r="G28" s="394">
        <v>21.14850370370371</v>
      </c>
      <c r="H28" s="394">
        <v>21.380922222222221</v>
      </c>
      <c r="I28" s="394">
        <v>22.767426923076918</v>
      </c>
      <c r="J28" s="394">
        <v>21.067433333333341</v>
      </c>
      <c r="K28" s="395">
        <v>21.067433333333341</v>
      </c>
      <c r="L28" s="396">
        <v>22.470370370370372</v>
      </c>
    </row>
    <row r="29" spans="2:12" ht="24" customHeight="1" x14ac:dyDescent="0.2">
      <c r="B29" s="530" t="s">
        <v>1127</v>
      </c>
      <c r="C29" s="531" t="s">
        <v>102</v>
      </c>
      <c r="D29" s="508">
        <v>3.1</v>
      </c>
      <c r="E29" s="508">
        <v>2.9</v>
      </c>
      <c r="F29" s="508">
        <v>3.4</v>
      </c>
      <c r="G29" s="508">
        <v>4</v>
      </c>
      <c r="H29" s="508">
        <v>3.6</v>
      </c>
      <c r="I29" s="508">
        <v>2.8</v>
      </c>
      <c r="J29" s="508">
        <v>4.8</v>
      </c>
      <c r="K29" s="532">
        <v>12.8</v>
      </c>
      <c r="L29" s="533">
        <v>10.5</v>
      </c>
    </row>
    <row r="30" spans="2:12" ht="19.95" customHeight="1" thickBot="1" x14ac:dyDescent="0.25">
      <c r="B30" s="534" t="s">
        <v>437</v>
      </c>
      <c r="C30" s="535" t="s">
        <v>139</v>
      </c>
      <c r="D30" s="536">
        <v>9.4444444444444446</v>
      </c>
      <c r="E30" s="536">
        <v>10.72592592592593</v>
      </c>
      <c r="F30" s="536">
        <v>11.196296296296291</v>
      </c>
      <c r="G30" s="536">
        <v>11.44074074074074</v>
      </c>
      <c r="H30" s="536">
        <v>11.68888888888889</v>
      </c>
      <c r="I30" s="536">
        <v>10.040740740740739</v>
      </c>
      <c r="J30" s="536">
        <v>12.62962962962963</v>
      </c>
      <c r="K30" s="537">
        <v>13.670370370370369</v>
      </c>
      <c r="L30" s="538">
        <v>14.485185185185181</v>
      </c>
    </row>
    <row r="31" spans="2:12" ht="13.8" thickTop="1" thickBot="1" x14ac:dyDescent="0.25">
      <c r="B31" s="504" t="s">
        <v>144</v>
      </c>
      <c r="C31" s="539"/>
      <c r="D31" s="539">
        <f t="shared" ref="D31:L31" si="0">D2</f>
        <v>2010</v>
      </c>
      <c r="E31" s="539">
        <f t="shared" si="0"/>
        <v>2016</v>
      </c>
      <c r="F31" s="539">
        <f t="shared" si="0"/>
        <v>2017</v>
      </c>
      <c r="G31" s="539">
        <f t="shared" si="0"/>
        <v>2018</v>
      </c>
      <c r="H31" s="539">
        <f t="shared" si="0"/>
        <v>2019</v>
      </c>
      <c r="I31" s="539">
        <f t="shared" si="0"/>
        <v>2020</v>
      </c>
      <c r="J31" s="539">
        <f t="shared" si="0"/>
        <v>2021</v>
      </c>
      <c r="K31" s="539">
        <f t="shared" si="0"/>
        <v>2022</v>
      </c>
      <c r="L31" s="540">
        <f t="shared" si="0"/>
        <v>2023</v>
      </c>
    </row>
    <row r="32" spans="2:12" ht="25.95" customHeight="1" thickTop="1" x14ac:dyDescent="0.2">
      <c r="B32" s="692" t="str">
        <f>B3</f>
        <v>Miera zamestnanosti</v>
      </c>
      <c r="C32" s="710"/>
      <c r="D32" s="419">
        <v>-0.38250790587011668</v>
      </c>
      <c r="E32" s="419">
        <v>0.10746131359316741</v>
      </c>
      <c r="F32" s="419">
        <v>9.7099411901559032E-2</v>
      </c>
      <c r="G32" s="419">
        <v>0.1184559814879039</v>
      </c>
      <c r="H32" s="419">
        <v>0.12660884210646811</v>
      </c>
      <c r="I32" s="419">
        <v>0.14372398081963861</v>
      </c>
      <c r="J32" s="419">
        <v>-7.0598104778075765E-2</v>
      </c>
      <c r="K32" s="419">
        <v>-3.5990068070681079E-2</v>
      </c>
      <c r="L32" s="421">
        <v>1.8497355519997649E-2</v>
      </c>
    </row>
    <row r="33" spans="2:12" x14ac:dyDescent="0.2">
      <c r="B33" s="694" t="str">
        <f>B5</f>
        <v>Miera participácie</v>
      </c>
      <c r="C33" s="696"/>
      <c r="D33" s="419">
        <v>6.9065718504989243E-2</v>
      </c>
      <c r="E33" s="419">
        <v>0.25824591194564672</v>
      </c>
      <c r="F33" s="419">
        <v>0.1643374154320392</v>
      </c>
      <c r="G33" s="419">
        <v>0.1081139815467496</v>
      </c>
      <c r="H33" s="419">
        <v>7.9653814061063713E-2</v>
      </c>
      <c r="I33" s="419">
        <v>0.11934612356758111</v>
      </c>
      <c r="J33" s="419">
        <v>-4.420092310025011E-2</v>
      </c>
      <c r="K33" s="419">
        <v>4.0575761482024908E-2</v>
      </c>
      <c r="L33" s="421">
        <v>3.3579817530925038E-2</v>
      </c>
    </row>
    <row r="34" spans="2:12" x14ac:dyDescent="0.2">
      <c r="B34" s="694" t="str">
        <f>B7</f>
        <v>Odpracované hodiny na zamestnanca</v>
      </c>
      <c r="C34" s="708"/>
      <c r="D34" s="419">
        <v>0.25058941819563801</v>
      </c>
      <c r="E34" s="419">
        <v>7.3585356173414218E-2</v>
      </c>
      <c r="F34" s="419">
        <v>3.051531518203266E-3</v>
      </c>
      <c r="G34" s="419">
        <v>-1.2233075033581991E-2</v>
      </c>
      <c r="H34" s="419">
        <v>-2.2081090081777E-2</v>
      </c>
      <c r="I34" s="419">
        <v>-0.1960935452520004</v>
      </c>
      <c r="J34" s="419">
        <v>-0.3743799284890692</v>
      </c>
      <c r="K34" s="419">
        <v>-0.18335266912327389</v>
      </c>
      <c r="L34" s="421"/>
    </row>
    <row r="35" spans="2:12" ht="19.2" customHeight="1" x14ac:dyDescent="0.2">
      <c r="B35" s="694" t="str">
        <f>B9</f>
        <v>Miera zamestnanosti širšej vek. skupiny 15-74</v>
      </c>
      <c r="C35" s="708"/>
      <c r="D35" s="419">
        <v>-0.56388474780081144</v>
      </c>
      <c r="E35" s="419">
        <v>-8.8939635660499089E-2</v>
      </c>
      <c r="F35" s="419">
        <v>-0.1257551415145354</v>
      </c>
      <c r="G35" s="419">
        <v>-0.15384778744002911</v>
      </c>
      <c r="H35" s="419">
        <v>-0.19238515855484251</v>
      </c>
      <c r="I35" s="419">
        <v>-0.23962357969637049</v>
      </c>
      <c r="J35" s="419">
        <v>-9.0359935310957651E-2</v>
      </c>
      <c r="K35" s="419">
        <v>-0.1005594184509235</v>
      </c>
      <c r="L35" s="421">
        <v>-0.1020210465684562</v>
      </c>
    </row>
    <row r="36" spans="2:12" x14ac:dyDescent="0.2">
      <c r="B36" s="694" t="str">
        <f>B11</f>
        <v>Miera zamestnanosti starších, 55-64 r.</v>
      </c>
      <c r="C36" s="708"/>
      <c r="D36" s="419">
        <v>-0.31757293796777081</v>
      </c>
      <c r="E36" s="419">
        <v>-0.18303983783961089</v>
      </c>
      <c r="F36" s="419">
        <v>-4.2729826218833979E-3</v>
      </c>
      <c r="G36" s="419">
        <v>-9.3338673885747861E-2</v>
      </c>
      <c r="H36" s="419">
        <v>4.2587292399902298E-2</v>
      </c>
      <c r="I36" s="419">
        <v>0.1269736969815782</v>
      </c>
      <c r="J36" s="419">
        <v>5.2791910401257004E-3</v>
      </c>
      <c r="K36" s="419">
        <v>0.1603700234634676</v>
      </c>
      <c r="L36" s="421">
        <v>0.27016570142073482</v>
      </c>
    </row>
    <row r="37" spans="2:12" x14ac:dyDescent="0.2">
      <c r="B37" s="694" t="str">
        <f>B13</f>
        <v>Miera zamestnanosti žien, 15-39r.</v>
      </c>
      <c r="C37" s="708"/>
      <c r="D37" s="419">
        <v>-1.259067896842508</v>
      </c>
      <c r="E37" s="419">
        <v>-0.92948941943928598</v>
      </c>
      <c r="F37" s="419">
        <v>-0.97879332310417666</v>
      </c>
      <c r="G37" s="419">
        <v>-1.026865333488177</v>
      </c>
      <c r="H37" s="419">
        <v>-1.1391829511639839</v>
      </c>
      <c r="I37" s="419">
        <v>-1.062174727318421</v>
      </c>
      <c r="J37" s="419">
        <v>-0.36913471626280542</v>
      </c>
      <c r="K37" s="419">
        <v>-0.47522117694434368</v>
      </c>
      <c r="L37" s="421">
        <v>-0.48854429244272901</v>
      </c>
    </row>
    <row r="38" spans="2:12" x14ac:dyDescent="0.2">
      <c r="B38" s="694" t="str">
        <f>B15</f>
        <v>Čiastočné úväzky</v>
      </c>
      <c r="C38" s="708"/>
      <c r="D38" s="419">
        <v>-1.221389569912088</v>
      </c>
      <c r="E38" s="419">
        <v>-1.083124948625722</v>
      </c>
      <c r="F38" s="419">
        <v>-1.05928582953037</v>
      </c>
      <c r="G38" s="419">
        <v>-1.09825337929809</v>
      </c>
      <c r="H38" s="419">
        <v>-1.0964638772240769</v>
      </c>
      <c r="I38" s="419">
        <v>-1.101447923161295</v>
      </c>
      <c r="J38" s="419">
        <v>-1.0913643276702569</v>
      </c>
      <c r="K38" s="419">
        <v>-1.0660632833948089</v>
      </c>
      <c r="L38" s="421">
        <v>-1.029361209150619</v>
      </c>
    </row>
    <row r="39" spans="2:12" ht="22.2" customHeight="1" x14ac:dyDescent="0.2">
      <c r="B39" s="694" t="str">
        <f>B17</f>
        <v>Miera zamestnanosti mladých, 15 – 24 r.</v>
      </c>
      <c r="C39" s="708"/>
      <c r="D39" s="419">
        <v>-0.82427475437292497</v>
      </c>
      <c r="E39" s="419">
        <v>-0.51733071979912015</v>
      </c>
      <c r="F39" s="419">
        <v>-0.48478223777633689</v>
      </c>
      <c r="G39" s="419">
        <v>-0.49746859124042808</v>
      </c>
      <c r="H39" s="419">
        <v>-0.70863932228159565</v>
      </c>
      <c r="I39" s="419">
        <v>-0.6706672899884949</v>
      </c>
      <c r="J39" s="419">
        <v>-0.88227189401040229</v>
      </c>
      <c r="K39" s="419">
        <v>-0.94305125245614252</v>
      </c>
      <c r="L39" s="421">
        <v>-0.92733301101503007</v>
      </c>
    </row>
    <row r="40" spans="2:12" ht="22.2" customHeight="1" x14ac:dyDescent="0.3">
      <c r="B40" s="694" t="str">
        <f>B19</f>
        <v>Mladí, ktorí nepracujú ani sa nevzdelávajú (veková skupina 15 – 24 rokov)</v>
      </c>
      <c r="C40" s="709"/>
      <c r="D40" s="419">
        <v>-0.42898514082705558</v>
      </c>
      <c r="E40" s="419">
        <v>-0.29365952174112531</v>
      </c>
      <c r="F40" s="419">
        <v>-0.43486550634459231</v>
      </c>
      <c r="G40" s="419">
        <v>-0.15594303156659309</v>
      </c>
      <c r="H40" s="419">
        <v>-0.27452718177413798</v>
      </c>
      <c r="I40" s="419">
        <v>-0.1529948354908118</v>
      </c>
      <c r="J40" s="419">
        <v>-0.29900378095943769</v>
      </c>
      <c r="K40" s="419">
        <v>-0.15301869516719119</v>
      </c>
      <c r="L40" s="421">
        <v>1.4605354006806031E-2</v>
      </c>
    </row>
    <row r="41" spans="2:12" ht="22.2" customHeight="1" x14ac:dyDescent="0.3">
      <c r="B41" s="694" t="str">
        <f>B21</f>
        <v>Miera zamestnanosti obyvateľstva so vzdelaním nedosahujúcim vyššiu strednú úroveň</v>
      </c>
      <c r="C41" s="709"/>
      <c r="D41" s="419">
        <v>-2.1248576305009701</v>
      </c>
      <c r="E41" s="419">
        <v>-1.926520844069042</v>
      </c>
      <c r="F41" s="419">
        <v>-1.9123227433432981</v>
      </c>
      <c r="G41" s="419">
        <v>-2.1588584405162519</v>
      </c>
      <c r="H41" s="419">
        <v>-2.40049601400443</v>
      </c>
      <c r="I41" s="419">
        <v>-2.5075911404841129</v>
      </c>
      <c r="J41" s="419">
        <v>-2.9937433644055642</v>
      </c>
      <c r="K41" s="419">
        <v>-2.680330083186949</v>
      </c>
      <c r="L41" s="421">
        <v>-2.5285831262988139</v>
      </c>
    </row>
    <row r="42" spans="2:12" ht="35.4" customHeight="1" x14ac:dyDescent="0.2">
      <c r="B42" s="694" t="str">
        <f>B23</f>
        <v>Dlhodobá nezamestnanosť</v>
      </c>
      <c r="C42" s="708"/>
      <c r="D42" s="419">
        <v>-2.3430368475654841</v>
      </c>
      <c r="E42" s="419">
        <v>-0.83476363136951048</v>
      </c>
      <c r="F42" s="419">
        <v>-0.83171262939352786</v>
      </c>
      <c r="G42" s="419">
        <v>-0.72506728266029097</v>
      </c>
      <c r="H42" s="419">
        <v>-0.65331309421292461</v>
      </c>
      <c r="I42" s="419">
        <v>-0.70836921652766993</v>
      </c>
      <c r="J42" s="419">
        <v>-0.75925110854859856</v>
      </c>
      <c r="K42" s="419">
        <v>-1.150648078630145</v>
      </c>
      <c r="L42" s="421">
        <v>-1.3914490226824019</v>
      </c>
    </row>
    <row r="43" spans="2:12" x14ac:dyDescent="0.2">
      <c r="B43" s="694" t="str">
        <f>B25</f>
        <v>Miera participácie 65+</v>
      </c>
      <c r="C43" s="708"/>
      <c r="D43" s="419">
        <v>-1.0984247807985239</v>
      </c>
      <c r="E43" s="419">
        <v>-0.98530764930701442</v>
      </c>
      <c r="F43" s="419">
        <v>-0.83283472926953994</v>
      </c>
      <c r="G43" s="419">
        <v>-0.77016439781127222</v>
      </c>
      <c r="H43" s="419">
        <v>-0.66805819082415052</v>
      </c>
      <c r="I43" s="419">
        <v>-0.70342564291775178</v>
      </c>
      <c r="J43" s="419">
        <v>-0.77220071250575184</v>
      </c>
      <c r="K43" s="419">
        <v>-0.72664183085404133</v>
      </c>
      <c r="L43" s="421">
        <v>-0.65266669034241309</v>
      </c>
    </row>
    <row r="44" spans="2:12" ht="24" customHeight="1" x14ac:dyDescent="0.3">
      <c r="B44" s="694" t="str">
        <f>B27</f>
        <v>Podniky ponúkajúce IKT kurzy zamestnacom</v>
      </c>
      <c r="C44" s="705"/>
      <c r="D44" s="419"/>
      <c r="E44" s="419"/>
      <c r="F44" s="419"/>
      <c r="G44" s="419">
        <v>-0.51022547054368783</v>
      </c>
      <c r="H44" s="419">
        <v>-0.46844409008019272</v>
      </c>
      <c r="I44" s="419">
        <v>-0.56930017211302597</v>
      </c>
      <c r="J44" s="419">
        <v>-0.63699892880935116</v>
      </c>
      <c r="K44" s="419">
        <v>-0.63699892880935116</v>
      </c>
      <c r="L44" s="421">
        <v>-0.90122110176377501</v>
      </c>
    </row>
    <row r="45" spans="2:12" ht="13.2" thickBot="1" x14ac:dyDescent="0.25">
      <c r="B45" s="706" t="str">
        <f>B29</f>
        <v>Vzdelávanie dospelých</v>
      </c>
      <c r="C45" s="707"/>
      <c r="D45" s="541">
        <v>-0.82907718925962781</v>
      </c>
      <c r="E45" s="541">
        <v>-0.99394542719434231</v>
      </c>
      <c r="F45" s="541">
        <v>-0.98601360743444733</v>
      </c>
      <c r="G45" s="541">
        <v>-0.94734482153583655</v>
      </c>
      <c r="H45" s="541">
        <v>-0.95940124483286571</v>
      </c>
      <c r="I45" s="541">
        <v>-1.001843235423528</v>
      </c>
      <c r="J45" s="541">
        <v>-0.9387965444808436</v>
      </c>
      <c r="K45" s="541">
        <v>-0.10557310406511421</v>
      </c>
      <c r="L45" s="542">
        <v>-0.47058027033206939</v>
      </c>
    </row>
    <row r="46" spans="2:12" ht="13.2" thickTop="1" x14ac:dyDescent="0.2"/>
  </sheetData>
  <mergeCells count="14">
    <mergeCell ref="B37:C37"/>
    <mergeCell ref="B32:C32"/>
    <mergeCell ref="B33:C33"/>
    <mergeCell ref="B34:C34"/>
    <mergeCell ref="B35:C35"/>
    <mergeCell ref="B36:C36"/>
    <mergeCell ref="B44:C44"/>
    <mergeCell ref="B45:C45"/>
    <mergeCell ref="B38:C38"/>
    <mergeCell ref="B39:C39"/>
    <mergeCell ref="B40:C40"/>
    <mergeCell ref="B41:C41"/>
    <mergeCell ref="B42:C42"/>
    <mergeCell ref="B43:C43"/>
  </mergeCells>
  <conditionalFormatting sqref="L33:L43 K44:L45 K32:K43 D32:J45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L32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41A6A522-3726-4C19-AAAB-263D9B7F3C58}"/>
  </hyperlink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9F55-C6E5-41FE-99F2-E269E9F817B1}">
  <dimension ref="A1:C29"/>
  <sheetViews>
    <sheetView showGridLines="0" workbookViewId="0">
      <selection activeCell="G2" sqref="G2"/>
    </sheetView>
  </sheetViews>
  <sheetFormatPr defaultColWidth="9" defaultRowHeight="14.4" x14ac:dyDescent="0.3"/>
  <cols>
    <col min="1" max="1" width="9" style="303"/>
    <col min="2" max="2" width="4.36328125" style="303" customWidth="1"/>
    <col min="3" max="3" width="43.90625" style="303" customWidth="1"/>
    <col min="4" max="16384" width="9" style="303"/>
  </cols>
  <sheetData>
    <row r="1" spans="1:3" x14ac:dyDescent="0.3">
      <c r="A1" s="2" t="s">
        <v>3</v>
      </c>
    </row>
    <row r="2" spans="1:3" x14ac:dyDescent="0.3">
      <c r="A2" s="7"/>
      <c r="B2" s="592"/>
      <c r="C2" s="592" t="s">
        <v>780</v>
      </c>
    </row>
    <row r="3" spans="1:3" x14ac:dyDescent="0.3">
      <c r="B3" s="592" t="s">
        <v>114</v>
      </c>
      <c r="C3" s="593">
        <v>-4.7519022311142969</v>
      </c>
    </row>
    <row r="4" spans="1:3" x14ac:dyDescent="0.3">
      <c r="B4" s="592" t="s">
        <v>102</v>
      </c>
      <c r="C4" s="593">
        <v>-3.7898345567515994</v>
      </c>
    </row>
    <row r="5" spans="1:3" x14ac:dyDescent="0.3">
      <c r="B5" s="592" t="s">
        <v>120</v>
      </c>
      <c r="C5" s="593">
        <v>-2.706852271317663</v>
      </c>
    </row>
    <row r="6" spans="1:3" x14ac:dyDescent="0.3">
      <c r="B6" s="592" t="s">
        <v>118</v>
      </c>
      <c r="C6" s="593">
        <v>-2.5256745362421014</v>
      </c>
    </row>
    <row r="7" spans="1:3" x14ac:dyDescent="0.3">
      <c r="B7" s="592" t="s">
        <v>136</v>
      </c>
      <c r="C7" s="593">
        <v>-2.1579833705824427</v>
      </c>
    </row>
    <row r="8" spans="1:3" x14ac:dyDescent="0.3">
      <c r="B8" s="592" t="s">
        <v>117</v>
      </c>
      <c r="C8" s="593">
        <v>-2.0950345226550744</v>
      </c>
    </row>
    <row r="9" spans="1:3" x14ac:dyDescent="0.3">
      <c r="B9" s="592" t="s">
        <v>132</v>
      </c>
      <c r="C9" s="593">
        <v>-2.0888509729695905</v>
      </c>
    </row>
    <row r="10" spans="1:3" x14ac:dyDescent="0.3">
      <c r="B10" s="592" t="s">
        <v>122</v>
      </c>
      <c r="C10" s="593">
        <v>-1.9117286032144292</v>
      </c>
    </row>
    <row r="11" spans="1:3" x14ac:dyDescent="0.3">
      <c r="B11" s="592" t="s">
        <v>116</v>
      </c>
      <c r="C11" s="593">
        <v>-1.8020082340954762</v>
      </c>
    </row>
    <row r="12" spans="1:3" x14ac:dyDescent="0.3">
      <c r="B12" s="592" t="s">
        <v>121</v>
      </c>
      <c r="C12" s="593">
        <v>-1.5385249941669388</v>
      </c>
    </row>
    <row r="13" spans="1:3" x14ac:dyDescent="0.3">
      <c r="B13" s="592" t="s">
        <v>128</v>
      </c>
      <c r="C13" s="593">
        <v>-1.2953495618451079</v>
      </c>
    </row>
    <row r="14" spans="1:3" x14ac:dyDescent="0.3">
      <c r="B14" s="592" t="s">
        <v>112</v>
      </c>
      <c r="C14" s="593">
        <v>-1.115872761653373</v>
      </c>
    </row>
    <row r="15" spans="1:3" x14ac:dyDescent="0.3">
      <c r="B15" s="592" t="s">
        <v>124</v>
      </c>
      <c r="C15" s="593">
        <v>-0.74106449035711019</v>
      </c>
    </row>
    <row r="16" spans="1:3" x14ac:dyDescent="0.3">
      <c r="B16" s="592" t="s">
        <v>115</v>
      </c>
      <c r="C16" s="593">
        <v>-0.73611149980249124</v>
      </c>
    </row>
    <row r="17" spans="2:3" x14ac:dyDescent="0.3">
      <c r="B17" s="592" t="s">
        <v>137</v>
      </c>
      <c r="C17" s="593">
        <v>-0.66578018065526801</v>
      </c>
    </row>
    <row r="18" spans="2:3" x14ac:dyDescent="0.3">
      <c r="B18" s="592" t="s">
        <v>125</v>
      </c>
      <c r="C18" s="593">
        <v>-0.51194167770918841</v>
      </c>
    </row>
    <row r="19" spans="2:3" x14ac:dyDescent="0.3">
      <c r="B19" s="592" t="s">
        <v>119</v>
      </c>
      <c r="C19" s="593">
        <v>-0.30271824983174944</v>
      </c>
    </row>
    <row r="20" spans="2:3" x14ac:dyDescent="0.3">
      <c r="B20" s="592" t="s">
        <v>130</v>
      </c>
      <c r="C20" s="593">
        <v>-0.24458043262991558</v>
      </c>
    </row>
    <row r="21" spans="2:3" x14ac:dyDescent="0.3">
      <c r="B21" s="592" t="s">
        <v>126</v>
      </c>
      <c r="C21" s="593">
        <v>-0.13648945041858815</v>
      </c>
    </row>
    <row r="22" spans="2:3" x14ac:dyDescent="0.3">
      <c r="B22" s="592" t="s">
        <v>131</v>
      </c>
      <c r="C22" s="593">
        <v>-6.541788661452827E-2</v>
      </c>
    </row>
    <row r="23" spans="2:3" x14ac:dyDescent="0.3">
      <c r="B23" s="592" t="s">
        <v>134</v>
      </c>
      <c r="C23" s="593">
        <v>0.2060017663644598</v>
      </c>
    </row>
    <row r="24" spans="2:3" x14ac:dyDescent="0.3">
      <c r="B24" s="592" t="s">
        <v>135</v>
      </c>
      <c r="C24" s="593">
        <v>0.88348917238926972</v>
      </c>
    </row>
    <row r="25" spans="2:3" x14ac:dyDescent="0.3">
      <c r="B25" s="592" t="s">
        <v>770</v>
      </c>
      <c r="C25" s="593">
        <v>1.3391662254147341</v>
      </c>
    </row>
    <row r="26" spans="2:3" x14ac:dyDescent="0.3">
      <c r="B26" s="592" t="s">
        <v>133</v>
      </c>
      <c r="C26" s="593">
        <v>1.8358791733115818</v>
      </c>
    </row>
    <row r="27" spans="2:3" x14ac:dyDescent="0.3">
      <c r="B27" s="592" t="s">
        <v>127</v>
      </c>
      <c r="C27" s="593">
        <v>2.2821776364305775</v>
      </c>
    </row>
    <row r="28" spans="2:3" x14ac:dyDescent="0.3">
      <c r="B28" s="592" t="s">
        <v>123</v>
      </c>
      <c r="C28" s="593">
        <v>2.3844559696058747</v>
      </c>
    </row>
    <row r="29" spans="2:3" x14ac:dyDescent="0.3">
      <c r="B29" s="592" t="s">
        <v>129</v>
      </c>
      <c r="C29" s="593">
        <v>3.6520231523276112</v>
      </c>
    </row>
  </sheetData>
  <hyperlinks>
    <hyperlink ref="A1" location="OBSAH!A1" display="OBSAH!A1" xr:uid="{6224EABD-38D4-4EF5-89C5-BFF47B62C291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60F0-241C-4C55-9FEE-0FD44AC8BC6E}">
  <dimension ref="A1:J28"/>
  <sheetViews>
    <sheetView showGridLines="0" workbookViewId="0">
      <selection activeCell="J14" sqref="J14"/>
    </sheetView>
  </sheetViews>
  <sheetFormatPr defaultColWidth="9" defaultRowHeight="14.4" x14ac:dyDescent="0.3"/>
  <cols>
    <col min="1" max="1" width="9" style="303"/>
    <col min="2" max="2" width="4.36328125" style="655" customWidth="1"/>
    <col min="3" max="3" width="4.453125" style="655" customWidth="1"/>
    <col min="4" max="5" width="10.90625" style="655" customWidth="1"/>
    <col min="6" max="6" width="11.08984375" style="655" customWidth="1"/>
    <col min="7" max="7" width="10.90625" style="655" customWidth="1"/>
    <col min="8" max="16384" width="9" style="303"/>
  </cols>
  <sheetData>
    <row r="1" spans="1:10" x14ac:dyDescent="0.3">
      <c r="A1" s="2" t="s">
        <v>3</v>
      </c>
      <c r="B1" s="653" t="s">
        <v>779</v>
      </c>
      <c r="C1" s="653" t="s">
        <v>781</v>
      </c>
      <c r="D1" s="653" t="s">
        <v>782</v>
      </c>
      <c r="E1" s="653" t="s">
        <v>783</v>
      </c>
      <c r="F1" s="653" t="s">
        <v>784</v>
      </c>
      <c r="G1" s="653" t="s">
        <v>785</v>
      </c>
    </row>
    <row r="2" spans="1:10" x14ac:dyDescent="0.3">
      <c r="B2" s="653" t="s">
        <v>102</v>
      </c>
      <c r="C2" s="654">
        <v>63.451070873624182</v>
      </c>
      <c r="D2" s="654">
        <v>19.803379469412228</v>
      </c>
      <c r="E2" s="654">
        <v>141.45198329042748</v>
      </c>
      <c r="F2" s="654">
        <v>217.06128726630303</v>
      </c>
      <c r="G2" s="654">
        <v>441.76772089976691</v>
      </c>
    </row>
    <row r="3" spans="1:10" x14ac:dyDescent="0.3">
      <c r="B3" s="653" t="s">
        <v>114</v>
      </c>
      <c r="C3" s="654">
        <v>59.698917078778877</v>
      </c>
      <c r="D3" s="654">
        <v>28.989725960422717</v>
      </c>
      <c r="E3" s="654">
        <v>196.31051030667206</v>
      </c>
      <c r="F3" s="654">
        <v>141.32502526767666</v>
      </c>
      <c r="G3" s="654">
        <v>426.32417861355032</v>
      </c>
    </row>
    <row r="4" spans="1:10" x14ac:dyDescent="0.3">
      <c r="B4" s="653" t="s">
        <v>115</v>
      </c>
      <c r="C4" s="654">
        <v>105.70724847146072</v>
      </c>
      <c r="D4" s="654">
        <v>8.6101322161747333</v>
      </c>
      <c r="E4" s="654">
        <v>101.62996368695684</v>
      </c>
      <c r="F4" s="654">
        <v>154.1125303316754</v>
      </c>
      <c r="G4" s="654">
        <v>370.05987470626769</v>
      </c>
      <c r="J4" s="303" t="s">
        <v>689</v>
      </c>
    </row>
    <row r="5" spans="1:10" x14ac:dyDescent="0.3">
      <c r="B5" s="653" t="s">
        <v>117</v>
      </c>
      <c r="C5" s="654">
        <v>108.13972033075042</v>
      </c>
      <c r="D5" s="654">
        <v>11.771715232695158</v>
      </c>
      <c r="E5" s="654">
        <v>88.759589985291242</v>
      </c>
      <c r="F5" s="654">
        <v>157.56881347715486</v>
      </c>
      <c r="G5" s="654">
        <v>366.23983902589168</v>
      </c>
    </row>
    <row r="6" spans="1:10" x14ac:dyDescent="0.3">
      <c r="B6" s="653" t="s">
        <v>124</v>
      </c>
      <c r="C6" s="654">
        <v>66.331969487998492</v>
      </c>
      <c r="D6" s="654">
        <v>4.178191147841531</v>
      </c>
      <c r="E6" s="654">
        <v>80.870701957312789</v>
      </c>
      <c r="F6" s="654">
        <v>149.47784200636255</v>
      </c>
      <c r="G6" s="654">
        <v>300.85870459951536</v>
      </c>
    </row>
    <row r="7" spans="1:10" x14ac:dyDescent="0.3">
      <c r="B7" s="653" t="s">
        <v>118</v>
      </c>
      <c r="C7" s="654">
        <v>116.68774703516624</v>
      </c>
      <c r="D7" s="654">
        <v>14.164075255581594</v>
      </c>
      <c r="E7" s="654">
        <v>71.165458651778152</v>
      </c>
      <c r="F7" s="654">
        <v>85.747714151568061</v>
      </c>
      <c r="G7" s="654">
        <v>287.76499509409405</v>
      </c>
    </row>
    <row r="8" spans="1:10" x14ac:dyDescent="0.3">
      <c r="B8" s="653" t="s">
        <v>112</v>
      </c>
      <c r="C8" s="654">
        <v>144.41538675522972</v>
      </c>
      <c r="D8" s="654">
        <v>15.858101137971602</v>
      </c>
      <c r="E8" s="654">
        <v>86.493580455345665</v>
      </c>
      <c r="F8" s="654">
        <v>31.483728336102359</v>
      </c>
      <c r="G8" s="654">
        <v>278.25079668464934</v>
      </c>
    </row>
    <row r="9" spans="1:10" x14ac:dyDescent="0.3">
      <c r="B9" s="653" t="s">
        <v>136</v>
      </c>
      <c r="C9" s="654">
        <v>53.383077977334302</v>
      </c>
      <c r="D9" s="654">
        <v>3.0634619596404207</v>
      </c>
      <c r="E9" s="654">
        <v>37.233971874597337</v>
      </c>
      <c r="F9" s="654">
        <v>184.44928596430054</v>
      </c>
      <c r="G9" s="654">
        <v>278.12979777587259</v>
      </c>
    </row>
    <row r="10" spans="1:10" x14ac:dyDescent="0.3">
      <c r="B10" s="653" t="s">
        <v>130</v>
      </c>
      <c r="C10" s="654">
        <v>75.457977220603624</v>
      </c>
      <c r="D10" s="654">
        <v>7.0412890131445209</v>
      </c>
      <c r="E10" s="654">
        <v>68.669295375695285</v>
      </c>
      <c r="F10" s="654">
        <v>120.80177549040042</v>
      </c>
      <c r="G10" s="654">
        <v>271.97033709984385</v>
      </c>
    </row>
    <row r="11" spans="1:10" x14ac:dyDescent="0.3">
      <c r="B11" s="653" t="s">
        <v>119</v>
      </c>
      <c r="C11" s="654">
        <v>28.236506235950802</v>
      </c>
      <c r="D11" s="654">
        <v>0.79500644679735544</v>
      </c>
      <c r="E11" s="654">
        <v>52.803171278719631</v>
      </c>
      <c r="F11" s="654">
        <v>174.85055589645626</v>
      </c>
      <c r="G11" s="654">
        <v>256.68523985792405</v>
      </c>
    </row>
    <row r="12" spans="1:10" x14ac:dyDescent="0.3">
      <c r="B12" s="653" t="s">
        <v>122</v>
      </c>
      <c r="C12" s="654">
        <v>59.959028528947364</v>
      </c>
      <c r="D12" s="654">
        <v>13.41473148207124</v>
      </c>
      <c r="E12" s="654">
        <v>75.788680668041778</v>
      </c>
      <c r="F12" s="654">
        <v>99.487797056089704</v>
      </c>
      <c r="G12" s="654">
        <v>248.65023773515009</v>
      </c>
    </row>
    <row r="13" spans="1:10" x14ac:dyDescent="0.3">
      <c r="B13" s="653" t="s">
        <v>125</v>
      </c>
      <c r="C13" s="654">
        <v>41.849759603205108</v>
      </c>
      <c r="D13" s="654">
        <v>3.3138375224317187</v>
      </c>
      <c r="E13" s="654">
        <v>60.932397956836269</v>
      </c>
      <c r="F13" s="654">
        <v>136.22767689659236</v>
      </c>
      <c r="G13" s="654">
        <v>242.32367197906544</v>
      </c>
    </row>
    <row r="14" spans="1:10" x14ac:dyDescent="0.3">
      <c r="B14" s="653" t="s">
        <v>131</v>
      </c>
      <c r="C14" s="654">
        <v>45.900835927597676</v>
      </c>
      <c r="D14" s="654">
        <v>3.7819733017591304</v>
      </c>
      <c r="E14" s="654">
        <v>56.380935041002175</v>
      </c>
      <c r="F14" s="654">
        <v>113.5363825847263</v>
      </c>
      <c r="G14" s="654">
        <v>219.60012685508528</v>
      </c>
    </row>
    <row r="15" spans="1:10" x14ac:dyDescent="0.3">
      <c r="B15" s="653" t="s">
        <v>128</v>
      </c>
      <c r="C15" s="654">
        <v>78.589404632748625</v>
      </c>
      <c r="D15" s="654">
        <v>6.7676043116189106</v>
      </c>
      <c r="E15" s="654">
        <v>48.835259199574566</v>
      </c>
      <c r="F15" s="654">
        <v>84.89687486618169</v>
      </c>
      <c r="G15" s="654">
        <v>219.08914301012379</v>
      </c>
    </row>
    <row r="16" spans="1:10" x14ac:dyDescent="0.3">
      <c r="B16" s="653" t="s">
        <v>137</v>
      </c>
      <c r="C16" s="654">
        <v>48.728906686140874</v>
      </c>
      <c r="D16" s="654">
        <v>4.1388257418545749</v>
      </c>
      <c r="E16" s="654">
        <v>51.015460437683856</v>
      </c>
      <c r="F16" s="654">
        <v>91.661701029664059</v>
      </c>
      <c r="G16" s="654">
        <v>195.54489389534336</v>
      </c>
    </row>
    <row r="17" spans="2:7" x14ac:dyDescent="0.3">
      <c r="B17" s="653" t="s">
        <v>770</v>
      </c>
      <c r="C17" s="654">
        <v>149.23963642888879</v>
      </c>
      <c r="D17" s="654">
        <v>1.831734854412872</v>
      </c>
      <c r="E17" s="654">
        <v>31.9047131007313</v>
      </c>
      <c r="F17" s="654">
        <v>7.6597797985975262</v>
      </c>
      <c r="G17" s="654">
        <v>190.63586418263048</v>
      </c>
    </row>
    <row r="18" spans="2:7" x14ac:dyDescent="0.3">
      <c r="B18" s="653" t="s">
        <v>116</v>
      </c>
      <c r="C18" s="654">
        <v>60.703158040051505</v>
      </c>
      <c r="D18" s="654">
        <v>8.3739458339835693</v>
      </c>
      <c r="E18" s="654">
        <v>37.900656081497772</v>
      </c>
      <c r="F18" s="654">
        <v>35.96420821125092</v>
      </c>
      <c r="G18" s="654">
        <v>142.94196816678377</v>
      </c>
    </row>
    <row r="19" spans="2:7" x14ac:dyDescent="0.3">
      <c r="B19" s="653" t="s">
        <v>121</v>
      </c>
      <c r="C19" s="654">
        <v>48.05184470674174</v>
      </c>
      <c r="D19" s="654">
        <v>7.0322728112664947</v>
      </c>
      <c r="E19" s="654">
        <v>35.355801909857895</v>
      </c>
      <c r="F19" s="654">
        <v>52.302193938216504</v>
      </c>
      <c r="G19" s="654">
        <v>142.74211336608263</v>
      </c>
    </row>
    <row r="20" spans="2:7" x14ac:dyDescent="0.3">
      <c r="B20" s="653" t="s">
        <v>126</v>
      </c>
      <c r="C20" s="654">
        <v>82.534815994983973</v>
      </c>
      <c r="D20" s="654">
        <v>1.4377111348126164</v>
      </c>
      <c r="E20" s="654">
        <v>7.0340385466072632</v>
      </c>
      <c r="F20" s="654">
        <v>45.207943884742917</v>
      </c>
      <c r="G20" s="654">
        <v>136.21450956114677</v>
      </c>
    </row>
    <row r="21" spans="2:7" x14ac:dyDescent="0.3">
      <c r="B21" s="653" t="s">
        <v>120</v>
      </c>
      <c r="C21" s="654">
        <v>26.889802645196305</v>
      </c>
      <c r="D21" s="654">
        <v>8.4825943401824091</v>
      </c>
      <c r="E21" s="654">
        <v>33.195295080188004</v>
      </c>
      <c r="F21" s="654">
        <v>58.631839878034796</v>
      </c>
      <c r="G21" s="654">
        <v>127.19953194360151</v>
      </c>
    </row>
    <row r="22" spans="2:7" x14ac:dyDescent="0.3">
      <c r="B22" s="653" t="s">
        <v>134</v>
      </c>
      <c r="C22" s="654">
        <v>61.582738164466363</v>
      </c>
      <c r="D22" s="654">
        <v>-1.6070356662204688E-2</v>
      </c>
      <c r="E22" s="654">
        <v>20.244647194918436</v>
      </c>
      <c r="F22" s="654">
        <v>44.760445829801597</v>
      </c>
      <c r="G22" s="654">
        <v>126.57176083252419</v>
      </c>
    </row>
    <row r="23" spans="2:7" x14ac:dyDescent="0.3">
      <c r="B23" s="653" t="s">
        <v>132</v>
      </c>
      <c r="C23" s="654">
        <v>26.664297412071754</v>
      </c>
      <c r="D23" s="654">
        <v>8.7195553432029342</v>
      </c>
      <c r="E23" s="654">
        <v>35.546094736220411</v>
      </c>
      <c r="F23" s="654">
        <v>52.826688099443373</v>
      </c>
      <c r="G23" s="654">
        <v>123.75663559093847</v>
      </c>
    </row>
    <row r="24" spans="2:7" x14ac:dyDescent="0.3">
      <c r="B24" s="653" t="s">
        <v>123</v>
      </c>
      <c r="C24" s="654">
        <v>89.059355938278543</v>
      </c>
      <c r="D24" s="654">
        <v>-4.5799885643695148</v>
      </c>
      <c r="E24" s="654">
        <v>27.131044909110273</v>
      </c>
      <c r="F24" s="654">
        <v>-14.757549165964278</v>
      </c>
      <c r="G24" s="654">
        <v>96.852863117055023</v>
      </c>
    </row>
    <row r="25" spans="2:7" x14ac:dyDescent="0.3">
      <c r="B25" s="653" t="s">
        <v>127</v>
      </c>
      <c r="C25" s="654">
        <v>37.532189411791812</v>
      </c>
      <c r="D25" s="654">
        <v>-10.550057448143825</v>
      </c>
      <c r="E25" s="654">
        <v>-3.0387159096165028</v>
      </c>
      <c r="F25" s="654">
        <v>53.425945986247797</v>
      </c>
      <c r="G25" s="654">
        <v>77.369362040279285</v>
      </c>
    </row>
    <row r="26" spans="2:7" x14ac:dyDescent="0.3">
      <c r="B26" s="653" t="s">
        <v>129</v>
      </c>
      <c r="C26" s="654">
        <v>62.12870159297853</v>
      </c>
      <c r="D26" s="654">
        <v>-10.682827155158421</v>
      </c>
      <c r="E26" s="654">
        <v>-28.298950032956466</v>
      </c>
      <c r="F26" s="654">
        <v>0.33062545761472606</v>
      </c>
      <c r="G26" s="654">
        <v>23.477549862478369</v>
      </c>
    </row>
    <row r="27" spans="2:7" x14ac:dyDescent="0.3">
      <c r="B27" s="653" t="s">
        <v>133</v>
      </c>
      <c r="C27" s="654">
        <v>23.451076787312768</v>
      </c>
      <c r="D27" s="654">
        <v>-3.9300693085174601</v>
      </c>
      <c r="E27" s="654">
        <v>-9.0868412343103042</v>
      </c>
      <c r="F27" s="654">
        <v>-20.966633539466308</v>
      </c>
      <c r="G27" s="654">
        <v>-10.532467294981306</v>
      </c>
    </row>
    <row r="28" spans="2:7" x14ac:dyDescent="0.3">
      <c r="B28" s="653" t="s">
        <v>135</v>
      </c>
      <c r="C28" s="654">
        <v>29.923255920945483</v>
      </c>
      <c r="D28" s="654">
        <v>-5.3175665024226149</v>
      </c>
      <c r="E28" s="654">
        <v>-26.357755928512553</v>
      </c>
      <c r="F28" s="654">
        <v>-12.728609992522834</v>
      </c>
      <c r="G28" s="654">
        <v>-14.480676502512519</v>
      </c>
    </row>
  </sheetData>
  <hyperlinks>
    <hyperlink ref="A1" location="OBSAH!A1" display="OBSAH!A1" xr:uid="{2F42AF18-F0DC-4076-B4BA-3764DF1FF0C6}"/>
  </hyperlinks>
  <pageMargins left="0.7" right="0.7" top="0.75" bottom="0.75" header="0.3" footer="0.3"/>
  <drawing r:id="rId1"/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45EB-9563-4E25-ACBB-82BDE4F90A0F}">
  <dimension ref="A1:BK18"/>
  <sheetViews>
    <sheetView showGridLines="0" zoomScale="85" zoomScaleNormal="85" workbookViewId="0">
      <selection activeCell="A8" sqref="A8"/>
    </sheetView>
  </sheetViews>
  <sheetFormatPr defaultColWidth="9" defaultRowHeight="15" x14ac:dyDescent="0.25"/>
  <cols>
    <col min="1" max="1" width="21" style="304" bestFit="1" customWidth="1"/>
    <col min="2" max="2" width="57.36328125" style="304" customWidth="1"/>
    <col min="3" max="3" width="8.90625" style="304" customWidth="1"/>
    <col min="4" max="6" width="14" style="304" bestFit="1" customWidth="1"/>
    <col min="7" max="16384" width="9" style="304"/>
  </cols>
  <sheetData>
    <row r="1" spans="1:63" s="672" customFormat="1" ht="15.6" x14ac:dyDescent="0.3">
      <c r="A1" s="673" t="s">
        <v>3</v>
      </c>
      <c r="B1" s="670">
        <v>2022</v>
      </c>
      <c r="C1" s="670">
        <f>B1+1</f>
        <v>2023</v>
      </c>
      <c r="D1" s="670">
        <f>C1+1</f>
        <v>2024</v>
      </c>
      <c r="E1" s="671">
        <f t="shared" ref="E1:AX1" si="0">D1+1</f>
        <v>2025</v>
      </c>
      <c r="F1" s="670">
        <f t="shared" si="0"/>
        <v>2026</v>
      </c>
      <c r="G1" s="670">
        <f t="shared" si="0"/>
        <v>2027</v>
      </c>
      <c r="H1" s="670">
        <f t="shared" si="0"/>
        <v>2028</v>
      </c>
      <c r="I1" s="670">
        <f t="shared" si="0"/>
        <v>2029</v>
      </c>
      <c r="J1" s="670">
        <f t="shared" si="0"/>
        <v>2030</v>
      </c>
      <c r="K1" s="670">
        <f t="shared" si="0"/>
        <v>2031</v>
      </c>
      <c r="L1" s="670">
        <f t="shared" si="0"/>
        <v>2032</v>
      </c>
      <c r="M1" s="670">
        <f t="shared" si="0"/>
        <v>2033</v>
      </c>
      <c r="N1" s="670">
        <f t="shared" si="0"/>
        <v>2034</v>
      </c>
      <c r="O1" s="670">
        <f t="shared" si="0"/>
        <v>2035</v>
      </c>
      <c r="P1" s="670">
        <f t="shared" si="0"/>
        <v>2036</v>
      </c>
      <c r="Q1" s="670">
        <f t="shared" si="0"/>
        <v>2037</v>
      </c>
      <c r="R1" s="670">
        <f t="shared" si="0"/>
        <v>2038</v>
      </c>
      <c r="S1" s="670">
        <f t="shared" si="0"/>
        <v>2039</v>
      </c>
      <c r="T1" s="670">
        <f t="shared" si="0"/>
        <v>2040</v>
      </c>
      <c r="U1" s="670">
        <f t="shared" si="0"/>
        <v>2041</v>
      </c>
      <c r="V1" s="670">
        <f t="shared" si="0"/>
        <v>2042</v>
      </c>
      <c r="W1" s="670">
        <f t="shared" si="0"/>
        <v>2043</v>
      </c>
      <c r="X1" s="670">
        <f t="shared" si="0"/>
        <v>2044</v>
      </c>
      <c r="Y1" s="670">
        <f t="shared" si="0"/>
        <v>2045</v>
      </c>
      <c r="Z1" s="670">
        <f t="shared" si="0"/>
        <v>2046</v>
      </c>
      <c r="AA1" s="670">
        <f t="shared" si="0"/>
        <v>2047</v>
      </c>
      <c r="AB1" s="670">
        <f t="shared" si="0"/>
        <v>2048</v>
      </c>
      <c r="AC1" s="670">
        <f t="shared" si="0"/>
        <v>2049</v>
      </c>
      <c r="AD1" s="670">
        <f t="shared" si="0"/>
        <v>2050</v>
      </c>
      <c r="AE1" s="670">
        <f t="shared" si="0"/>
        <v>2051</v>
      </c>
      <c r="AF1" s="670">
        <f t="shared" si="0"/>
        <v>2052</v>
      </c>
      <c r="AG1" s="670">
        <f t="shared" si="0"/>
        <v>2053</v>
      </c>
      <c r="AH1" s="670">
        <f t="shared" si="0"/>
        <v>2054</v>
      </c>
      <c r="AI1" s="670">
        <f t="shared" si="0"/>
        <v>2055</v>
      </c>
      <c r="AJ1" s="670">
        <f t="shared" si="0"/>
        <v>2056</v>
      </c>
      <c r="AK1" s="670">
        <f t="shared" si="0"/>
        <v>2057</v>
      </c>
      <c r="AL1" s="670">
        <f t="shared" si="0"/>
        <v>2058</v>
      </c>
      <c r="AM1" s="670">
        <f t="shared" si="0"/>
        <v>2059</v>
      </c>
      <c r="AN1" s="670">
        <f t="shared" si="0"/>
        <v>2060</v>
      </c>
      <c r="AO1" s="670">
        <f t="shared" si="0"/>
        <v>2061</v>
      </c>
      <c r="AP1" s="670">
        <f t="shared" si="0"/>
        <v>2062</v>
      </c>
      <c r="AQ1" s="670">
        <f t="shared" si="0"/>
        <v>2063</v>
      </c>
      <c r="AR1" s="670">
        <f t="shared" si="0"/>
        <v>2064</v>
      </c>
      <c r="AS1" s="670">
        <f t="shared" si="0"/>
        <v>2065</v>
      </c>
      <c r="AT1" s="670">
        <f t="shared" si="0"/>
        <v>2066</v>
      </c>
      <c r="AU1" s="670">
        <f t="shared" si="0"/>
        <v>2067</v>
      </c>
      <c r="AV1" s="670">
        <f t="shared" si="0"/>
        <v>2068</v>
      </c>
      <c r="AW1" s="670">
        <f t="shared" si="0"/>
        <v>2069</v>
      </c>
      <c r="AX1" s="670">
        <f t="shared" si="0"/>
        <v>2070</v>
      </c>
      <c r="AY1" s="670"/>
      <c r="AZ1" s="670"/>
      <c r="BA1" s="670"/>
      <c r="BB1" s="670"/>
      <c r="BC1" s="670"/>
      <c r="BD1" s="670"/>
      <c r="BE1" s="670"/>
      <c r="BF1" s="670"/>
      <c r="BG1" s="670"/>
      <c r="BH1" s="670"/>
      <c r="BI1" s="670"/>
      <c r="BJ1" s="670"/>
      <c r="BK1" s="670"/>
    </row>
    <row r="2" spans="1:63" s="665" customFormat="1" ht="15.6" x14ac:dyDescent="0.3">
      <c r="B2" s="662" t="s">
        <v>787</v>
      </c>
      <c r="C2" s="666"/>
    </row>
    <row r="3" spans="1:63" s="665" customFormat="1" ht="12" customHeight="1" x14ac:dyDescent="0.3">
      <c r="B3" s="663" t="s">
        <v>788</v>
      </c>
      <c r="C3" s="667"/>
      <c r="D3" s="668"/>
      <c r="E3" s="668"/>
      <c r="F3" s="668">
        <v>3.572292565315017</v>
      </c>
      <c r="G3" s="668">
        <v>4.6660469022151361</v>
      </c>
      <c r="H3" s="668">
        <v>4.8989357702385945</v>
      </c>
      <c r="I3" s="668">
        <v>5.0662266802652027</v>
      </c>
      <c r="J3" s="668">
        <v>5.1721701206187731</v>
      </c>
      <c r="K3" s="668">
        <v>5.3321854554971964</v>
      </c>
      <c r="L3" s="668">
        <v>5.5358969374033222</v>
      </c>
      <c r="M3" s="668">
        <v>5.7675330067767447</v>
      </c>
      <c r="N3" s="668">
        <v>5.9043983823406165</v>
      </c>
      <c r="O3" s="668">
        <v>6.0323463782755482</v>
      </c>
      <c r="P3" s="668">
        <v>6.1468067893618468</v>
      </c>
      <c r="Q3" s="668">
        <v>6.2663562910820048</v>
      </c>
      <c r="R3" s="668">
        <v>6.4688081801252793</v>
      </c>
      <c r="S3" s="668">
        <v>6.6539833805078956</v>
      </c>
      <c r="T3" s="668">
        <v>6.9061242579556392</v>
      </c>
      <c r="U3" s="668">
        <v>7.1049196211196772</v>
      </c>
      <c r="V3" s="668">
        <v>7.3273275855790416</v>
      </c>
      <c r="W3" s="668">
        <v>7.527293566173654</v>
      </c>
      <c r="X3" s="668">
        <v>7.7162139698944827</v>
      </c>
      <c r="Y3" s="668">
        <v>7.9238626268982841</v>
      </c>
      <c r="Z3" s="668">
        <v>8.115799149316274</v>
      </c>
      <c r="AA3" s="668">
        <v>8.2841883506742704</v>
      </c>
      <c r="AB3" s="668">
        <v>8.5065860519263197</v>
      </c>
      <c r="AC3" s="668">
        <v>8.8083608832244522</v>
      </c>
      <c r="AD3" s="668">
        <v>9.122992447317273</v>
      </c>
      <c r="AE3" s="668">
        <v>9.4723064581430663</v>
      </c>
      <c r="AF3" s="668">
        <v>9.8313672382932111</v>
      </c>
      <c r="AG3" s="668">
        <v>10.14755992104466</v>
      </c>
      <c r="AH3" s="668">
        <v>10.437844013395221</v>
      </c>
      <c r="AI3" s="668">
        <v>10.698269822214286</v>
      </c>
      <c r="AJ3" s="668">
        <v>10.88595237241401</v>
      </c>
      <c r="AK3" s="668">
        <v>11.086497058491659</v>
      </c>
      <c r="AL3" s="668">
        <v>11.191647014713737</v>
      </c>
      <c r="AM3" s="668">
        <v>11.242780610450666</v>
      </c>
      <c r="AN3" s="668">
        <v>11.281469222127214</v>
      </c>
      <c r="AO3" s="668">
        <v>11.279526424359403</v>
      </c>
      <c r="AP3" s="668">
        <v>11.242785118097515</v>
      </c>
      <c r="AQ3" s="668">
        <v>11.177844847380698</v>
      </c>
      <c r="AR3" s="668">
        <v>11.130938576820824</v>
      </c>
      <c r="AS3" s="668">
        <v>11.076392459665385</v>
      </c>
      <c r="AT3" s="668">
        <v>11.03894638899385</v>
      </c>
      <c r="AU3" s="668">
        <v>11.006310435079683</v>
      </c>
      <c r="AV3" s="668">
        <v>10.965523986934329</v>
      </c>
      <c r="AW3" s="668">
        <v>10.928808228632022</v>
      </c>
      <c r="AX3" s="668">
        <v>10.938517093730354</v>
      </c>
    </row>
    <row r="4" spans="1:63" s="665" customFormat="1" ht="15.6" x14ac:dyDescent="0.25">
      <c r="B4" s="664" t="s">
        <v>786</v>
      </c>
      <c r="C4" s="667"/>
      <c r="D4" s="668"/>
      <c r="E4" s="668"/>
      <c r="F4" s="668">
        <v>0.34809999999999985</v>
      </c>
      <c r="G4" s="668">
        <v>0.68840000000000012</v>
      </c>
      <c r="H4" s="668">
        <v>0.9151999999999989</v>
      </c>
      <c r="I4" s="668">
        <v>1.0687999999999989</v>
      </c>
      <c r="J4" s="668">
        <v>1.1943999999999997</v>
      </c>
      <c r="K4" s="668">
        <v>1.345899999999999</v>
      </c>
      <c r="L4" s="668">
        <v>1.4921999999999995</v>
      </c>
      <c r="M4" s="668">
        <v>1.6420000000000001</v>
      </c>
      <c r="N4" s="668">
        <v>1.7678999999999996</v>
      </c>
      <c r="O4" s="668">
        <v>1.8847999999999998</v>
      </c>
      <c r="P4" s="668">
        <v>1.9883000000000002</v>
      </c>
      <c r="Q4" s="668">
        <v>2.0972999999999988</v>
      </c>
      <c r="R4" s="668">
        <v>2.2110999999999992</v>
      </c>
      <c r="S4" s="668">
        <v>2.3087999999999997</v>
      </c>
      <c r="T4" s="668">
        <v>2.4587999999999988</v>
      </c>
      <c r="U4" s="668">
        <v>2.5974999999999997</v>
      </c>
      <c r="V4" s="668">
        <v>2.7524999999999986</v>
      </c>
      <c r="W4" s="668">
        <v>2.8930999999999987</v>
      </c>
      <c r="X4" s="668">
        <v>3.0349999999999988</v>
      </c>
      <c r="Y4" s="668">
        <v>3.1633999999999989</v>
      </c>
      <c r="Z4" s="668">
        <v>3.2530999999999994</v>
      </c>
      <c r="AA4" s="668">
        <v>3.3207</v>
      </c>
      <c r="AB4" s="668">
        <v>3.4598999999999993</v>
      </c>
      <c r="AC4" s="668">
        <v>3.6275999999999984</v>
      </c>
      <c r="AD4" s="668">
        <v>3.8150999999999993</v>
      </c>
      <c r="AE4" s="668">
        <v>4.0135000000000005</v>
      </c>
      <c r="AF4" s="668">
        <v>4.2108999999999988</v>
      </c>
      <c r="AG4" s="668">
        <v>4.3953999999999995</v>
      </c>
      <c r="AH4" s="668">
        <v>4.5561999999999996</v>
      </c>
      <c r="AI4" s="668">
        <v>4.7236000000000002</v>
      </c>
      <c r="AJ4" s="668">
        <v>4.8472</v>
      </c>
      <c r="AK4" s="668">
        <v>4.9861999999999993</v>
      </c>
      <c r="AL4" s="668">
        <v>5.0906999999999991</v>
      </c>
      <c r="AM4" s="668">
        <v>5.1438000000000006</v>
      </c>
      <c r="AN4" s="668">
        <v>5.1836999999999991</v>
      </c>
      <c r="AO4" s="668">
        <v>5.2183000000000002</v>
      </c>
      <c r="AP4" s="668">
        <v>5.2087000000000003</v>
      </c>
      <c r="AQ4" s="668">
        <v>5.1616999999999988</v>
      </c>
      <c r="AR4" s="668">
        <v>5.1159999999999997</v>
      </c>
      <c r="AS4" s="668">
        <v>5.0356999999999994</v>
      </c>
      <c r="AT4" s="668">
        <v>4.9398</v>
      </c>
      <c r="AU4" s="668">
        <v>4.8232999999999997</v>
      </c>
      <c r="AV4" s="668">
        <v>4.6939999999999991</v>
      </c>
      <c r="AW4" s="668">
        <v>4.5403999999999991</v>
      </c>
      <c r="AX4" s="668">
        <v>4.3677000000000001</v>
      </c>
    </row>
    <row r="5" spans="1:63" s="665" customFormat="1" ht="15.6" x14ac:dyDescent="0.25">
      <c r="B5" s="664" t="s">
        <v>789</v>
      </c>
      <c r="C5" s="667"/>
      <c r="D5" s="668"/>
      <c r="E5" s="668"/>
      <c r="F5" s="668">
        <v>0.22889999999999944</v>
      </c>
      <c r="G5" s="668">
        <v>0.44069999999999965</v>
      </c>
      <c r="H5" s="668">
        <v>0.55459999999999887</v>
      </c>
      <c r="I5" s="668">
        <v>0.60549999999999926</v>
      </c>
      <c r="J5" s="668">
        <v>0.63519999999999932</v>
      </c>
      <c r="K5" s="668">
        <v>0.68879999999999875</v>
      </c>
      <c r="L5" s="668">
        <v>0.74119999999999919</v>
      </c>
      <c r="M5" s="668">
        <v>0.80250000000000021</v>
      </c>
      <c r="N5" s="668">
        <v>0.84919999999999973</v>
      </c>
      <c r="O5" s="668">
        <v>0.89189999999999969</v>
      </c>
      <c r="P5" s="668">
        <v>0.93210000000000015</v>
      </c>
      <c r="Q5" s="668">
        <v>0.98609999999999864</v>
      </c>
      <c r="R5" s="668">
        <v>1.0482999999999993</v>
      </c>
      <c r="S5" s="668">
        <v>1.0968</v>
      </c>
      <c r="T5" s="668">
        <v>1.1979999999999986</v>
      </c>
      <c r="U5" s="668">
        <v>1.2904</v>
      </c>
      <c r="V5" s="668">
        <v>1.3990999999999989</v>
      </c>
      <c r="W5" s="668">
        <v>1.4906999999999986</v>
      </c>
      <c r="X5" s="668">
        <v>1.5827999999999989</v>
      </c>
      <c r="Y5" s="668">
        <v>1.6575999999999986</v>
      </c>
      <c r="Z5" s="668">
        <v>1.6884999999999994</v>
      </c>
      <c r="AA5" s="668">
        <v>1.6905999999999999</v>
      </c>
      <c r="AB5" s="668">
        <v>1.7618999999999989</v>
      </c>
      <c r="AC5" s="668">
        <v>1.8534999999999986</v>
      </c>
      <c r="AD5" s="668">
        <v>1.9644999999999992</v>
      </c>
      <c r="AE5" s="668">
        <v>2.0777999999999999</v>
      </c>
      <c r="AF5" s="668">
        <v>2.1907999999999994</v>
      </c>
      <c r="AG5" s="668">
        <v>2.2889999999999997</v>
      </c>
      <c r="AH5" s="668">
        <v>2.3598999999999997</v>
      </c>
      <c r="AI5" s="668">
        <v>2.4398999999999997</v>
      </c>
      <c r="AJ5" s="668">
        <v>2.4795999999999996</v>
      </c>
      <c r="AK5" s="668">
        <v>2.5381999999999998</v>
      </c>
      <c r="AL5" s="668">
        <v>2.5668999999999986</v>
      </c>
      <c r="AM5" s="668">
        <v>2.5518000000000001</v>
      </c>
      <c r="AN5" s="668">
        <v>2.5317999999999987</v>
      </c>
      <c r="AO5" s="668">
        <v>2.5182000000000002</v>
      </c>
      <c r="AP5" s="668">
        <v>2.4725999999999999</v>
      </c>
      <c r="AQ5" s="668">
        <v>2.4013999999999989</v>
      </c>
      <c r="AR5" s="668">
        <v>2.3377999999999997</v>
      </c>
      <c r="AS5" s="668">
        <v>2.2551999999999985</v>
      </c>
      <c r="AT5" s="668">
        <v>2.1693999999999996</v>
      </c>
      <c r="AU5" s="668">
        <v>2.0763999999999996</v>
      </c>
      <c r="AV5" s="668">
        <v>1.976799999999999</v>
      </c>
      <c r="AW5" s="668">
        <v>1.8594999999999988</v>
      </c>
      <c r="AX5" s="668">
        <v>1.7339000000000002</v>
      </c>
    </row>
    <row r="6" spans="1:63" s="665" customFormat="1" ht="15.6" x14ac:dyDescent="0.25">
      <c r="B6" s="664" t="s">
        <v>767</v>
      </c>
      <c r="C6" s="667"/>
      <c r="D6" s="668"/>
      <c r="E6" s="668"/>
      <c r="F6" s="668">
        <v>5.06000000000002E-2</v>
      </c>
      <c r="G6" s="668">
        <v>9.9400000000000155E-2</v>
      </c>
      <c r="H6" s="668">
        <v>0.14829999999999988</v>
      </c>
      <c r="I6" s="668">
        <v>0.19569999999999954</v>
      </c>
      <c r="J6" s="668">
        <v>0.24260000000000037</v>
      </c>
      <c r="K6" s="668">
        <v>0.29389999999999983</v>
      </c>
      <c r="L6" s="668">
        <v>0.34109999999999996</v>
      </c>
      <c r="M6" s="668">
        <v>0.39039999999999964</v>
      </c>
      <c r="N6" s="668">
        <v>0.4363999999999999</v>
      </c>
      <c r="O6" s="668">
        <v>0.48289999999999988</v>
      </c>
      <c r="P6" s="668">
        <v>0.52529999999999966</v>
      </c>
      <c r="Q6" s="668">
        <v>0.5660999999999996</v>
      </c>
      <c r="R6" s="668">
        <v>0.60599999999999987</v>
      </c>
      <c r="S6" s="668">
        <v>0.64489999999999981</v>
      </c>
      <c r="T6" s="668">
        <v>0.68369999999999997</v>
      </c>
      <c r="U6" s="668">
        <v>0.71849999999999969</v>
      </c>
      <c r="V6" s="668">
        <v>0.75269999999999992</v>
      </c>
      <c r="W6" s="668">
        <v>0.78779999999999983</v>
      </c>
      <c r="X6" s="668">
        <v>0.82129999999999992</v>
      </c>
      <c r="Y6" s="668">
        <v>0.85400000000000009</v>
      </c>
      <c r="Z6" s="668">
        <v>0.88649999999999984</v>
      </c>
      <c r="AA6" s="668">
        <v>0.9198000000000004</v>
      </c>
      <c r="AB6" s="668">
        <v>0.95000000000000018</v>
      </c>
      <c r="AC6" s="668">
        <v>0.98139999999999983</v>
      </c>
      <c r="AD6" s="668">
        <v>1.0084999999999997</v>
      </c>
      <c r="AE6" s="668">
        <v>1.0392000000000001</v>
      </c>
      <c r="AF6" s="668">
        <v>1.0651999999999999</v>
      </c>
      <c r="AG6" s="668">
        <v>1.0895999999999999</v>
      </c>
      <c r="AH6" s="668">
        <v>1.1132</v>
      </c>
      <c r="AI6" s="668">
        <v>1.1341000000000001</v>
      </c>
      <c r="AJ6" s="668">
        <v>1.1535000000000002</v>
      </c>
      <c r="AK6" s="668">
        <v>1.1715999999999998</v>
      </c>
      <c r="AL6" s="668">
        <v>1.1886000000000001</v>
      </c>
      <c r="AM6" s="668">
        <v>1.2013999999999996</v>
      </c>
      <c r="AN6" s="668">
        <v>1.2126000000000001</v>
      </c>
      <c r="AO6" s="668">
        <v>1.2199999999999998</v>
      </c>
      <c r="AP6" s="668">
        <v>1.2232000000000003</v>
      </c>
      <c r="AQ6" s="668">
        <v>1.2211999999999996</v>
      </c>
      <c r="AR6" s="668">
        <v>1.2196999999999996</v>
      </c>
      <c r="AS6" s="668">
        <v>1.2110000000000003</v>
      </c>
      <c r="AT6" s="668">
        <v>1.1981999999999999</v>
      </c>
      <c r="AU6" s="668">
        <v>1.1798000000000002</v>
      </c>
      <c r="AV6" s="668">
        <v>1.1604000000000001</v>
      </c>
      <c r="AW6" s="668">
        <v>1.1383999999999999</v>
      </c>
      <c r="AX6" s="668">
        <v>1.1110999999999995</v>
      </c>
    </row>
    <row r="7" spans="1:63" s="665" customFormat="1" ht="15.6" x14ac:dyDescent="0.25">
      <c r="B7" s="664" t="s">
        <v>766</v>
      </c>
      <c r="C7" s="667"/>
      <c r="D7" s="668"/>
      <c r="E7" s="668"/>
      <c r="F7" s="668">
        <v>2.7900000000000036E-2</v>
      </c>
      <c r="G7" s="668">
        <v>6.8200000000000038E-2</v>
      </c>
      <c r="H7" s="668">
        <v>9.5700000000000118E-2</v>
      </c>
      <c r="I7" s="668">
        <v>0.12370000000000014</v>
      </c>
      <c r="J7" s="668">
        <v>0.15310000000000001</v>
      </c>
      <c r="K7" s="668">
        <v>0.18380000000000019</v>
      </c>
      <c r="L7" s="668">
        <v>0.21700000000000008</v>
      </c>
      <c r="M7" s="668">
        <v>0.25060000000000016</v>
      </c>
      <c r="N7" s="668">
        <v>0.28410000000000002</v>
      </c>
      <c r="O7" s="668">
        <v>0.31800000000000006</v>
      </c>
      <c r="P7" s="668">
        <v>0.35210000000000008</v>
      </c>
      <c r="Q7" s="668">
        <v>0.38610000000000011</v>
      </c>
      <c r="R7" s="668">
        <v>0.4194</v>
      </c>
      <c r="S7" s="668">
        <v>0.45140000000000002</v>
      </c>
      <c r="T7" s="668">
        <v>0.48260000000000014</v>
      </c>
      <c r="U7" s="668">
        <v>0.5141</v>
      </c>
      <c r="V7" s="668">
        <v>0.54350000000000009</v>
      </c>
      <c r="W7" s="668">
        <v>0.57160000000000011</v>
      </c>
      <c r="X7" s="668">
        <v>0.59800000000000009</v>
      </c>
      <c r="Y7" s="668">
        <v>0.62400000000000011</v>
      </c>
      <c r="Z7" s="668">
        <v>0.64929999999999999</v>
      </c>
      <c r="AA7" s="668">
        <v>0.67349999999999999</v>
      </c>
      <c r="AB7" s="668">
        <v>0.69730000000000003</v>
      </c>
      <c r="AC7" s="668">
        <v>0.72310000000000008</v>
      </c>
      <c r="AD7" s="668">
        <v>0.74880000000000013</v>
      </c>
      <c r="AE7" s="668">
        <v>0.77480000000000016</v>
      </c>
      <c r="AF7" s="668">
        <v>0.80110000000000015</v>
      </c>
      <c r="AG7" s="668">
        <v>0.8286</v>
      </c>
      <c r="AH7" s="668">
        <v>0.85909999999999997</v>
      </c>
      <c r="AI7" s="668">
        <v>0.89030000000000009</v>
      </c>
      <c r="AJ7" s="668">
        <v>0.92150000000000021</v>
      </c>
      <c r="AK7" s="668">
        <v>0.9536</v>
      </c>
      <c r="AL7" s="668">
        <v>0.98690000000000011</v>
      </c>
      <c r="AM7" s="668">
        <v>1.0223000000000002</v>
      </c>
      <c r="AN7" s="668">
        <v>1.0570000000000002</v>
      </c>
      <c r="AO7" s="668">
        <v>1.0905000000000002</v>
      </c>
      <c r="AP7" s="668">
        <v>1.1222000000000001</v>
      </c>
      <c r="AQ7" s="668">
        <v>1.1535</v>
      </c>
      <c r="AR7" s="668">
        <v>1.1839000000000002</v>
      </c>
      <c r="AS7" s="668">
        <v>1.2110000000000001</v>
      </c>
      <c r="AT7" s="668">
        <v>1.2342000000000002</v>
      </c>
      <c r="AU7" s="668">
        <v>1.2534000000000003</v>
      </c>
      <c r="AV7" s="668">
        <v>1.2701</v>
      </c>
      <c r="AW7" s="668">
        <v>1.2845000000000002</v>
      </c>
      <c r="AX7" s="668">
        <v>1.2938000000000003</v>
      </c>
    </row>
    <row r="8" spans="1:63" s="665" customFormat="1" ht="15.6" x14ac:dyDescent="0.25">
      <c r="B8" s="664" t="s">
        <v>765</v>
      </c>
      <c r="C8" s="667"/>
      <c r="D8" s="668"/>
      <c r="E8" s="668"/>
      <c r="F8" s="668">
        <v>4.070000000000018E-2</v>
      </c>
      <c r="G8" s="668">
        <v>8.0100000000000282E-2</v>
      </c>
      <c r="H8" s="668">
        <v>0.11660000000000004</v>
      </c>
      <c r="I8" s="668">
        <v>0.14389999999999992</v>
      </c>
      <c r="J8" s="668">
        <v>0.16349999999999998</v>
      </c>
      <c r="K8" s="668">
        <v>0.17940000000000023</v>
      </c>
      <c r="L8" s="668">
        <v>0.19290000000000029</v>
      </c>
      <c r="M8" s="668">
        <v>0.19850000000000012</v>
      </c>
      <c r="N8" s="668">
        <v>0.19819999999999993</v>
      </c>
      <c r="O8" s="668">
        <v>0.19200000000000017</v>
      </c>
      <c r="P8" s="668">
        <v>0.17880000000000029</v>
      </c>
      <c r="Q8" s="668">
        <v>0.15900000000000025</v>
      </c>
      <c r="R8" s="668">
        <v>0.13739999999999997</v>
      </c>
      <c r="S8" s="668">
        <v>0.11569999999999991</v>
      </c>
      <c r="T8" s="668">
        <v>9.4500000000000028E-2</v>
      </c>
      <c r="U8" s="668">
        <v>7.4500000000000011E-2</v>
      </c>
      <c r="V8" s="668">
        <v>5.7199999999999918E-2</v>
      </c>
      <c r="W8" s="668">
        <v>4.3000000000000149E-2</v>
      </c>
      <c r="X8" s="668">
        <v>3.2900000000000151E-2</v>
      </c>
      <c r="Y8" s="668">
        <v>2.7800000000000047E-2</v>
      </c>
      <c r="Z8" s="668">
        <v>2.8799999999999937E-2</v>
      </c>
      <c r="AA8" s="668">
        <v>3.6799999999999944E-2</v>
      </c>
      <c r="AB8" s="668">
        <v>5.0699999999999967E-2</v>
      </c>
      <c r="AC8" s="668">
        <v>6.9599999999999884E-2</v>
      </c>
      <c r="AD8" s="668">
        <v>9.3300000000000161E-2</v>
      </c>
      <c r="AE8" s="668">
        <v>0.12170000000000014</v>
      </c>
      <c r="AF8" s="668">
        <v>0.15379999999999994</v>
      </c>
      <c r="AG8" s="668">
        <v>0.18820000000000014</v>
      </c>
      <c r="AH8" s="668">
        <v>0.2240000000000002</v>
      </c>
      <c r="AI8" s="668">
        <v>0.25930000000000053</v>
      </c>
      <c r="AJ8" s="668">
        <v>0.29260000000000019</v>
      </c>
      <c r="AK8" s="668">
        <v>0.32279999999999998</v>
      </c>
      <c r="AL8" s="668">
        <v>0.34830000000000005</v>
      </c>
      <c r="AM8" s="668">
        <v>0.36830000000000052</v>
      </c>
      <c r="AN8" s="668">
        <v>0.38229999999999986</v>
      </c>
      <c r="AO8" s="668">
        <v>0.38959999999999972</v>
      </c>
      <c r="AP8" s="668">
        <v>0.39069999999999983</v>
      </c>
      <c r="AQ8" s="668">
        <v>0.38560000000000016</v>
      </c>
      <c r="AR8" s="668">
        <v>0.37460000000000004</v>
      </c>
      <c r="AS8" s="668">
        <v>0.35850000000000026</v>
      </c>
      <c r="AT8" s="668">
        <v>0.33800000000000008</v>
      </c>
      <c r="AU8" s="668">
        <v>0.31369999999999987</v>
      </c>
      <c r="AV8" s="668">
        <v>0.28669999999999973</v>
      </c>
      <c r="AW8" s="668">
        <v>0.25800000000000001</v>
      </c>
      <c r="AX8" s="668">
        <v>0.22890000000000033</v>
      </c>
    </row>
    <row r="9" spans="1:63" s="665" customFormat="1" ht="15.6" x14ac:dyDescent="0.25">
      <c r="B9" s="664" t="s">
        <v>790</v>
      </c>
      <c r="C9" s="667"/>
      <c r="D9" s="668"/>
      <c r="E9" s="668"/>
      <c r="F9" s="668">
        <v>3.7898345577264103</v>
      </c>
      <c r="G9" s="668">
        <v>3.7898345577264103</v>
      </c>
      <c r="H9" s="668">
        <v>3.7898345577264103</v>
      </c>
      <c r="I9" s="668">
        <v>3.7898345577264103</v>
      </c>
      <c r="J9" s="668">
        <v>3.7898345577264103</v>
      </c>
      <c r="K9" s="668">
        <v>3.7898345577264103</v>
      </c>
      <c r="L9" s="668">
        <v>3.7898345577264103</v>
      </c>
      <c r="M9" s="668">
        <v>3.7898345577264103</v>
      </c>
      <c r="N9" s="668">
        <v>3.7898345577264103</v>
      </c>
      <c r="O9" s="668">
        <v>3.7898345577264103</v>
      </c>
      <c r="P9" s="668">
        <v>3.7898345577264103</v>
      </c>
      <c r="Q9" s="668">
        <v>3.7898345577264103</v>
      </c>
      <c r="R9" s="668">
        <v>3.7898345577264103</v>
      </c>
      <c r="S9" s="668">
        <v>3.7898345577264103</v>
      </c>
      <c r="T9" s="668">
        <v>3.7898345577264103</v>
      </c>
      <c r="U9" s="668">
        <v>3.7898345577264103</v>
      </c>
      <c r="V9" s="668">
        <v>3.7898345577264103</v>
      </c>
      <c r="W9" s="668">
        <v>3.7898345577264103</v>
      </c>
      <c r="X9" s="668">
        <v>3.7898345577264103</v>
      </c>
      <c r="Y9" s="668">
        <v>3.7898345577264103</v>
      </c>
      <c r="Z9" s="668">
        <v>3.7898345577264103</v>
      </c>
      <c r="AA9" s="668">
        <v>3.7898345577264103</v>
      </c>
      <c r="AB9" s="668">
        <v>3.7898345577264103</v>
      </c>
      <c r="AC9" s="668">
        <v>3.7898345577264103</v>
      </c>
      <c r="AD9" s="668">
        <v>3.7898345577264103</v>
      </c>
      <c r="AE9" s="668">
        <v>3.7898345577264103</v>
      </c>
      <c r="AF9" s="668">
        <v>3.7898345577264103</v>
      </c>
      <c r="AG9" s="668">
        <v>3.7898345577264103</v>
      </c>
      <c r="AH9" s="668">
        <v>3.7898345577264103</v>
      </c>
      <c r="AI9" s="668">
        <v>3.7898345577264103</v>
      </c>
      <c r="AJ9" s="668">
        <v>3.7898345577264103</v>
      </c>
      <c r="AK9" s="668">
        <v>3.7898345577264103</v>
      </c>
      <c r="AL9" s="668">
        <v>3.7898345577264103</v>
      </c>
      <c r="AM9" s="668">
        <v>3.7898345577264103</v>
      </c>
      <c r="AN9" s="668">
        <v>3.7898345577264103</v>
      </c>
      <c r="AO9" s="668">
        <v>3.7898345577264103</v>
      </c>
      <c r="AP9" s="668">
        <v>3.7898345577264103</v>
      </c>
      <c r="AQ9" s="668">
        <v>3.7898345577264103</v>
      </c>
      <c r="AR9" s="668">
        <v>3.7898345577264103</v>
      </c>
      <c r="AS9" s="668">
        <v>3.7898345577264103</v>
      </c>
      <c r="AT9" s="668">
        <v>3.7898345577264103</v>
      </c>
      <c r="AU9" s="668">
        <v>3.7898345577264103</v>
      </c>
      <c r="AV9" s="668">
        <v>3.7898345577264103</v>
      </c>
      <c r="AW9" s="668">
        <v>3.7898345577264103</v>
      </c>
      <c r="AX9" s="668">
        <v>3.7898345577264103</v>
      </c>
    </row>
    <row r="10" spans="1:63" s="665" customFormat="1" ht="15.6" x14ac:dyDescent="0.25">
      <c r="A10" s="669"/>
      <c r="B10" s="664" t="s">
        <v>791</v>
      </c>
      <c r="C10" s="667"/>
      <c r="D10" s="668"/>
      <c r="E10" s="668"/>
      <c r="F10" s="668">
        <v>-0.5656419924113929</v>
      </c>
      <c r="G10" s="668">
        <v>0.18781234448872564</v>
      </c>
      <c r="H10" s="668">
        <v>0.19390121251218551</v>
      </c>
      <c r="I10" s="668">
        <v>0.20759212253879378</v>
      </c>
      <c r="J10" s="668">
        <v>0.18793556289236291</v>
      </c>
      <c r="K10" s="668">
        <v>0.19645089777078706</v>
      </c>
      <c r="L10" s="668">
        <v>0.25386237967691239</v>
      </c>
      <c r="M10" s="668">
        <v>0.33569844905033408</v>
      </c>
      <c r="N10" s="668">
        <v>0.34666382461420708</v>
      </c>
      <c r="O10" s="668">
        <v>0.35771182054913764</v>
      </c>
      <c r="P10" s="668">
        <v>0.36867223163543583</v>
      </c>
      <c r="Q10" s="668">
        <v>0.37922173335559561</v>
      </c>
      <c r="R10" s="668">
        <v>0.46787362239886976</v>
      </c>
      <c r="S10" s="668">
        <v>0.55534882278148556</v>
      </c>
      <c r="T10" s="668">
        <v>0.65748970022923059</v>
      </c>
      <c r="U10" s="668">
        <v>0.71758506339326678</v>
      </c>
      <c r="V10" s="668">
        <v>0.7849930278526327</v>
      </c>
      <c r="W10" s="668">
        <v>0.84435900844724499</v>
      </c>
      <c r="X10" s="668">
        <v>0.89137941216807404</v>
      </c>
      <c r="Y10" s="668">
        <v>0.9706280691718745</v>
      </c>
      <c r="Z10" s="668">
        <v>1.0728645915898638</v>
      </c>
      <c r="AA10" s="668">
        <v>1.1736537929478597</v>
      </c>
      <c r="AB10" s="668">
        <v>1.25685149419991</v>
      </c>
      <c r="AC10" s="668">
        <v>1.3909263254980435</v>
      </c>
      <c r="AD10" s="668">
        <v>1.5180578895908634</v>
      </c>
      <c r="AE10" s="668">
        <v>1.6689719004166554</v>
      </c>
      <c r="AF10" s="668">
        <v>1.8306326805668021</v>
      </c>
      <c r="AG10" s="668">
        <v>1.9623253633182505</v>
      </c>
      <c r="AH10" s="668">
        <v>2.0918094556688112</v>
      </c>
      <c r="AI10" s="668">
        <v>2.1848352644878752</v>
      </c>
      <c r="AJ10" s="668">
        <v>2.2489178146876001</v>
      </c>
      <c r="AK10" s="668">
        <v>2.3104625007652495</v>
      </c>
      <c r="AL10" s="668">
        <v>2.311112456987328</v>
      </c>
      <c r="AM10" s="668">
        <v>2.3091460527242549</v>
      </c>
      <c r="AN10" s="668">
        <v>2.3079346644008045</v>
      </c>
      <c r="AO10" s="668">
        <v>2.2713918666329929</v>
      </c>
      <c r="AP10" s="668">
        <v>2.2442505603711047</v>
      </c>
      <c r="AQ10" s="668">
        <v>2.2263102896542883</v>
      </c>
      <c r="AR10" s="668">
        <v>2.2251040190944145</v>
      </c>
      <c r="AS10" s="668">
        <v>2.2508579019389754</v>
      </c>
      <c r="AT10" s="668">
        <v>2.3093118312674394</v>
      </c>
      <c r="AU10" s="668">
        <v>2.3931758773532734</v>
      </c>
      <c r="AV10" s="668">
        <v>2.4816894292079197</v>
      </c>
      <c r="AW10" s="668">
        <v>2.5985736709056124</v>
      </c>
      <c r="AX10" s="668">
        <v>2.7809825360039437</v>
      </c>
    </row>
    <row r="11" spans="1:63" x14ac:dyDescent="0.25">
      <c r="A11" s="306"/>
      <c r="C11" s="305"/>
    </row>
    <row r="12" spans="1:63" x14ac:dyDescent="0.25">
      <c r="C12" s="305"/>
    </row>
    <row r="13" spans="1:63" x14ac:dyDescent="0.25">
      <c r="C13" s="305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</row>
    <row r="14" spans="1:63" x14ac:dyDescent="0.25">
      <c r="C14" s="305"/>
      <c r="N14" s="305"/>
    </row>
    <row r="15" spans="1:63" x14ac:dyDescent="0.25">
      <c r="C15" s="305"/>
    </row>
    <row r="16" spans="1:63" x14ac:dyDescent="0.25">
      <c r="C16" s="305"/>
    </row>
    <row r="17" spans="3:3" x14ac:dyDescent="0.25">
      <c r="C17" s="305"/>
    </row>
    <row r="18" spans="3:3" x14ac:dyDescent="0.25">
      <c r="C18" s="305"/>
    </row>
  </sheetData>
  <hyperlinks>
    <hyperlink ref="A1" location="OBSAH!A1" display="OBSAH!A1" xr:uid="{12418530-DCCD-4120-8A28-27C190ECF185}"/>
  </hyperlink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CED-D67D-4648-9DAB-403C6C248D33}">
  <dimension ref="A1:BK11"/>
  <sheetViews>
    <sheetView showGridLines="0" zoomScale="85" zoomScaleNormal="85" workbookViewId="0"/>
  </sheetViews>
  <sheetFormatPr defaultColWidth="9" defaultRowHeight="15" x14ac:dyDescent="0.25"/>
  <cols>
    <col min="1" max="1" width="21" style="656" bestFit="1" customWidth="1"/>
    <col min="2" max="2" width="57.36328125" style="656" customWidth="1"/>
    <col min="3" max="3" width="8.90625" style="656" customWidth="1"/>
    <col min="4" max="6" width="14" style="656" bestFit="1" customWidth="1"/>
    <col min="7" max="7" width="9.08984375" style="656" bestFit="1" customWidth="1"/>
    <col min="8" max="16384" width="9" style="656"/>
  </cols>
  <sheetData>
    <row r="1" spans="1:63" s="663" customFormat="1" ht="15.6" x14ac:dyDescent="0.3">
      <c r="A1" s="674" t="s">
        <v>3</v>
      </c>
      <c r="B1" s="675">
        <v>2022</v>
      </c>
      <c r="C1" s="675">
        <f>B1+1</f>
        <v>2023</v>
      </c>
      <c r="D1" s="675">
        <f>C1+1</f>
        <v>2024</v>
      </c>
      <c r="E1" s="675">
        <f t="shared" ref="E1:AX1" si="0">D1+1</f>
        <v>2025</v>
      </c>
      <c r="F1" s="675">
        <f t="shared" si="0"/>
        <v>2026</v>
      </c>
      <c r="G1" s="675">
        <f t="shared" si="0"/>
        <v>2027</v>
      </c>
      <c r="H1" s="675">
        <f t="shared" si="0"/>
        <v>2028</v>
      </c>
      <c r="I1" s="675">
        <f t="shared" si="0"/>
        <v>2029</v>
      </c>
      <c r="J1" s="675">
        <f t="shared" si="0"/>
        <v>2030</v>
      </c>
      <c r="K1" s="675">
        <f t="shared" si="0"/>
        <v>2031</v>
      </c>
      <c r="L1" s="675">
        <f t="shared" si="0"/>
        <v>2032</v>
      </c>
      <c r="M1" s="675">
        <f t="shared" si="0"/>
        <v>2033</v>
      </c>
      <c r="N1" s="675">
        <f t="shared" si="0"/>
        <v>2034</v>
      </c>
      <c r="O1" s="675">
        <f t="shared" si="0"/>
        <v>2035</v>
      </c>
      <c r="P1" s="675">
        <f t="shared" si="0"/>
        <v>2036</v>
      </c>
      <c r="Q1" s="675">
        <f t="shared" si="0"/>
        <v>2037</v>
      </c>
      <c r="R1" s="675">
        <f t="shared" si="0"/>
        <v>2038</v>
      </c>
      <c r="S1" s="675">
        <f t="shared" si="0"/>
        <v>2039</v>
      </c>
      <c r="T1" s="675">
        <f t="shared" si="0"/>
        <v>2040</v>
      </c>
      <c r="U1" s="675">
        <f t="shared" si="0"/>
        <v>2041</v>
      </c>
      <c r="V1" s="675">
        <f t="shared" si="0"/>
        <v>2042</v>
      </c>
      <c r="W1" s="675">
        <f t="shared" si="0"/>
        <v>2043</v>
      </c>
      <c r="X1" s="675">
        <f t="shared" si="0"/>
        <v>2044</v>
      </c>
      <c r="Y1" s="675">
        <f t="shared" si="0"/>
        <v>2045</v>
      </c>
      <c r="Z1" s="675">
        <f t="shared" si="0"/>
        <v>2046</v>
      </c>
      <c r="AA1" s="675">
        <f t="shared" si="0"/>
        <v>2047</v>
      </c>
      <c r="AB1" s="675">
        <f t="shared" si="0"/>
        <v>2048</v>
      </c>
      <c r="AC1" s="675">
        <f t="shared" si="0"/>
        <v>2049</v>
      </c>
      <c r="AD1" s="675">
        <f t="shared" si="0"/>
        <v>2050</v>
      </c>
      <c r="AE1" s="675">
        <f t="shared" si="0"/>
        <v>2051</v>
      </c>
      <c r="AF1" s="675">
        <f t="shared" si="0"/>
        <v>2052</v>
      </c>
      <c r="AG1" s="675">
        <f t="shared" si="0"/>
        <v>2053</v>
      </c>
      <c r="AH1" s="675">
        <f t="shared" si="0"/>
        <v>2054</v>
      </c>
      <c r="AI1" s="675">
        <f t="shared" si="0"/>
        <v>2055</v>
      </c>
      <c r="AJ1" s="675">
        <f t="shared" si="0"/>
        <v>2056</v>
      </c>
      <c r="AK1" s="675">
        <f t="shared" si="0"/>
        <v>2057</v>
      </c>
      <c r="AL1" s="675">
        <f t="shared" si="0"/>
        <v>2058</v>
      </c>
      <c r="AM1" s="675">
        <f t="shared" si="0"/>
        <v>2059</v>
      </c>
      <c r="AN1" s="675">
        <f t="shared" si="0"/>
        <v>2060</v>
      </c>
      <c r="AO1" s="675">
        <f t="shared" si="0"/>
        <v>2061</v>
      </c>
      <c r="AP1" s="675">
        <f t="shared" si="0"/>
        <v>2062</v>
      </c>
      <c r="AQ1" s="675">
        <f t="shared" si="0"/>
        <v>2063</v>
      </c>
      <c r="AR1" s="675">
        <f t="shared" si="0"/>
        <v>2064</v>
      </c>
      <c r="AS1" s="675">
        <f t="shared" si="0"/>
        <v>2065</v>
      </c>
      <c r="AT1" s="675">
        <f t="shared" si="0"/>
        <v>2066</v>
      </c>
      <c r="AU1" s="675">
        <f t="shared" si="0"/>
        <v>2067</v>
      </c>
      <c r="AV1" s="675">
        <f t="shared" si="0"/>
        <v>2068</v>
      </c>
      <c r="AW1" s="675">
        <f t="shared" si="0"/>
        <v>2069</v>
      </c>
      <c r="AX1" s="675">
        <f t="shared" si="0"/>
        <v>2070</v>
      </c>
      <c r="AY1" s="675"/>
      <c r="AZ1" s="675"/>
      <c r="BA1" s="675"/>
      <c r="BB1" s="675"/>
      <c r="BC1" s="675"/>
      <c r="BD1" s="675"/>
      <c r="BE1" s="675"/>
      <c r="BF1" s="675"/>
      <c r="BG1" s="675"/>
      <c r="BH1" s="675"/>
      <c r="BI1" s="675"/>
      <c r="BJ1" s="675"/>
      <c r="BK1" s="675"/>
    </row>
    <row r="2" spans="1:63" s="660" customFormat="1" ht="15.6" x14ac:dyDescent="0.3">
      <c r="A2" s="676" t="s">
        <v>792</v>
      </c>
      <c r="B2" s="661"/>
      <c r="C2" s="661"/>
      <c r="D2" s="661">
        <v>441.76772095036824</v>
      </c>
      <c r="E2" s="677">
        <v>59.878778309283902</v>
      </c>
      <c r="F2" s="661">
        <v>63.451070874598919</v>
      </c>
      <c r="G2" s="661">
        <v>68.117117776814055</v>
      </c>
      <c r="H2" s="661">
        <v>73.01605354705265</v>
      </c>
      <c r="I2" s="661">
        <v>78.082280227317852</v>
      </c>
      <c r="J2" s="661">
        <v>83.254450347936626</v>
      </c>
      <c r="K2" s="661">
        <v>88.586635803433822</v>
      </c>
      <c r="L2" s="661">
        <v>94.122532740837144</v>
      </c>
      <c r="M2" s="661">
        <v>99.890065747613889</v>
      </c>
      <c r="N2" s="661">
        <v>105.79446412995451</v>
      </c>
      <c r="O2" s="661">
        <v>111.82681050823005</v>
      </c>
      <c r="P2" s="661">
        <v>117.9736172975919</v>
      </c>
      <c r="Q2" s="661">
        <v>124.23997358867391</v>
      </c>
      <c r="R2" s="661">
        <v>130.70878176879918</v>
      </c>
      <c r="S2" s="661">
        <v>137.36276514930708</v>
      </c>
      <c r="T2" s="661">
        <v>144.26888940726272</v>
      </c>
      <c r="U2" s="661">
        <v>151.3738090283824</v>
      </c>
      <c r="V2" s="661">
        <v>158.70113661396144</v>
      </c>
      <c r="W2" s="661">
        <v>166.22843018013509</v>
      </c>
      <c r="X2" s="661">
        <v>173.94464415002957</v>
      </c>
      <c r="Y2" s="661">
        <v>181.86850677692786</v>
      </c>
      <c r="Z2" s="661">
        <v>189.98430592624413</v>
      </c>
      <c r="AA2" s="661">
        <v>198.2684942769184</v>
      </c>
      <c r="AB2" s="661">
        <v>206.77508032884472</v>
      </c>
      <c r="AC2" s="661">
        <v>215.58344121206918</v>
      </c>
      <c r="AD2" s="661">
        <v>224.70643365938645</v>
      </c>
      <c r="AE2" s="661">
        <v>234.17874011752951</v>
      </c>
      <c r="AF2" s="661">
        <v>244.01010735582273</v>
      </c>
      <c r="AG2" s="661">
        <v>254.15766727686739</v>
      </c>
      <c r="AH2" s="661">
        <v>264.59551129026261</v>
      </c>
      <c r="AI2" s="661">
        <v>275.29378111247689</v>
      </c>
      <c r="AJ2" s="661">
        <v>286.1797334848909</v>
      </c>
      <c r="AK2" s="661">
        <v>297.26623054338256</v>
      </c>
      <c r="AL2" s="661">
        <v>308.4578775580963</v>
      </c>
      <c r="AM2" s="661">
        <v>319.70065816854697</v>
      </c>
      <c r="AN2" s="661">
        <v>330.98212739067418</v>
      </c>
      <c r="AO2" s="661">
        <v>342.26165381503358</v>
      </c>
      <c r="AP2" s="661">
        <v>353.5044389331311</v>
      </c>
      <c r="AQ2" s="661">
        <v>364.6822837805118</v>
      </c>
      <c r="AR2" s="661">
        <v>375.81322235733262</v>
      </c>
      <c r="AS2" s="661">
        <v>386.88961481699801</v>
      </c>
      <c r="AT2" s="661">
        <v>397.92856120599185</v>
      </c>
      <c r="AU2" s="661">
        <v>408.93487164107154</v>
      </c>
      <c r="AV2" s="661">
        <v>419.90039562800587</v>
      </c>
      <c r="AW2" s="661">
        <v>430.82920385663789</v>
      </c>
      <c r="AX2" s="661">
        <v>441.76772095036824</v>
      </c>
    </row>
    <row r="3" spans="1:63" s="660" customFormat="1" ht="15.6" x14ac:dyDescent="0.3">
      <c r="A3" s="676" t="s">
        <v>1365</v>
      </c>
      <c r="B3" s="661"/>
      <c r="C3" s="661"/>
      <c r="D3" s="661">
        <v>60.000000202732537</v>
      </c>
      <c r="E3" s="677">
        <v>59.878778309283902</v>
      </c>
      <c r="F3" s="661">
        <v>62.451070874598919</v>
      </c>
      <c r="G3" s="661">
        <v>65.114159397358804</v>
      </c>
      <c r="H3" s="661">
        <v>67.004555806300147</v>
      </c>
      <c r="I3" s="661">
        <v>68.053699415579302</v>
      </c>
      <c r="J3" s="661">
        <v>68.201744675649692</v>
      </c>
      <c r="K3" s="661">
        <v>67.498411098460451</v>
      </c>
      <c r="L3" s="661">
        <v>65.973899397068976</v>
      </c>
      <c r="M3" s="661">
        <v>63.64103718198735</v>
      </c>
      <c r="N3" s="661">
        <v>61.370294120346507</v>
      </c>
      <c r="O3" s="661">
        <v>59.203092794748024</v>
      </c>
      <c r="P3" s="661">
        <v>57.127115138297569</v>
      </c>
      <c r="Q3" s="661">
        <v>55.148593347315455</v>
      </c>
      <c r="R3" s="661">
        <v>53.307925974695621</v>
      </c>
      <c r="S3" s="661">
        <v>51.583770875516997</v>
      </c>
      <c r="T3" s="661">
        <v>50.030033783142507</v>
      </c>
      <c r="U3" s="661">
        <v>48.617004584614421</v>
      </c>
      <c r="V3" s="661">
        <v>47.362183802062439</v>
      </c>
      <c r="W3" s="661">
        <v>46.247975350125415</v>
      </c>
      <c r="X3" s="661">
        <v>45.27154026054157</v>
      </c>
      <c r="Y3" s="661">
        <v>44.428127521986418</v>
      </c>
      <c r="Z3" s="661">
        <v>43.683883738299556</v>
      </c>
      <c r="AA3" s="661">
        <v>43.015017536360148</v>
      </c>
      <c r="AB3" s="661">
        <v>42.488167685820471</v>
      </c>
      <c r="AC3" s="661">
        <v>42.142069070304423</v>
      </c>
      <c r="AD3" s="661">
        <v>41.994411425328792</v>
      </c>
      <c r="AE3" s="661">
        <v>42.060312030321171</v>
      </c>
      <c r="AF3" s="661">
        <v>42.340665570273565</v>
      </c>
      <c r="AG3" s="661">
        <v>42.817144851039892</v>
      </c>
      <c r="AH3" s="661">
        <v>43.466322261298117</v>
      </c>
      <c r="AI3" s="661">
        <v>44.289412457428583</v>
      </c>
      <c r="AJ3" s="661">
        <v>45.238913252736644</v>
      </c>
      <c r="AK3" s="661">
        <v>46.330841785348717</v>
      </c>
      <c r="AL3" s="661">
        <v>47.522237111988474</v>
      </c>
      <c r="AM3" s="661">
        <v>48.762371533749672</v>
      </c>
      <c r="AN3" s="661">
        <v>50.03858315570713</v>
      </c>
      <c r="AO3" s="661">
        <v>51.340940461205939</v>
      </c>
      <c r="AP3" s="661">
        <v>52.626867822432288</v>
      </c>
      <c r="AQ3" s="661">
        <v>53.860581597687101</v>
      </c>
      <c r="AR3" s="661">
        <v>55.045875349497727</v>
      </c>
      <c r="AS3" s="661">
        <v>56.151925963129486</v>
      </c>
      <c r="AT3" s="661">
        <v>57.167385804717284</v>
      </c>
      <c r="AU3" s="661">
        <v>58.075160225094152</v>
      </c>
      <c r="AV3" s="661">
        <v>58.862264292135528</v>
      </c>
      <c r="AW3" s="661">
        <v>59.507515890828365</v>
      </c>
      <c r="AX3" s="661">
        <v>60.000000202732537</v>
      </c>
    </row>
    <row r="4" spans="1:63" s="660" customFormat="1" ht="15.6" x14ac:dyDescent="0.3">
      <c r="A4" s="676" t="s">
        <v>1364</v>
      </c>
      <c r="B4" s="661"/>
      <c r="C4" s="661"/>
      <c r="D4" s="661">
        <v>260.96053266591696</v>
      </c>
      <c r="E4" s="677">
        <v>59.878778309283902</v>
      </c>
      <c r="F4" s="661">
        <v>62.951070874598919</v>
      </c>
      <c r="G4" s="661">
        <v>66.615638587086423</v>
      </c>
      <c r="H4" s="661">
        <v>70.010304676676398</v>
      </c>
      <c r="I4" s="661">
        <v>73.067989821448577</v>
      </c>
      <c r="J4" s="661">
        <v>75.728097511793152</v>
      </c>
      <c r="K4" s="661">
        <v>78.04252345094713</v>
      </c>
      <c r="L4" s="661">
        <v>80.048216068953053</v>
      </c>
      <c r="M4" s="661">
        <v>81.975716907074201</v>
      </c>
      <c r="N4" s="661">
        <v>84.028109817713585</v>
      </c>
      <c r="O4" s="661">
        <v>86.197025327796183</v>
      </c>
      <c r="P4" s="661">
        <v>88.469523835488701</v>
      </c>
      <c r="Q4" s="661">
        <v>90.851230784736913</v>
      </c>
      <c r="R4" s="661">
        <v>93.40449307029624</v>
      </c>
      <c r="S4" s="661">
        <v>96.110173868938517</v>
      </c>
      <c r="T4" s="661">
        <v>99.029037224510205</v>
      </c>
      <c r="U4" s="661">
        <v>102.11916461089241</v>
      </c>
      <c r="V4" s="661">
        <v>105.40126585570945</v>
      </c>
      <c r="W4" s="661">
        <v>108.85524714608584</v>
      </c>
      <c r="X4" s="661">
        <v>112.47400446982184</v>
      </c>
      <c r="Y4" s="661">
        <v>116.26505571707941</v>
      </c>
      <c r="Z4" s="661">
        <v>120.20405358952516</v>
      </c>
      <c r="AA4" s="661">
        <v>124.26736714784224</v>
      </c>
      <c r="AB4" s="661">
        <v>128.51505255349835</v>
      </c>
      <c r="AC4" s="661">
        <v>133.00714245980205</v>
      </c>
      <c r="AD4" s="661">
        <v>137.75882896592623</v>
      </c>
      <c r="AE4" s="661">
        <v>142.79551112779947</v>
      </c>
      <c r="AF4" s="661">
        <v>148.1227567269917</v>
      </c>
      <c r="AG4" s="661">
        <v>153.70939685345573</v>
      </c>
      <c r="AH4" s="661">
        <v>159.53072026301226</v>
      </c>
      <c r="AI4" s="661">
        <v>165.5716474095658</v>
      </c>
      <c r="AJ4" s="661">
        <v>171.77142800895976</v>
      </c>
      <c r="AK4" s="661">
        <v>178.14441888434698</v>
      </c>
      <c r="AL4" s="661">
        <v>184.62011234584378</v>
      </c>
      <c r="AM4" s="661">
        <v>191.14603683826542</v>
      </c>
      <c r="AN4" s="661">
        <v>197.70962941311674</v>
      </c>
      <c r="AO4" s="661">
        <v>204.28480841514659</v>
      </c>
      <c r="AP4" s="661">
        <v>210.8330686268591</v>
      </c>
      <c r="AQ4" s="661">
        <v>217.32259947005025</v>
      </c>
      <c r="AR4" s="661">
        <v>223.7646711849811</v>
      </c>
      <c r="AS4" s="661">
        <v>230.14064570981617</v>
      </c>
      <c r="AT4" s="661">
        <v>236.45413602260626</v>
      </c>
      <c r="AU4" s="661">
        <v>242.69957226635731</v>
      </c>
      <c r="AV4" s="661">
        <v>248.86651637505943</v>
      </c>
      <c r="AW4" s="661">
        <v>254.94707944026189</v>
      </c>
      <c r="AX4" s="661">
        <v>260.96053266591696</v>
      </c>
    </row>
    <row r="5" spans="1:63" s="660" customFormat="1" ht="15.6" x14ac:dyDescent="0.3">
      <c r="A5" s="676" t="s">
        <v>1363</v>
      </c>
      <c r="B5" s="661"/>
      <c r="C5" s="661"/>
      <c r="D5" s="661">
        <v>60.000000000000043</v>
      </c>
      <c r="E5" s="677">
        <v>59.878778309283902</v>
      </c>
      <c r="F5" s="661">
        <v>62.951070874598919</v>
      </c>
      <c r="G5" s="661">
        <v>66.615638587086423</v>
      </c>
      <c r="H5" s="661">
        <v>70.010304676676398</v>
      </c>
      <c r="I5" s="661">
        <v>73.067989821448577</v>
      </c>
      <c r="J5" s="661">
        <v>75.728097511793152</v>
      </c>
      <c r="K5" s="661">
        <v>78.04252345094713</v>
      </c>
      <c r="L5" s="661">
        <v>80.048216068953053</v>
      </c>
      <c r="M5" s="661">
        <v>81.765551464800609</v>
      </c>
      <c r="N5" s="661">
        <v>82.607049563779412</v>
      </c>
      <c r="O5" s="661">
        <v>82.560994748320425</v>
      </c>
      <c r="P5" s="661">
        <v>81.611343747495468</v>
      </c>
      <c r="Q5" s="661">
        <v>79.760845707135829</v>
      </c>
      <c r="R5" s="661">
        <v>77.186829608749335</v>
      </c>
      <c r="S5" s="661">
        <v>74.738095850757674</v>
      </c>
      <c r="T5" s="661">
        <v>72.469154693646118</v>
      </c>
      <c r="U5" s="661">
        <v>70.341689408759166</v>
      </c>
      <c r="V5" s="661">
        <v>68.373498101614359</v>
      </c>
      <c r="W5" s="661">
        <v>66.545023392254549</v>
      </c>
      <c r="X5" s="661">
        <v>64.851400642825396</v>
      </c>
      <c r="Y5" s="661">
        <v>63.291218316263475</v>
      </c>
      <c r="Z5" s="661">
        <v>61.832223982098007</v>
      </c>
      <c r="AA5" s="661">
        <v>60.44944619752529</v>
      </c>
      <c r="AB5" s="661">
        <v>59.207090954821666</v>
      </c>
      <c r="AC5" s="661">
        <v>58.147440661411416</v>
      </c>
      <c r="AD5" s="661">
        <v>57.28647099052413</v>
      </c>
      <c r="AE5" s="661">
        <v>56.639935115774236</v>
      </c>
      <c r="AF5" s="661">
        <v>56.208232834556995</v>
      </c>
      <c r="AG5" s="661">
        <v>55.970213324222634</v>
      </c>
      <c r="AH5" s="661">
        <v>55.901624205382561</v>
      </c>
      <c r="AI5" s="661">
        <v>56.001375424684866</v>
      </c>
      <c r="AJ5" s="661">
        <v>56.220537210239826</v>
      </c>
      <c r="AK5" s="661">
        <v>56.575109655289843</v>
      </c>
      <c r="AL5" s="661">
        <v>57.020133737894483</v>
      </c>
      <c r="AM5" s="661">
        <v>57.505351409067224</v>
      </c>
      <c r="AN5" s="661">
        <v>58.018663168658755</v>
      </c>
      <c r="AO5" s="661">
        <v>58.549763741520614</v>
      </c>
      <c r="AP5" s="661">
        <v>59.056942251072329</v>
      </c>
      <c r="AQ5" s="661">
        <v>59.50513385156551</v>
      </c>
      <c r="AR5" s="661">
        <v>59.8988488059003</v>
      </c>
      <c r="AS5" s="661">
        <v>60.207946886760325</v>
      </c>
      <c r="AT5" s="661">
        <v>60.421600917770093</v>
      </c>
      <c r="AU5" s="661">
        <v>60.522928965239501</v>
      </c>
      <c r="AV5" s="661">
        <v>60.498870666664381</v>
      </c>
      <c r="AW5" s="661">
        <v>60.328234231317367</v>
      </c>
      <c r="AX5" s="661">
        <v>60.000000000000043</v>
      </c>
    </row>
    <row r="6" spans="1:63" s="660" customFormat="1" ht="15.6" x14ac:dyDescent="0.3">
      <c r="A6" s="676" t="s">
        <v>792</v>
      </c>
      <c r="B6" s="661"/>
      <c r="C6" s="661"/>
      <c r="D6" s="661"/>
      <c r="E6" s="677">
        <v>-3.7898345577264103</v>
      </c>
      <c r="F6" s="661">
        <v>-4.1380345577264084</v>
      </c>
      <c r="G6" s="661">
        <v>-4.4783345577264075</v>
      </c>
      <c r="H6" s="661">
        <v>-4.7052345577264081</v>
      </c>
      <c r="I6" s="661">
        <v>-4.8587345577264092</v>
      </c>
      <c r="J6" s="661">
        <v>-4.9843345577264078</v>
      </c>
      <c r="K6" s="661">
        <v>-5.1357345577264102</v>
      </c>
      <c r="L6" s="661">
        <v>-5.2821345577264101</v>
      </c>
      <c r="M6" s="661">
        <v>-5.4318345577264093</v>
      </c>
      <c r="N6" s="661">
        <v>-5.5577345577264072</v>
      </c>
      <c r="O6" s="661">
        <v>-5.6746345577264083</v>
      </c>
      <c r="P6" s="661">
        <v>-5.7782345577264085</v>
      </c>
      <c r="Q6" s="661">
        <v>-5.8872345577264102</v>
      </c>
      <c r="R6" s="661">
        <v>-6.0010345577264079</v>
      </c>
      <c r="S6" s="661">
        <v>-6.0987345577264076</v>
      </c>
      <c r="T6" s="661">
        <v>-6.2487345577264097</v>
      </c>
      <c r="U6" s="661">
        <v>-6.3875345577264095</v>
      </c>
      <c r="V6" s="661">
        <v>-6.5424345577264074</v>
      </c>
      <c r="W6" s="661">
        <v>-6.6832345577264096</v>
      </c>
      <c r="X6" s="661">
        <v>-6.8249345577264098</v>
      </c>
      <c r="Y6" s="661">
        <v>-6.953334557726409</v>
      </c>
      <c r="Z6" s="661">
        <v>-7.0430345577264095</v>
      </c>
      <c r="AA6" s="661">
        <v>-7.1106345577264083</v>
      </c>
      <c r="AB6" s="661">
        <v>-7.2498345577264072</v>
      </c>
      <c r="AC6" s="661">
        <v>-7.4174345577264074</v>
      </c>
      <c r="AD6" s="661">
        <v>-7.6049345577264074</v>
      </c>
      <c r="AE6" s="661">
        <v>-7.8033345577264104</v>
      </c>
      <c r="AF6" s="661">
        <v>-8.0009345577264082</v>
      </c>
      <c r="AG6" s="661">
        <v>-8.1853345577264083</v>
      </c>
      <c r="AH6" s="661">
        <v>-8.3461345577264101</v>
      </c>
      <c r="AI6" s="661">
        <v>-8.5135345577264072</v>
      </c>
      <c r="AJ6" s="661">
        <v>-8.6370345577264072</v>
      </c>
      <c r="AK6" s="661">
        <v>-8.7760345577264101</v>
      </c>
      <c r="AL6" s="661">
        <v>-8.8805345577264081</v>
      </c>
      <c r="AM6" s="661">
        <v>-8.9337345577264085</v>
      </c>
      <c r="AN6" s="661">
        <v>-8.9735345577264081</v>
      </c>
      <c r="AO6" s="661">
        <v>-9.0083345577264087</v>
      </c>
      <c r="AP6" s="661">
        <v>-8.99863455772641</v>
      </c>
      <c r="AQ6" s="661">
        <v>-8.9516345577264094</v>
      </c>
      <c r="AR6" s="661">
        <v>-8.9060345577264091</v>
      </c>
      <c r="AS6" s="661">
        <v>-8.8257345577264079</v>
      </c>
      <c r="AT6" s="661">
        <v>-8.7296345577264081</v>
      </c>
      <c r="AU6" s="661">
        <v>-8.6133345577264091</v>
      </c>
      <c r="AV6" s="661">
        <v>-8.4840345577264085</v>
      </c>
      <c r="AW6" s="661">
        <v>-8.3303345577264079</v>
      </c>
      <c r="AX6" s="661">
        <v>-8.1577345577264087</v>
      </c>
    </row>
    <row r="7" spans="1:63" s="660" customFormat="1" ht="15.6" x14ac:dyDescent="0.3">
      <c r="A7" s="676" t="s">
        <v>1365</v>
      </c>
      <c r="B7" s="661"/>
      <c r="C7" s="661"/>
      <c r="D7" s="661"/>
      <c r="E7" s="677">
        <v>-3.7898345577264103</v>
      </c>
      <c r="F7" s="661">
        <v>-3.1380345577264088</v>
      </c>
      <c r="G7" s="661">
        <v>-2.478334557726408</v>
      </c>
      <c r="H7" s="661">
        <v>-1.7052345577264085</v>
      </c>
      <c r="I7" s="661">
        <v>-0.85873455772640961</v>
      </c>
      <c r="J7" s="661">
        <v>1.566544227359179E-2</v>
      </c>
      <c r="K7" s="661">
        <v>0.86426544227358937</v>
      </c>
      <c r="L7" s="661">
        <v>1.7178654422735895</v>
      </c>
      <c r="M7" s="661">
        <v>2.5681654422735907</v>
      </c>
      <c r="N7" s="661">
        <v>2.4916063195314262</v>
      </c>
      <c r="O7" s="661">
        <v>2.3747063195314251</v>
      </c>
      <c r="P7" s="661">
        <v>2.2711063195314249</v>
      </c>
      <c r="Q7" s="661">
        <v>2.1621063195314232</v>
      </c>
      <c r="R7" s="661">
        <v>2.0483063195314255</v>
      </c>
      <c r="S7" s="661">
        <v>1.9506063195314258</v>
      </c>
      <c r="T7" s="661">
        <v>1.8006063195314237</v>
      </c>
      <c r="U7" s="661">
        <v>1.6618063195314239</v>
      </c>
      <c r="V7" s="661">
        <v>1.5069063195314261</v>
      </c>
      <c r="W7" s="661">
        <v>1.3661063195314238</v>
      </c>
      <c r="X7" s="661">
        <v>1.2244063195314236</v>
      </c>
      <c r="Y7" s="661">
        <v>1.0960063195314245</v>
      </c>
      <c r="Z7" s="661">
        <v>1.0063063195314239</v>
      </c>
      <c r="AA7" s="661">
        <v>0.93870631953142514</v>
      </c>
      <c r="AB7" s="661">
        <v>0.79950631953142626</v>
      </c>
      <c r="AC7" s="661">
        <v>0.63190631953142606</v>
      </c>
      <c r="AD7" s="661">
        <v>0.44440631953142606</v>
      </c>
      <c r="AE7" s="661">
        <v>0.24600631953142305</v>
      </c>
      <c r="AF7" s="661">
        <v>4.8406319531425268E-2</v>
      </c>
      <c r="AG7" s="661">
        <v>-0.13599368046857485</v>
      </c>
      <c r="AH7" s="661">
        <v>-0.29679368046857668</v>
      </c>
      <c r="AI7" s="661">
        <v>-0.46419368046857379</v>
      </c>
      <c r="AJ7" s="661">
        <v>-0.58769368046857373</v>
      </c>
      <c r="AK7" s="661">
        <v>-0.72669368046857663</v>
      </c>
      <c r="AL7" s="661">
        <v>-0.83119368046857467</v>
      </c>
      <c r="AM7" s="661">
        <v>-0.88439368046857503</v>
      </c>
      <c r="AN7" s="661">
        <v>-0.92419368046857464</v>
      </c>
      <c r="AO7" s="661">
        <v>-0.95899368046857525</v>
      </c>
      <c r="AP7" s="661">
        <v>-0.94929368046857654</v>
      </c>
      <c r="AQ7" s="661">
        <v>-0.90229368046857594</v>
      </c>
      <c r="AR7" s="661">
        <v>-0.85669368046857564</v>
      </c>
      <c r="AS7" s="661">
        <v>-0.77639368046857449</v>
      </c>
      <c r="AT7" s="661">
        <v>-0.68029368046857464</v>
      </c>
      <c r="AU7" s="661">
        <v>-0.56399368046857568</v>
      </c>
      <c r="AV7" s="661">
        <v>-0.43469368046857504</v>
      </c>
      <c r="AW7" s="661">
        <v>-0.28099368046857442</v>
      </c>
      <c r="AX7" s="661">
        <v>-0.10839368046857523</v>
      </c>
    </row>
    <row r="8" spans="1:63" s="660" customFormat="1" ht="15.6" x14ac:dyDescent="0.3">
      <c r="A8" s="676" t="s">
        <v>1364</v>
      </c>
      <c r="B8" s="661"/>
      <c r="C8" s="661"/>
      <c r="E8" s="677">
        <v>-3.7898345577264103</v>
      </c>
      <c r="F8" s="661">
        <v>-3.6380345577264088</v>
      </c>
      <c r="G8" s="661">
        <v>-3.478334557726408</v>
      </c>
      <c r="H8" s="661">
        <v>-3.2052345577264085</v>
      </c>
      <c r="I8" s="661">
        <v>-2.8587345577264096</v>
      </c>
      <c r="J8" s="661">
        <v>-2.4843345577264082</v>
      </c>
      <c r="K8" s="661">
        <v>-2.1357345577264106</v>
      </c>
      <c r="L8" s="661">
        <v>-1.7821345577264105</v>
      </c>
      <c r="M8" s="661">
        <v>-1.6419999999999995</v>
      </c>
      <c r="N8" s="661">
        <v>-1.7678999999999974</v>
      </c>
      <c r="O8" s="661">
        <v>-1.8847999999999985</v>
      </c>
      <c r="P8" s="661">
        <v>-1.9883999999999986</v>
      </c>
      <c r="Q8" s="661">
        <v>-2.0974000000000004</v>
      </c>
      <c r="R8" s="661">
        <v>-2.2111999999999981</v>
      </c>
      <c r="S8" s="661">
        <v>-2.3088999999999977</v>
      </c>
      <c r="T8" s="661">
        <v>-2.4588999999999999</v>
      </c>
      <c r="U8" s="661">
        <v>-2.5976999999999997</v>
      </c>
      <c r="V8" s="661">
        <v>-2.7525999999999975</v>
      </c>
      <c r="W8" s="661">
        <v>-2.8933999999999997</v>
      </c>
      <c r="X8" s="661">
        <v>-3.0350999999999999</v>
      </c>
      <c r="Y8" s="661">
        <v>-3.1634999999999991</v>
      </c>
      <c r="Z8" s="661">
        <v>-3.2531999999999996</v>
      </c>
      <c r="AA8" s="661">
        <v>-3.3207999999999984</v>
      </c>
      <c r="AB8" s="661">
        <v>-3.4599999999999973</v>
      </c>
      <c r="AC8" s="661">
        <v>-3.6275999999999975</v>
      </c>
      <c r="AD8" s="661">
        <v>-3.8150999999999975</v>
      </c>
      <c r="AE8" s="661">
        <v>-4.0135000000000005</v>
      </c>
      <c r="AF8" s="661">
        <v>-4.2110999999999983</v>
      </c>
      <c r="AG8" s="661">
        <v>-4.3954999999999984</v>
      </c>
      <c r="AH8" s="661">
        <v>-4.5563000000000002</v>
      </c>
      <c r="AI8" s="661">
        <v>-4.7236999999999973</v>
      </c>
      <c r="AJ8" s="661">
        <v>-4.8471999999999973</v>
      </c>
      <c r="AK8" s="661">
        <v>-4.9862000000000002</v>
      </c>
      <c r="AL8" s="661">
        <v>-5.0906999999999982</v>
      </c>
      <c r="AM8" s="661">
        <v>-5.1438999999999986</v>
      </c>
      <c r="AN8" s="661">
        <v>-5.1836999999999982</v>
      </c>
      <c r="AO8" s="661">
        <v>-5.2184999999999988</v>
      </c>
      <c r="AP8" s="661">
        <v>-5.2088000000000001</v>
      </c>
      <c r="AQ8" s="661">
        <v>-5.1617999999999995</v>
      </c>
      <c r="AR8" s="661">
        <v>-5.1161999999999992</v>
      </c>
      <c r="AS8" s="661">
        <v>-5.035899999999998</v>
      </c>
      <c r="AT8" s="661">
        <v>-4.9397999999999982</v>
      </c>
      <c r="AU8" s="661">
        <v>-4.8234999999999992</v>
      </c>
      <c r="AV8" s="661">
        <v>-4.6941999999999986</v>
      </c>
      <c r="AW8" s="661">
        <v>-4.540499999999998</v>
      </c>
      <c r="AX8" s="661">
        <v>-4.3678999999999988</v>
      </c>
    </row>
    <row r="9" spans="1:63" s="660" customFormat="1" ht="15.6" x14ac:dyDescent="0.3">
      <c r="A9" s="676" t="s">
        <v>1363</v>
      </c>
      <c r="B9" s="661"/>
      <c r="C9" s="661"/>
      <c r="D9" s="661"/>
      <c r="E9" s="677">
        <v>-3.7898345577264103</v>
      </c>
      <c r="F9" s="661">
        <v>-3.6380345577264088</v>
      </c>
      <c r="G9" s="661">
        <v>-3.478334557726408</v>
      </c>
      <c r="H9" s="661">
        <v>-3.2052345577264085</v>
      </c>
      <c r="I9" s="661">
        <v>-2.8587345577264096</v>
      </c>
      <c r="J9" s="661">
        <v>-2.4843345577264082</v>
      </c>
      <c r="K9" s="661">
        <v>-2.1357345577264106</v>
      </c>
      <c r="L9" s="661">
        <v>-1.7821345577264105</v>
      </c>
      <c r="M9" s="661">
        <v>-1.4318345577264098</v>
      </c>
      <c r="N9" s="661">
        <v>-0.55773455772640768</v>
      </c>
      <c r="O9" s="661">
        <v>0.32536544227359121</v>
      </c>
      <c r="P9" s="661">
        <v>1.2217654422735911</v>
      </c>
      <c r="Q9" s="661">
        <v>2.1127654422735898</v>
      </c>
      <c r="R9" s="661">
        <v>2.8743221805943744</v>
      </c>
      <c r="S9" s="661">
        <v>2.7766221805943747</v>
      </c>
      <c r="T9" s="661">
        <v>2.6266221805943726</v>
      </c>
      <c r="U9" s="661">
        <v>2.4878221805943728</v>
      </c>
      <c r="V9" s="661">
        <v>2.332922180594375</v>
      </c>
      <c r="W9" s="661">
        <v>2.1921221805943727</v>
      </c>
      <c r="X9" s="661">
        <v>2.0504221805943725</v>
      </c>
      <c r="Y9" s="661">
        <v>1.9220221805943734</v>
      </c>
      <c r="Z9" s="661">
        <v>1.8323221805943728</v>
      </c>
      <c r="AA9" s="661">
        <v>1.764722180594374</v>
      </c>
      <c r="AB9" s="661">
        <v>1.6255221805943751</v>
      </c>
      <c r="AC9" s="661">
        <v>1.457922180594375</v>
      </c>
      <c r="AD9" s="661">
        <v>1.270422180594375</v>
      </c>
      <c r="AE9" s="661">
        <v>1.0720221805943719</v>
      </c>
      <c r="AF9" s="661">
        <v>0.87442218059437415</v>
      </c>
      <c r="AG9" s="661">
        <v>0.69002218059437403</v>
      </c>
      <c r="AH9" s="661">
        <v>0.5292221805943722</v>
      </c>
      <c r="AI9" s="661">
        <v>0.3618221805943751</v>
      </c>
      <c r="AJ9" s="661">
        <v>0.23832218059437515</v>
      </c>
      <c r="AK9" s="661">
        <v>9.9322180594372256E-2</v>
      </c>
      <c r="AL9" s="661">
        <v>-5.1778194056257831E-3</v>
      </c>
      <c r="AM9" s="661">
        <v>-5.8377819405626141E-2</v>
      </c>
      <c r="AN9" s="661">
        <v>-9.8177819405625755E-2</v>
      </c>
      <c r="AO9" s="661">
        <v>-0.13297781940562636</v>
      </c>
      <c r="AP9" s="661">
        <v>-0.12327781940562765</v>
      </c>
      <c r="AQ9" s="661">
        <v>-7.6277819405627056E-2</v>
      </c>
      <c r="AR9" s="661">
        <v>-3.0677819405626749E-2</v>
      </c>
      <c r="AS9" s="661">
        <v>4.9622180594374399E-2</v>
      </c>
      <c r="AT9" s="661">
        <v>0.14572218059437425</v>
      </c>
      <c r="AU9" s="661">
        <v>0.26202218059437321</v>
      </c>
      <c r="AV9" s="661">
        <v>0.39132218059437385</v>
      </c>
      <c r="AW9" s="661">
        <v>0.54502218059437446</v>
      </c>
      <c r="AX9" s="661">
        <v>0.71762218059437366</v>
      </c>
    </row>
    <row r="10" spans="1:63" ht="15.6" x14ac:dyDescent="0.25">
      <c r="B10" s="659"/>
      <c r="C10" s="657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  <c r="AO10" s="658"/>
      <c r="AP10" s="658"/>
      <c r="AQ10" s="658"/>
      <c r="AR10" s="658"/>
      <c r="AS10" s="658"/>
      <c r="AT10" s="658"/>
      <c r="AU10" s="658"/>
      <c r="AV10" s="658"/>
      <c r="AW10" s="658"/>
      <c r="AX10" s="658"/>
    </row>
    <row r="11" spans="1:63" ht="15.6" x14ac:dyDescent="0.25">
      <c r="B11" s="659"/>
      <c r="C11" s="657" t="s">
        <v>793</v>
      </c>
      <c r="D11" s="658"/>
      <c r="E11" s="658"/>
      <c r="F11" s="658"/>
      <c r="G11" s="658"/>
      <c r="H11" s="658"/>
      <c r="I11" s="658"/>
      <c r="J11" s="658"/>
      <c r="K11" s="658"/>
      <c r="L11" s="658"/>
      <c r="M11" s="658" t="s">
        <v>794</v>
      </c>
      <c r="N11" s="65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  <c r="AV11" s="658"/>
      <c r="AW11" s="658"/>
      <c r="AX11" s="658"/>
    </row>
  </sheetData>
  <hyperlinks>
    <hyperlink ref="A1" location="OBSAH!A1" display="OBSAH!A1" xr:uid="{B56FDBB2-A97B-4D46-A8D9-CE93ACACD29C}"/>
  </hyperlinks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09115-8CFD-4479-ABE5-BBC80FFC423A}">
  <dimension ref="A1:C40"/>
  <sheetViews>
    <sheetView zoomScale="80" zoomScaleNormal="80"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3" ht="15" customHeight="1" x14ac:dyDescent="0.2">
      <c r="A1" s="2" t="s">
        <v>3</v>
      </c>
    </row>
    <row r="2" spans="1:3" ht="25.5" customHeight="1" x14ac:dyDescent="0.2"/>
    <row r="3" spans="1:3" ht="12.75" customHeight="1" x14ac:dyDescent="0.2">
      <c r="A3" s="594" t="s">
        <v>567</v>
      </c>
      <c r="B3" s="610" t="s">
        <v>568</v>
      </c>
      <c r="C3" s="610" t="s">
        <v>569</v>
      </c>
    </row>
    <row r="4" spans="1:3" ht="12.75" customHeight="1" x14ac:dyDescent="0.2">
      <c r="A4" s="594" t="s">
        <v>570</v>
      </c>
      <c r="B4" s="610" t="s">
        <v>571</v>
      </c>
      <c r="C4" s="611">
        <v>67.156386375427203</v>
      </c>
    </row>
    <row r="5" spans="1:3" ht="12.75" customHeight="1" x14ac:dyDescent="0.2">
      <c r="A5" s="594" t="s">
        <v>303</v>
      </c>
      <c r="B5" s="610" t="s">
        <v>572</v>
      </c>
      <c r="C5" s="611">
        <v>41.028851270675659</v>
      </c>
    </row>
    <row r="6" spans="1:3" ht="12.75" customHeight="1" x14ac:dyDescent="0.2">
      <c r="A6" s="594" t="s">
        <v>320</v>
      </c>
      <c r="B6" s="610" t="s">
        <v>573</v>
      </c>
      <c r="C6" s="611">
        <v>59.108513593673706</v>
      </c>
    </row>
    <row r="7" spans="1:3" ht="12.75" customHeight="1" x14ac:dyDescent="0.2">
      <c r="A7" s="594" t="s">
        <v>319</v>
      </c>
      <c r="B7" s="610" t="s">
        <v>574</v>
      </c>
      <c r="C7" s="611">
        <v>35.57206392288208</v>
      </c>
    </row>
    <row r="8" spans="1:3" ht="12.75" customHeight="1" x14ac:dyDescent="0.2">
      <c r="A8" s="594" t="s">
        <v>575</v>
      </c>
      <c r="B8" s="610" t="s">
        <v>576</v>
      </c>
      <c r="C8" s="611">
        <v>57.588726282119751</v>
      </c>
    </row>
    <row r="9" spans="1:3" ht="12.75" customHeight="1" x14ac:dyDescent="0.2">
      <c r="A9" s="594" t="s">
        <v>577</v>
      </c>
      <c r="B9" s="610" t="s">
        <v>578</v>
      </c>
      <c r="C9" s="611">
        <v>44.550740718841553</v>
      </c>
    </row>
    <row r="10" spans="1:3" ht="12.75" customHeight="1" x14ac:dyDescent="0.2">
      <c r="A10" s="594" t="s">
        <v>309</v>
      </c>
      <c r="B10" s="610" t="s">
        <v>579</v>
      </c>
      <c r="C10" s="611">
        <v>73.763513565063477</v>
      </c>
    </row>
    <row r="11" spans="1:3" ht="12.75" customHeight="1" x14ac:dyDescent="0.2">
      <c r="A11" s="594" t="s">
        <v>580</v>
      </c>
      <c r="B11" s="610" t="s">
        <v>581</v>
      </c>
      <c r="C11" s="611">
        <v>25.729784369468689</v>
      </c>
    </row>
    <row r="12" spans="1:3" ht="12.75" customHeight="1" x14ac:dyDescent="0.2">
      <c r="A12" s="594" t="s">
        <v>317</v>
      </c>
      <c r="B12" s="610" t="s">
        <v>582</v>
      </c>
      <c r="C12" s="611">
        <v>37.578085064888</v>
      </c>
    </row>
    <row r="13" spans="1:3" ht="12.75" customHeight="1" x14ac:dyDescent="0.2">
      <c r="A13" s="594" t="s">
        <v>318</v>
      </c>
      <c r="B13" s="610" t="s">
        <v>583</v>
      </c>
      <c r="C13" s="611">
        <v>61.642491817474365</v>
      </c>
    </row>
    <row r="14" spans="1:3" ht="12.75" customHeight="1" x14ac:dyDescent="0.2">
      <c r="A14" s="594" t="s">
        <v>313</v>
      </c>
      <c r="B14" s="610" t="s">
        <v>584</v>
      </c>
      <c r="C14" s="611">
        <v>76.435112953186035</v>
      </c>
    </row>
    <row r="15" spans="1:3" ht="12.75" customHeight="1" x14ac:dyDescent="0.2">
      <c r="A15" s="594" t="s">
        <v>316</v>
      </c>
      <c r="B15" s="610" t="s">
        <v>585</v>
      </c>
      <c r="C15" s="611">
        <v>35.648572444915771</v>
      </c>
    </row>
    <row r="16" spans="1:3" ht="12.75" customHeight="1" x14ac:dyDescent="0.2">
      <c r="A16" s="594" t="s">
        <v>298</v>
      </c>
      <c r="B16" s="610" t="s">
        <v>586</v>
      </c>
      <c r="C16" s="611">
        <v>50.634050369262695</v>
      </c>
    </row>
    <row r="17" spans="1:3" ht="12.75" customHeight="1" x14ac:dyDescent="0.2">
      <c r="A17" s="594" t="s">
        <v>312</v>
      </c>
      <c r="B17" s="610" t="s">
        <v>587</v>
      </c>
      <c r="C17" s="611">
        <v>62.012404203414917</v>
      </c>
    </row>
    <row r="18" spans="1:3" ht="12.75" customHeight="1" x14ac:dyDescent="0.2">
      <c r="A18" s="594" t="s">
        <v>588</v>
      </c>
      <c r="B18" s="610" t="s">
        <v>589</v>
      </c>
      <c r="C18" s="611">
        <v>63.062256574630737</v>
      </c>
    </row>
    <row r="19" spans="1:3" ht="12.75" customHeight="1" x14ac:dyDescent="0.2">
      <c r="A19" s="594" t="s">
        <v>314</v>
      </c>
      <c r="B19" s="610" t="s">
        <v>590</v>
      </c>
      <c r="C19" s="611">
        <v>68.666499853134155</v>
      </c>
    </row>
    <row r="20" spans="1:3" ht="12.75" customHeight="1" x14ac:dyDescent="0.2">
      <c r="A20" s="594" t="s">
        <v>311</v>
      </c>
      <c r="B20" s="610" t="s">
        <v>591</v>
      </c>
      <c r="C20" s="611">
        <v>54.430705308914185</v>
      </c>
    </row>
    <row r="21" spans="1:3" ht="12.75" customHeight="1" x14ac:dyDescent="0.2">
      <c r="A21" s="594" t="s">
        <v>305</v>
      </c>
      <c r="B21" s="610" t="s">
        <v>592</v>
      </c>
      <c r="C21" s="611">
        <v>33.312332630157471</v>
      </c>
    </row>
    <row r="22" spans="1:3" ht="12.75" customHeight="1" x14ac:dyDescent="0.2">
      <c r="A22" s="594" t="s">
        <v>315</v>
      </c>
      <c r="B22" s="610" t="s">
        <v>593</v>
      </c>
      <c r="C22" s="611">
        <v>71.907651424407959</v>
      </c>
    </row>
    <row r="23" spans="1:3" ht="12.75" customHeight="1" x14ac:dyDescent="0.2">
      <c r="A23" s="594" t="s">
        <v>594</v>
      </c>
      <c r="B23" s="610" t="s">
        <v>595</v>
      </c>
      <c r="C23" s="611">
        <v>50.625580549240112</v>
      </c>
    </row>
    <row r="24" spans="1:3" ht="12.75" customHeight="1" x14ac:dyDescent="0.2">
      <c r="A24" s="594" t="s">
        <v>310</v>
      </c>
      <c r="B24" s="610" t="s">
        <v>596</v>
      </c>
      <c r="C24" s="611">
        <v>56.971609592437744</v>
      </c>
    </row>
    <row r="25" spans="1:3" ht="12.75" customHeight="1" x14ac:dyDescent="0.2">
      <c r="A25" s="594" t="s">
        <v>307</v>
      </c>
      <c r="B25" s="610" t="s">
        <v>597</v>
      </c>
      <c r="C25" s="611">
        <v>48.084446787834167</v>
      </c>
    </row>
    <row r="26" spans="1:3" ht="12.75" customHeight="1" x14ac:dyDescent="0.2">
      <c r="A26" s="594" t="s">
        <v>308</v>
      </c>
      <c r="B26" s="610" t="s">
        <v>598</v>
      </c>
      <c r="C26" s="611">
        <v>51.449978351593018</v>
      </c>
    </row>
    <row r="27" spans="1:3" s="29" customFormat="1" ht="12.75" customHeight="1" x14ac:dyDescent="0.2">
      <c r="A27" s="594" t="s">
        <v>599</v>
      </c>
      <c r="B27" s="612" t="s">
        <v>600</v>
      </c>
      <c r="C27" s="613">
        <v>48.782166838645935</v>
      </c>
    </row>
    <row r="28" spans="1:3" ht="12.75" customHeight="1" x14ac:dyDescent="0.2">
      <c r="A28" s="594" t="s">
        <v>601</v>
      </c>
      <c r="B28" s="612" t="s">
        <v>602</v>
      </c>
      <c r="C28" s="613">
        <v>56.510943174362183</v>
      </c>
    </row>
    <row r="29" spans="1:3" ht="12.75" customHeight="1" x14ac:dyDescent="0.2">
      <c r="A29" s="594" t="s">
        <v>603</v>
      </c>
      <c r="B29" s="610" t="s">
        <v>604</v>
      </c>
      <c r="C29" s="611">
        <v>47.852370142936707</v>
      </c>
    </row>
    <row r="30" spans="1:3" ht="12.75" customHeight="1" x14ac:dyDescent="0.2">
      <c r="A30" s="594" t="s">
        <v>304</v>
      </c>
      <c r="B30" s="610" t="s">
        <v>605</v>
      </c>
      <c r="C30" s="611">
        <v>72.556674480438232</v>
      </c>
    </row>
    <row r="31" spans="1:3" x14ac:dyDescent="0.2">
      <c r="A31" s="594" t="s">
        <v>606</v>
      </c>
      <c r="B31" s="610" t="s">
        <v>607</v>
      </c>
      <c r="C31" s="611">
        <v>55.21964430809021</v>
      </c>
    </row>
    <row r="32" spans="1:3" x14ac:dyDescent="0.2">
      <c r="A32" s="594" t="s">
        <v>302</v>
      </c>
      <c r="B32" s="610" t="s">
        <v>608</v>
      </c>
      <c r="C32" s="611">
        <v>60.316956043243408</v>
      </c>
    </row>
    <row r="33" spans="1:3" x14ac:dyDescent="0.2">
      <c r="A33" s="594" t="s">
        <v>301</v>
      </c>
      <c r="B33" s="610" t="s">
        <v>609</v>
      </c>
      <c r="C33" s="611">
        <v>76.947838068008423</v>
      </c>
    </row>
    <row r="34" spans="1:3" x14ac:dyDescent="0.2">
      <c r="A34" s="594" t="s">
        <v>300</v>
      </c>
      <c r="B34" s="610" t="s">
        <v>610</v>
      </c>
      <c r="C34" s="611">
        <v>53.595924377441406</v>
      </c>
    </row>
    <row r="35" spans="1:3" x14ac:dyDescent="0.2">
      <c r="A35" s="594" t="s">
        <v>611</v>
      </c>
      <c r="B35" s="610" t="s">
        <v>612</v>
      </c>
      <c r="C35" s="611">
        <v>43.710428476333618</v>
      </c>
    </row>
    <row r="36" spans="1:3" x14ac:dyDescent="0.2">
      <c r="A36" s="594" t="s">
        <v>613</v>
      </c>
      <c r="B36" s="610" t="s">
        <v>614</v>
      </c>
      <c r="C36" s="611">
        <v>31.930434703826904</v>
      </c>
    </row>
    <row r="37" spans="1:3" x14ac:dyDescent="0.2">
      <c r="A37" s="594" t="s">
        <v>299</v>
      </c>
      <c r="B37" s="610" t="s">
        <v>615</v>
      </c>
      <c r="C37" s="611">
        <v>54.1484534740448</v>
      </c>
    </row>
    <row r="38" spans="1:3" x14ac:dyDescent="0.2">
      <c r="A38" s="594" t="s">
        <v>297</v>
      </c>
      <c r="B38" s="610" t="s">
        <v>616</v>
      </c>
      <c r="C38" s="611">
        <v>58.806908130645752</v>
      </c>
    </row>
    <row r="39" spans="1:3" x14ac:dyDescent="0.2">
      <c r="A39" s="594" t="s">
        <v>617</v>
      </c>
      <c r="B39" s="610" t="s">
        <v>618</v>
      </c>
      <c r="C39" s="611">
        <v>70.813214778900146</v>
      </c>
    </row>
    <row r="40" spans="1:3" x14ac:dyDescent="0.2">
      <c r="A40" s="594" t="s">
        <v>619</v>
      </c>
      <c r="B40" s="610" t="s">
        <v>620</v>
      </c>
      <c r="C40" s="611">
        <v>53.073906898498535</v>
      </c>
    </row>
  </sheetData>
  <hyperlinks>
    <hyperlink ref="A1" location="OBSAH!A1" display="OBSAH!A1" xr:uid="{2CE16396-73DA-41A5-86C2-A02EB675A9DA}"/>
  </hyperlink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7517-E37C-430C-8554-034518A17073}">
  <dimension ref="A1:C40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3" ht="15" customHeight="1" x14ac:dyDescent="0.2">
      <c r="A1" s="2" t="s">
        <v>3</v>
      </c>
    </row>
    <row r="2" spans="1:3" ht="25.5" customHeight="1" x14ac:dyDescent="0.2"/>
    <row r="3" spans="1:3" ht="12.75" customHeight="1" x14ac:dyDescent="0.2">
      <c r="A3" s="594" t="s">
        <v>567</v>
      </c>
      <c r="B3" s="594" t="s">
        <v>568</v>
      </c>
      <c r="C3" s="594" t="s">
        <v>621</v>
      </c>
    </row>
    <row r="4" spans="1:3" ht="12.75" customHeight="1" x14ac:dyDescent="0.2">
      <c r="A4" s="594" t="s">
        <v>570</v>
      </c>
      <c r="B4" s="594" t="s">
        <v>571</v>
      </c>
      <c r="C4" s="614">
        <v>0.63996914029121399</v>
      </c>
    </row>
    <row r="5" spans="1:3" ht="12.75" customHeight="1" x14ac:dyDescent="0.2">
      <c r="A5" s="594" t="s">
        <v>303</v>
      </c>
      <c r="B5" s="594" t="s">
        <v>572</v>
      </c>
      <c r="C5" s="614">
        <v>0.51017710566520691</v>
      </c>
    </row>
    <row r="6" spans="1:3" ht="12.75" customHeight="1" x14ac:dyDescent="0.2">
      <c r="A6" s="594" t="s">
        <v>320</v>
      </c>
      <c r="B6" s="594" t="s">
        <v>573</v>
      </c>
      <c r="C6" s="614">
        <v>0.53666895627975464</v>
      </c>
    </row>
    <row r="7" spans="1:3" ht="12.75" customHeight="1" x14ac:dyDescent="0.2">
      <c r="A7" s="594" t="s">
        <v>319</v>
      </c>
      <c r="B7" s="594" t="s">
        <v>574</v>
      </c>
      <c r="C7" s="614">
        <v>0.33987987041473389</v>
      </c>
    </row>
    <row r="8" spans="1:3" ht="12.75" customHeight="1" x14ac:dyDescent="0.2">
      <c r="A8" s="594" t="s">
        <v>575</v>
      </c>
      <c r="B8" s="594" t="s">
        <v>576</v>
      </c>
      <c r="C8" s="614">
        <v>0.55343529582023621</v>
      </c>
    </row>
    <row r="9" spans="1:3" ht="12.75" customHeight="1" x14ac:dyDescent="0.2">
      <c r="A9" s="594" t="s">
        <v>577</v>
      </c>
      <c r="B9" s="594" t="s">
        <v>578</v>
      </c>
      <c r="C9" s="614">
        <v>0.63302570581436157</v>
      </c>
    </row>
    <row r="10" spans="1:3" ht="12.75" customHeight="1" x14ac:dyDescent="0.2">
      <c r="A10" s="594" t="s">
        <v>309</v>
      </c>
      <c r="B10" s="594" t="s">
        <v>579</v>
      </c>
      <c r="C10" s="614">
        <v>0.74226677417755127</v>
      </c>
    </row>
    <row r="11" spans="1:3" ht="12.75" customHeight="1" x14ac:dyDescent="0.2">
      <c r="A11" s="594" t="s">
        <v>580</v>
      </c>
      <c r="B11" s="594" t="s">
        <v>581</v>
      </c>
      <c r="C11" s="614">
        <v>0.61041775345802307</v>
      </c>
    </row>
    <row r="12" spans="1:3" ht="12.75" customHeight="1" x14ac:dyDescent="0.2">
      <c r="A12" s="594" t="s">
        <v>317</v>
      </c>
      <c r="B12" s="594" t="s">
        <v>582</v>
      </c>
      <c r="C12" s="614">
        <v>0.69046923518180847</v>
      </c>
    </row>
    <row r="13" spans="1:3" ht="12.75" customHeight="1" x14ac:dyDescent="0.2">
      <c r="A13" s="594" t="s">
        <v>318</v>
      </c>
      <c r="B13" s="594" t="s">
        <v>583</v>
      </c>
      <c r="C13" s="614">
        <v>0.82925248146057129</v>
      </c>
    </row>
    <row r="14" spans="1:3" ht="12.75" customHeight="1" x14ac:dyDescent="0.2">
      <c r="A14" s="594" t="s">
        <v>313</v>
      </c>
      <c r="B14" s="594" t="s">
        <v>584</v>
      </c>
      <c r="C14" s="614">
        <v>0.56237494945526123</v>
      </c>
    </row>
    <row r="15" spans="1:3" ht="12.75" customHeight="1" x14ac:dyDescent="0.2">
      <c r="A15" s="594" t="s">
        <v>316</v>
      </c>
      <c r="B15" s="594" t="s">
        <v>585</v>
      </c>
      <c r="C15" s="614">
        <v>0.6307637095451355</v>
      </c>
    </row>
    <row r="16" spans="1:3" ht="12.75" customHeight="1" x14ac:dyDescent="0.2">
      <c r="A16" s="594" t="s">
        <v>298</v>
      </c>
      <c r="B16" s="594" t="s">
        <v>586</v>
      </c>
      <c r="C16" s="614">
        <v>0.69490242004394531</v>
      </c>
    </row>
    <row r="17" spans="1:3" ht="12.75" customHeight="1" x14ac:dyDescent="0.2">
      <c r="A17" s="594" t="s">
        <v>312</v>
      </c>
      <c r="B17" s="594" t="s">
        <v>587</v>
      </c>
      <c r="C17" s="614">
        <v>0.60772722959518433</v>
      </c>
    </row>
    <row r="18" spans="1:3" ht="12.75" customHeight="1" x14ac:dyDescent="0.2">
      <c r="A18" s="594" t="s">
        <v>588</v>
      </c>
      <c r="B18" s="594" t="s">
        <v>589</v>
      </c>
      <c r="C18" s="614">
        <v>0.72046375274658203</v>
      </c>
    </row>
    <row r="19" spans="1:3" ht="12.75" customHeight="1" x14ac:dyDescent="0.2">
      <c r="A19" s="594" t="s">
        <v>314</v>
      </c>
      <c r="B19" s="594" t="s">
        <v>590</v>
      </c>
      <c r="C19" s="614">
        <v>0.51142790913581848</v>
      </c>
    </row>
    <row r="20" spans="1:3" ht="12.75" customHeight="1" x14ac:dyDescent="0.2">
      <c r="A20" s="594" t="s">
        <v>311</v>
      </c>
      <c r="B20" s="594" t="s">
        <v>591</v>
      </c>
      <c r="C20" s="614">
        <v>0.48240113258361816</v>
      </c>
    </row>
    <row r="21" spans="1:3" ht="12.75" customHeight="1" x14ac:dyDescent="0.2">
      <c r="A21" s="594" t="s">
        <v>305</v>
      </c>
      <c r="B21" s="594" t="s">
        <v>592</v>
      </c>
      <c r="C21" s="614">
        <v>0.38108664751052856</v>
      </c>
    </row>
    <row r="22" spans="1:3" ht="12.75" customHeight="1" x14ac:dyDescent="0.2">
      <c r="A22" s="594" t="s">
        <v>315</v>
      </c>
      <c r="B22" s="594" t="s">
        <v>593</v>
      </c>
      <c r="C22" s="614">
        <v>0.52551588416099548</v>
      </c>
    </row>
    <row r="23" spans="1:3" ht="12.75" customHeight="1" x14ac:dyDescent="0.2">
      <c r="A23" s="594" t="s">
        <v>594</v>
      </c>
      <c r="B23" s="594" t="s">
        <v>595</v>
      </c>
      <c r="C23" s="614">
        <v>0.71503067016601563</v>
      </c>
    </row>
    <row r="24" spans="1:3" ht="12.75" customHeight="1" x14ac:dyDescent="0.2">
      <c r="A24" s="594" t="s">
        <v>310</v>
      </c>
      <c r="B24" s="594" t="s">
        <v>596</v>
      </c>
      <c r="C24" s="614">
        <v>0.55357831716537476</v>
      </c>
    </row>
    <row r="25" spans="1:3" ht="12.75" customHeight="1" x14ac:dyDescent="0.2">
      <c r="A25" s="594" t="s">
        <v>307</v>
      </c>
      <c r="B25" s="594" t="s">
        <v>597</v>
      </c>
      <c r="C25" s="614">
        <v>0.61602923274040222</v>
      </c>
    </row>
    <row r="26" spans="1:3" ht="12.75" customHeight="1" x14ac:dyDescent="0.2">
      <c r="A26" s="594" t="s">
        <v>308</v>
      </c>
      <c r="B26" s="594" t="s">
        <v>598</v>
      </c>
      <c r="C26" s="614">
        <v>0.61547103524208069</v>
      </c>
    </row>
    <row r="27" spans="1:3" s="29" customFormat="1" ht="12.75" customHeight="1" x14ac:dyDescent="0.2">
      <c r="A27" s="594" t="s">
        <v>599</v>
      </c>
      <c r="B27" s="594" t="s">
        <v>600</v>
      </c>
      <c r="C27" s="614">
        <v>0.53454795479774475</v>
      </c>
    </row>
    <row r="28" spans="1:3" ht="12.75" customHeight="1" x14ac:dyDescent="0.2">
      <c r="A28" s="594" t="s">
        <v>601</v>
      </c>
      <c r="B28" s="594" t="s">
        <v>602</v>
      </c>
      <c r="C28" s="614">
        <v>0.45561033487319946</v>
      </c>
    </row>
    <row r="29" spans="1:3" ht="12.75" customHeight="1" x14ac:dyDescent="0.2">
      <c r="A29" s="594" t="s">
        <v>603</v>
      </c>
      <c r="B29" s="594" t="s">
        <v>604</v>
      </c>
      <c r="C29" s="614">
        <v>0.46929919719696045</v>
      </c>
    </row>
    <row r="30" spans="1:3" ht="12.75" customHeight="1" x14ac:dyDescent="0.2">
      <c r="A30" s="594" t="s">
        <v>304</v>
      </c>
      <c r="B30" s="594" t="s">
        <v>605</v>
      </c>
      <c r="C30" s="614">
        <v>0.66548892855644226</v>
      </c>
    </row>
    <row r="31" spans="1:3" x14ac:dyDescent="0.2">
      <c r="A31" s="594" t="s">
        <v>606</v>
      </c>
      <c r="B31" s="594" t="s">
        <v>607</v>
      </c>
      <c r="C31" s="614">
        <v>0.66706433892250061</v>
      </c>
    </row>
    <row r="32" spans="1:3" x14ac:dyDescent="0.2">
      <c r="A32" s="594" t="s">
        <v>302</v>
      </c>
      <c r="B32" s="594" t="s">
        <v>608</v>
      </c>
      <c r="C32" s="614">
        <v>0.54469648003578186</v>
      </c>
    </row>
    <row r="33" spans="1:3" x14ac:dyDescent="0.2">
      <c r="A33" s="594" t="s">
        <v>301</v>
      </c>
      <c r="B33" s="594" t="s">
        <v>609</v>
      </c>
      <c r="C33" s="614">
        <v>0.58218464255332947</v>
      </c>
    </row>
    <row r="34" spans="1:3" x14ac:dyDescent="0.2">
      <c r="A34" s="594" t="s">
        <v>300</v>
      </c>
      <c r="B34" s="594" t="s">
        <v>610</v>
      </c>
      <c r="C34" s="614">
        <v>0.37704604864120483</v>
      </c>
    </row>
    <row r="35" spans="1:3" x14ac:dyDescent="0.2">
      <c r="A35" s="594" t="s">
        <v>611</v>
      </c>
      <c r="B35" s="594" t="s">
        <v>612</v>
      </c>
      <c r="C35" s="614">
        <v>0.52129751443862915</v>
      </c>
    </row>
    <row r="36" spans="1:3" x14ac:dyDescent="0.2">
      <c r="A36" s="594" t="s">
        <v>613</v>
      </c>
      <c r="B36" s="594" t="s">
        <v>614</v>
      </c>
      <c r="C36" s="614">
        <v>0.57867985963821411</v>
      </c>
    </row>
    <row r="37" spans="1:3" x14ac:dyDescent="0.2">
      <c r="A37" s="594" t="s">
        <v>299</v>
      </c>
      <c r="B37" s="594" t="s">
        <v>615</v>
      </c>
      <c r="C37" s="614">
        <v>0.6587851345539093</v>
      </c>
    </row>
    <row r="38" spans="1:3" x14ac:dyDescent="0.2">
      <c r="A38" s="594" t="s">
        <v>297</v>
      </c>
      <c r="B38" s="594" t="s">
        <v>616</v>
      </c>
      <c r="C38" s="614">
        <v>0.52425611019134521</v>
      </c>
    </row>
    <row r="39" spans="1:3" x14ac:dyDescent="0.2">
      <c r="A39" s="594" t="s">
        <v>617</v>
      </c>
      <c r="B39" s="594" t="s">
        <v>618</v>
      </c>
      <c r="C39" s="614">
        <v>0.49206387996673584</v>
      </c>
    </row>
    <row r="40" spans="1:3" x14ac:dyDescent="0.2">
      <c r="A40" s="594" t="s">
        <v>619</v>
      </c>
      <c r="B40" s="594" t="s">
        <v>620</v>
      </c>
      <c r="C40" s="614">
        <v>0.59842714667320251</v>
      </c>
    </row>
  </sheetData>
  <hyperlinks>
    <hyperlink ref="A1" location="OBSAH!A1" display="OBSAH!A1" xr:uid="{B361E495-AFF2-452D-BE16-AE28A68B15F9}"/>
  </hyperlinks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1608-86E8-406C-A8F5-3CCD8A6E0272}">
  <dimension ref="A1:C156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3" ht="15" customHeight="1" x14ac:dyDescent="0.2">
      <c r="A1" s="2" t="s">
        <v>3</v>
      </c>
    </row>
    <row r="2" spans="1:3" ht="25.5" customHeight="1" x14ac:dyDescent="0.2"/>
    <row r="3" spans="1:3" ht="12.75" customHeight="1" x14ac:dyDescent="0.2">
      <c r="B3" s="594" t="s">
        <v>621</v>
      </c>
      <c r="C3" s="594" t="s">
        <v>569</v>
      </c>
    </row>
    <row r="4" spans="1:3" ht="12.75" customHeight="1" x14ac:dyDescent="0.2">
      <c r="B4" s="594">
        <v>0.49172329902648926</v>
      </c>
      <c r="C4" s="615">
        <v>33.637598156929016</v>
      </c>
    </row>
    <row r="5" spans="1:3" ht="12.75" customHeight="1" x14ac:dyDescent="0.2">
      <c r="B5" s="594">
        <v>0.63996914029121399</v>
      </c>
      <c r="C5" s="615">
        <v>67.156386375427246</v>
      </c>
    </row>
    <row r="6" spans="1:3" ht="12.75" customHeight="1" x14ac:dyDescent="0.2">
      <c r="B6" s="594">
        <v>0.44330513477325439</v>
      </c>
      <c r="C6" s="615">
        <v>50.106751918792725</v>
      </c>
    </row>
    <row r="7" spans="1:3" ht="12.75" customHeight="1" x14ac:dyDescent="0.2">
      <c r="B7" s="594">
        <v>0.49342834949493408</v>
      </c>
      <c r="C7" s="615">
        <v>58.756822347640991</v>
      </c>
    </row>
    <row r="8" spans="1:3" ht="12.75" customHeight="1" x14ac:dyDescent="0.2">
      <c r="B8" s="594">
        <v>0.52988791465759277</v>
      </c>
      <c r="C8" s="615">
        <v>26.153105497360229</v>
      </c>
    </row>
    <row r="9" spans="1:3" ht="12.75" customHeight="1" x14ac:dyDescent="0.2">
      <c r="B9" s="594">
        <v>0.75347095727920532</v>
      </c>
      <c r="C9" s="615">
        <v>66.272562742233276</v>
      </c>
    </row>
    <row r="10" spans="1:3" ht="12.75" customHeight="1" x14ac:dyDescent="0.2">
      <c r="B10" s="594">
        <v>0.51017710566520691</v>
      </c>
      <c r="C10" s="615">
        <v>41.028851270675659</v>
      </c>
    </row>
    <row r="11" spans="1:3" ht="12.75" customHeight="1" x14ac:dyDescent="0.2">
      <c r="B11" s="594">
        <v>0.54868206381797791</v>
      </c>
      <c r="C11" s="615">
        <v>23.479869961738586</v>
      </c>
    </row>
    <row r="12" spans="1:3" ht="12.75" customHeight="1" x14ac:dyDescent="0.2">
      <c r="B12" s="594">
        <v>0.42350691556930542</v>
      </c>
      <c r="C12" s="615">
        <v>54.973644018173218</v>
      </c>
    </row>
    <row r="13" spans="1:3" ht="12.75" customHeight="1" x14ac:dyDescent="0.2">
      <c r="B13" s="594">
        <v>0.60157176852226257</v>
      </c>
      <c r="C13" s="615">
        <v>43.38420033454895</v>
      </c>
    </row>
    <row r="14" spans="1:3" ht="12.75" customHeight="1" x14ac:dyDescent="0.2">
      <c r="B14" s="594">
        <v>0.53666895627975464</v>
      </c>
      <c r="C14" s="615">
        <v>59.108513593673706</v>
      </c>
    </row>
    <row r="15" spans="1:3" ht="12.75" customHeight="1" x14ac:dyDescent="0.2">
      <c r="B15" s="594">
        <v>0.43228793144226074</v>
      </c>
      <c r="C15" s="615">
        <v>25.104588270187378</v>
      </c>
    </row>
    <row r="16" spans="1:3" ht="12.75" customHeight="1" x14ac:dyDescent="0.2">
      <c r="B16" s="594">
        <v>0.60237857699394226</v>
      </c>
      <c r="C16" s="615">
        <v>16.194924712181091</v>
      </c>
    </row>
    <row r="17" spans="2:3" ht="12.75" customHeight="1" x14ac:dyDescent="0.2">
      <c r="B17" s="594">
        <v>0.44897472858428955</v>
      </c>
      <c r="C17" s="615">
        <v>67.290776968002319</v>
      </c>
    </row>
    <row r="18" spans="2:3" ht="12.75" customHeight="1" x14ac:dyDescent="0.2">
      <c r="B18" s="594">
        <v>0.55343529582023621</v>
      </c>
      <c r="C18" s="615">
        <v>57.588726282119751</v>
      </c>
    </row>
    <row r="19" spans="2:3" ht="12.75" customHeight="1" x14ac:dyDescent="0.2">
      <c r="B19" s="594">
        <v>0.48106008768081665</v>
      </c>
      <c r="C19" s="615">
        <v>75.470608472824097</v>
      </c>
    </row>
    <row r="20" spans="2:3" ht="12.75" customHeight="1" x14ac:dyDescent="0.2">
      <c r="B20" s="594">
        <v>0.4760860800743103</v>
      </c>
      <c r="C20" s="615">
        <v>78.932136297225952</v>
      </c>
    </row>
    <row r="21" spans="2:3" ht="12.75" customHeight="1" x14ac:dyDescent="0.2">
      <c r="B21" s="594">
        <v>0.33987987041473389</v>
      </c>
      <c r="C21" s="615">
        <v>35.57206392288208</v>
      </c>
    </row>
    <row r="22" spans="2:3" ht="12.75" customHeight="1" x14ac:dyDescent="0.2">
      <c r="B22" s="594">
        <v>0.39869850873947144</v>
      </c>
      <c r="C22" s="615">
        <v>20.195984840393066</v>
      </c>
    </row>
    <row r="23" spans="2:3" ht="12.75" customHeight="1" x14ac:dyDescent="0.2">
      <c r="B23" s="594">
        <v>0.60287934541702271</v>
      </c>
      <c r="C23" s="615">
        <v>13.548102974891663</v>
      </c>
    </row>
    <row r="24" spans="2:3" ht="12.75" customHeight="1" x14ac:dyDescent="0.2">
      <c r="B24" s="594">
        <v>0.70035228133201599</v>
      </c>
      <c r="C24" s="615">
        <v>73.329895734786987</v>
      </c>
    </row>
    <row r="25" spans="2:3" ht="12.75" customHeight="1" x14ac:dyDescent="0.2">
      <c r="B25" s="594">
        <v>0.57097211480140686</v>
      </c>
      <c r="C25" s="615">
        <v>62.185323238372803</v>
      </c>
    </row>
    <row r="26" spans="2:3" ht="12.75" customHeight="1" x14ac:dyDescent="0.2">
      <c r="B26" s="594">
        <v>0.39219361543655396</v>
      </c>
      <c r="C26" s="615">
        <v>36.799231171607971</v>
      </c>
    </row>
    <row r="27" spans="2:3" s="29" customFormat="1" ht="12.75" customHeight="1" x14ac:dyDescent="0.2">
      <c r="B27" s="594">
        <v>0.68320596218109131</v>
      </c>
      <c r="C27" s="615">
        <v>68.861597776412964</v>
      </c>
    </row>
    <row r="28" spans="2:3" ht="12.75" customHeight="1" x14ac:dyDescent="0.2">
      <c r="B28" s="594">
        <v>0.46300482749938965</v>
      </c>
      <c r="C28" s="615">
        <v>13.814426958560944</v>
      </c>
    </row>
    <row r="29" spans="2:3" ht="12.75" customHeight="1" x14ac:dyDescent="0.2">
      <c r="B29" s="594">
        <v>0.45178014039993286</v>
      </c>
      <c r="C29" s="615">
        <v>72.436487674713135</v>
      </c>
    </row>
    <row r="30" spans="2:3" ht="12.75" customHeight="1" x14ac:dyDescent="0.2">
      <c r="B30" s="594">
        <v>0.69641321897506714</v>
      </c>
      <c r="C30" s="615">
        <v>41.355964541435242</v>
      </c>
    </row>
    <row r="31" spans="2:3" x14ac:dyDescent="0.2">
      <c r="B31" s="594">
        <v>0.55413633584976196</v>
      </c>
      <c r="C31" s="615">
        <v>41.236931085586548</v>
      </c>
    </row>
    <row r="32" spans="2:3" x14ac:dyDescent="0.2">
      <c r="B32" s="594">
        <v>0.40318596363067627</v>
      </c>
      <c r="C32" s="615">
        <v>35.377946496009827</v>
      </c>
    </row>
    <row r="33" spans="2:3" x14ac:dyDescent="0.2">
      <c r="B33" s="594">
        <v>0.60202404856681824</v>
      </c>
      <c r="C33" s="615">
        <v>47.803369164466858</v>
      </c>
    </row>
    <row r="34" spans="2:3" x14ac:dyDescent="0.2">
      <c r="B34" s="594">
        <v>0.47061556577682495</v>
      </c>
      <c r="C34" s="615">
        <v>38.623398542404175</v>
      </c>
    </row>
    <row r="35" spans="2:3" x14ac:dyDescent="0.2">
      <c r="B35" s="594">
        <v>0.48240113258361816</v>
      </c>
      <c r="C35" s="615">
        <v>54.430705308914185</v>
      </c>
    </row>
    <row r="36" spans="2:3" x14ac:dyDescent="0.2">
      <c r="B36" s="594">
        <v>0.74226677417755127</v>
      </c>
      <c r="C36" s="615">
        <v>73.763513565063477</v>
      </c>
    </row>
    <row r="37" spans="2:3" x14ac:dyDescent="0.2">
      <c r="B37" s="594">
        <v>0.61041775345802307</v>
      </c>
      <c r="C37" s="615">
        <v>25.729784369468689</v>
      </c>
    </row>
    <row r="38" spans="2:3" x14ac:dyDescent="0.2">
      <c r="B38" s="594">
        <v>0.82925248146057129</v>
      </c>
      <c r="C38" s="615">
        <v>61.642491817474365</v>
      </c>
    </row>
    <row r="39" spans="2:3" x14ac:dyDescent="0.2">
      <c r="B39" s="594">
        <v>0.75757786631584167</v>
      </c>
      <c r="C39" s="615">
        <v>43.825080990791321</v>
      </c>
    </row>
    <row r="40" spans="2:3" x14ac:dyDescent="0.2">
      <c r="B40" s="594">
        <v>0.64851400256156921</v>
      </c>
      <c r="C40" s="615">
        <v>54.526066780090332</v>
      </c>
    </row>
    <row r="41" spans="2:3" x14ac:dyDescent="0.2">
      <c r="B41" s="594">
        <v>0.46462249755859375</v>
      </c>
      <c r="C41" s="615">
        <v>59.564036130905151</v>
      </c>
    </row>
    <row r="42" spans="2:3" x14ac:dyDescent="0.2">
      <c r="B42" s="594">
        <v>0.52603766322135925</v>
      </c>
      <c r="C42" s="615">
        <v>70.614993572235107</v>
      </c>
    </row>
    <row r="43" spans="2:3" x14ac:dyDescent="0.2">
      <c r="B43" s="594">
        <v>0.51792430877685547</v>
      </c>
      <c r="C43" s="615">
        <v>44.360128045082092</v>
      </c>
    </row>
    <row r="44" spans="2:3" x14ac:dyDescent="0.2">
      <c r="B44" s="594">
        <v>0.6307637095451355</v>
      </c>
      <c r="C44" s="615">
        <v>35.648572444915771</v>
      </c>
    </row>
    <row r="45" spans="2:3" x14ac:dyDescent="0.2">
      <c r="B45" s="594">
        <v>0.48267149925231934</v>
      </c>
      <c r="C45" s="615">
        <v>37.577715516090393</v>
      </c>
    </row>
    <row r="46" spans="2:3" x14ac:dyDescent="0.2">
      <c r="B46" s="594">
        <v>0.52800840139389038</v>
      </c>
      <c r="C46" s="615">
        <v>27.895000576972961</v>
      </c>
    </row>
    <row r="47" spans="2:3" x14ac:dyDescent="0.2">
      <c r="B47" s="594">
        <v>0.63115876913070679</v>
      </c>
      <c r="C47" s="615">
        <v>57.809710502624512</v>
      </c>
    </row>
    <row r="48" spans="2:3" x14ac:dyDescent="0.2">
      <c r="B48" s="594">
        <v>0.69490242004394531</v>
      </c>
      <c r="C48" s="615">
        <v>50.634050369262695</v>
      </c>
    </row>
    <row r="49" spans="2:3" x14ac:dyDescent="0.2">
      <c r="B49" s="594">
        <v>0.60772722959518433</v>
      </c>
      <c r="C49" s="615">
        <v>62.012404203414917</v>
      </c>
    </row>
    <row r="50" spans="2:3" x14ac:dyDescent="0.2">
      <c r="B50" s="594">
        <v>0.57996246218681335</v>
      </c>
      <c r="C50" s="615">
        <v>40.40016233921051</v>
      </c>
    </row>
    <row r="51" spans="2:3" x14ac:dyDescent="0.2">
      <c r="B51" s="594">
        <v>0.61092448234558105</v>
      </c>
      <c r="C51" s="615">
        <v>36.300566792488098</v>
      </c>
    </row>
    <row r="52" spans="2:3" x14ac:dyDescent="0.2">
      <c r="B52" s="594">
        <v>0.50923097133636475</v>
      </c>
      <c r="C52" s="615">
        <v>46.885597705841064</v>
      </c>
    </row>
    <row r="53" spans="2:3" x14ac:dyDescent="0.2">
      <c r="B53" s="594">
        <v>0.69046923518180847</v>
      </c>
      <c r="C53" s="615">
        <v>37.578085064888</v>
      </c>
    </row>
    <row r="54" spans="2:3" x14ac:dyDescent="0.2">
      <c r="B54" s="594">
        <v>0.43751609325408936</v>
      </c>
      <c r="C54" s="615">
        <v>43.377488851547241</v>
      </c>
    </row>
    <row r="55" spans="2:3" x14ac:dyDescent="0.2">
      <c r="B55" s="594">
        <v>0.51142790913581848</v>
      </c>
      <c r="C55" s="615">
        <v>68.666499853134155</v>
      </c>
    </row>
    <row r="56" spans="2:3" x14ac:dyDescent="0.2">
      <c r="B56" s="594">
        <v>0.39649665355682373</v>
      </c>
      <c r="C56" s="615">
        <v>48.650506138801575</v>
      </c>
    </row>
    <row r="57" spans="2:3" x14ac:dyDescent="0.2">
      <c r="B57" s="594">
        <v>0.46059727668762207</v>
      </c>
      <c r="C57" s="615">
        <v>30.233687162399292</v>
      </c>
    </row>
    <row r="58" spans="2:3" x14ac:dyDescent="0.2">
      <c r="B58" s="594">
        <v>0.42404007911682129</v>
      </c>
      <c r="C58" s="615">
        <v>25.676330924034119</v>
      </c>
    </row>
    <row r="59" spans="2:3" x14ac:dyDescent="0.2">
      <c r="B59" s="594">
        <v>0.47523689270019531</v>
      </c>
      <c r="C59" s="615">
        <v>63.213509321212769</v>
      </c>
    </row>
    <row r="60" spans="2:3" x14ac:dyDescent="0.2">
      <c r="B60" s="594">
        <v>0.49157840013504028</v>
      </c>
      <c r="C60" s="615">
        <v>45.162644982337952</v>
      </c>
    </row>
    <row r="61" spans="2:3" x14ac:dyDescent="0.2">
      <c r="B61" s="594">
        <v>0.38108664751052856</v>
      </c>
      <c r="C61" s="615">
        <v>33.312332630157471</v>
      </c>
    </row>
    <row r="62" spans="2:3" x14ac:dyDescent="0.2">
      <c r="B62" s="594">
        <v>0.50346717238426208</v>
      </c>
      <c r="C62" s="615">
        <v>11.834269762039185</v>
      </c>
    </row>
    <row r="63" spans="2:3" x14ac:dyDescent="0.2">
      <c r="B63" s="594">
        <v>0.4790191650390625</v>
      </c>
      <c r="C63" s="615">
        <v>68.946027755737305</v>
      </c>
    </row>
    <row r="64" spans="2:3" x14ac:dyDescent="0.2">
      <c r="B64" s="594">
        <v>0.53911712765693665</v>
      </c>
      <c r="C64" s="615">
        <v>56.080800294876099</v>
      </c>
    </row>
    <row r="65" spans="2:3" x14ac:dyDescent="0.2">
      <c r="B65" s="594">
        <v>0.71503067016601563</v>
      </c>
      <c r="C65" s="615">
        <v>50.625580549240112</v>
      </c>
    </row>
    <row r="66" spans="2:3" x14ac:dyDescent="0.2">
      <c r="B66" s="594">
        <v>0.44509655237197876</v>
      </c>
      <c r="C66" s="615">
        <v>56.450730562210083</v>
      </c>
    </row>
    <row r="67" spans="2:3" x14ac:dyDescent="0.2">
      <c r="B67" s="594">
        <v>0.50165548920631409</v>
      </c>
      <c r="C67" s="615">
        <v>68.346482515335083</v>
      </c>
    </row>
    <row r="68" spans="2:3" x14ac:dyDescent="0.2">
      <c r="B68" s="594">
        <v>0.58354118466377258</v>
      </c>
      <c r="C68" s="615">
        <v>80.37065863609314</v>
      </c>
    </row>
    <row r="69" spans="2:3" x14ac:dyDescent="0.2">
      <c r="B69" s="594">
        <v>0.52788674831390381</v>
      </c>
      <c r="C69" s="615">
        <v>40.826651453971863</v>
      </c>
    </row>
    <row r="70" spans="2:3" x14ac:dyDescent="0.2">
      <c r="B70" s="594">
        <v>0.52551588416099548</v>
      </c>
      <c r="C70" s="615">
        <v>71.907651424407959</v>
      </c>
    </row>
    <row r="71" spans="2:3" x14ac:dyDescent="0.2">
      <c r="B71" s="594">
        <v>0.5972791314125061</v>
      </c>
      <c r="C71" s="615">
        <v>60.545146465301514</v>
      </c>
    </row>
    <row r="72" spans="2:3" x14ac:dyDescent="0.2">
      <c r="B72" s="594">
        <v>0.55357831716537476</v>
      </c>
      <c r="C72" s="615">
        <v>56.971609592437744</v>
      </c>
    </row>
    <row r="73" spans="2:3" x14ac:dyDescent="0.2">
      <c r="B73" s="594">
        <v>0.69440776109695435</v>
      </c>
      <c r="C73" s="615">
        <v>54.768532514572144</v>
      </c>
    </row>
    <row r="74" spans="2:3" x14ac:dyDescent="0.2">
      <c r="B74" s="594">
        <v>0.61370059847831726</v>
      </c>
      <c r="C74" s="615">
        <v>69.478052854537964</v>
      </c>
    </row>
    <row r="75" spans="2:3" x14ac:dyDescent="0.2">
      <c r="B75" s="594">
        <v>0.60835549235343933</v>
      </c>
      <c r="C75" s="615">
        <v>42.140382528305054</v>
      </c>
    </row>
    <row r="76" spans="2:3" x14ac:dyDescent="0.2">
      <c r="B76" s="594">
        <v>0.51918080449104309</v>
      </c>
      <c r="C76" s="615">
        <v>42.056000232696533</v>
      </c>
    </row>
    <row r="77" spans="2:3" x14ac:dyDescent="0.2">
      <c r="B77" s="594">
        <v>0.68742871284484863</v>
      </c>
      <c r="C77" s="615">
        <v>61.838966608047485</v>
      </c>
    </row>
    <row r="78" spans="2:3" x14ac:dyDescent="0.2">
      <c r="B78" s="594">
        <v>0.65098264813423157</v>
      </c>
      <c r="C78" s="615">
        <v>88.657248020172119</v>
      </c>
    </row>
    <row r="79" spans="2:3" x14ac:dyDescent="0.2">
      <c r="B79" s="594">
        <v>0.62956130504608154</v>
      </c>
      <c r="C79" s="615">
        <v>54.367125034332275</v>
      </c>
    </row>
    <row r="80" spans="2:3" x14ac:dyDescent="0.2">
      <c r="B80" s="594">
        <v>0.59055218100547791</v>
      </c>
      <c r="C80" s="615">
        <v>39.628100395202637</v>
      </c>
    </row>
    <row r="81" spans="2:3" x14ac:dyDescent="0.2">
      <c r="B81" s="594">
        <v>0.57294046878814697</v>
      </c>
      <c r="C81" s="615">
        <v>48.793235421180725</v>
      </c>
    </row>
    <row r="82" spans="2:3" x14ac:dyDescent="0.2">
      <c r="B82" s="594">
        <v>0.61547103524208069</v>
      </c>
      <c r="C82" s="615">
        <v>51.449978351593018</v>
      </c>
    </row>
    <row r="83" spans="2:3" x14ac:dyDescent="0.2">
      <c r="B83" s="594">
        <v>0.50111773610115051</v>
      </c>
      <c r="C83" s="615">
        <v>74.459505081176758</v>
      </c>
    </row>
    <row r="84" spans="2:3" x14ac:dyDescent="0.2">
      <c r="B84" s="594">
        <v>0.4968799352645874</v>
      </c>
      <c r="C84" s="615">
        <v>49.037966132164001</v>
      </c>
    </row>
    <row r="85" spans="2:3" x14ac:dyDescent="0.2">
      <c r="B85" s="594">
        <v>0.59786263108253479</v>
      </c>
      <c r="C85" s="615">
        <v>29.152530431747437</v>
      </c>
    </row>
    <row r="86" spans="2:3" x14ac:dyDescent="0.2">
      <c r="B86" s="594">
        <v>0.61602923274040222</v>
      </c>
      <c r="C86" s="615">
        <v>48.084446787834167</v>
      </c>
    </row>
    <row r="87" spans="2:3" x14ac:dyDescent="0.2">
      <c r="B87" s="594">
        <v>0.40414506196975708</v>
      </c>
      <c r="C87" s="615">
        <v>43.428176641464233</v>
      </c>
    </row>
    <row r="88" spans="2:3" x14ac:dyDescent="0.2">
      <c r="B88" s="594">
        <v>0.561483234167099</v>
      </c>
      <c r="C88" s="615">
        <v>36.630061268806458</v>
      </c>
    </row>
    <row r="89" spans="2:3" x14ac:dyDescent="0.2">
      <c r="B89" s="594">
        <v>0.58957475423812866</v>
      </c>
      <c r="C89" s="615">
        <v>81.607735157012939</v>
      </c>
    </row>
    <row r="90" spans="2:3" x14ac:dyDescent="0.2">
      <c r="B90" s="594">
        <v>0.87654885649681091</v>
      </c>
      <c r="C90" s="615">
        <v>86.077880859375</v>
      </c>
    </row>
    <row r="91" spans="2:3" x14ac:dyDescent="0.2">
      <c r="B91" s="594">
        <v>0.3959430456161499</v>
      </c>
      <c r="C91" s="615">
        <v>14.724487066268921</v>
      </c>
    </row>
    <row r="92" spans="2:3" x14ac:dyDescent="0.2">
      <c r="B92" s="594">
        <v>0.61624664068222046</v>
      </c>
      <c r="C92" s="615">
        <v>30.540609359741211</v>
      </c>
    </row>
    <row r="93" spans="2:3" x14ac:dyDescent="0.2">
      <c r="B93" s="594">
        <v>0.82218995690345764</v>
      </c>
      <c r="C93" s="615">
        <v>58.440923690795898</v>
      </c>
    </row>
    <row r="94" spans="2:3" x14ac:dyDescent="0.2">
      <c r="B94" s="594">
        <v>0.49787521362304688</v>
      </c>
      <c r="C94" s="615">
        <v>71.451175212860107</v>
      </c>
    </row>
    <row r="95" spans="2:3" x14ac:dyDescent="0.2">
      <c r="B95" s="594">
        <v>0.53454795479774475</v>
      </c>
      <c r="C95" s="615">
        <v>48.782166838645935</v>
      </c>
    </row>
    <row r="96" spans="2:3" x14ac:dyDescent="0.2">
      <c r="B96" s="594">
        <v>0.69628468155860901</v>
      </c>
      <c r="C96" s="615">
        <v>64.109593629837036</v>
      </c>
    </row>
    <row r="97" spans="2:3" x14ac:dyDescent="0.2">
      <c r="B97" s="594">
        <v>0.46929919719696045</v>
      </c>
      <c r="C97" s="615">
        <v>47.852370142936707</v>
      </c>
    </row>
    <row r="98" spans="2:3" x14ac:dyDescent="0.2">
      <c r="B98" s="594">
        <v>0.60684946179389954</v>
      </c>
      <c r="C98" s="615">
        <v>61.149388551712036</v>
      </c>
    </row>
    <row r="99" spans="2:3" x14ac:dyDescent="0.2">
      <c r="B99" s="594">
        <v>0.52660858631134033</v>
      </c>
      <c r="C99" s="615">
        <v>36.549615859985352</v>
      </c>
    </row>
    <row r="100" spans="2:3" x14ac:dyDescent="0.2">
      <c r="B100" s="594">
        <v>0.41403204202651978</v>
      </c>
      <c r="C100" s="615">
        <v>51.662927865982056</v>
      </c>
    </row>
    <row r="101" spans="2:3" x14ac:dyDescent="0.2">
      <c r="B101" s="594">
        <v>0.41446298360824585</v>
      </c>
      <c r="C101" s="615">
        <v>37.653607130050659</v>
      </c>
    </row>
    <row r="102" spans="2:3" x14ac:dyDescent="0.2">
      <c r="B102" s="594">
        <v>0.51625660061836243</v>
      </c>
      <c r="C102" s="615">
        <v>44.855254888534546</v>
      </c>
    </row>
    <row r="103" spans="2:3" x14ac:dyDescent="0.2">
      <c r="B103" s="594">
        <v>0.66548892855644226</v>
      </c>
      <c r="C103" s="615">
        <v>72.556674480438232</v>
      </c>
    </row>
    <row r="104" spans="2:3" x14ac:dyDescent="0.2">
      <c r="B104" s="594">
        <v>0.78098747134208679</v>
      </c>
      <c r="C104" s="615">
        <v>66.666668653488159</v>
      </c>
    </row>
    <row r="105" spans="2:3" x14ac:dyDescent="0.2">
      <c r="B105" s="594">
        <v>0.56276804208755493</v>
      </c>
      <c r="C105" s="615">
        <v>44.274875521659851</v>
      </c>
    </row>
    <row r="106" spans="2:3" x14ac:dyDescent="0.2">
      <c r="B106" s="594">
        <v>0.58503994345664978</v>
      </c>
      <c r="C106" s="615">
        <v>33.718723058700562</v>
      </c>
    </row>
    <row r="107" spans="2:3" x14ac:dyDescent="0.2">
      <c r="B107" s="594">
        <v>0.43424332141876221</v>
      </c>
      <c r="C107" s="615">
        <v>46.238633990287781</v>
      </c>
    </row>
    <row r="108" spans="2:3" x14ac:dyDescent="0.2">
      <c r="B108" s="594">
        <v>0.45561033487319946</v>
      </c>
      <c r="C108" s="615">
        <v>56.510943174362183</v>
      </c>
    </row>
    <row r="109" spans="2:3" x14ac:dyDescent="0.2">
      <c r="B109" s="594">
        <v>0.66706433892250061</v>
      </c>
      <c r="C109" s="615">
        <v>55.21964430809021</v>
      </c>
    </row>
    <row r="110" spans="2:3" x14ac:dyDescent="0.2">
      <c r="B110" s="594">
        <v>0.44293379783630371</v>
      </c>
      <c r="C110" s="615">
        <v>45.124509930610657</v>
      </c>
    </row>
    <row r="111" spans="2:3" x14ac:dyDescent="0.2">
      <c r="B111" s="594">
        <v>0.37854349613189697</v>
      </c>
      <c r="C111" s="615">
        <v>55.460554361343384</v>
      </c>
    </row>
    <row r="112" spans="2:3" x14ac:dyDescent="0.2">
      <c r="B112" s="594">
        <v>0.64977177977561951</v>
      </c>
      <c r="C112" s="615">
        <v>42.35033392906189</v>
      </c>
    </row>
    <row r="113" spans="2:3" x14ac:dyDescent="0.2">
      <c r="B113" s="594">
        <v>0.55444097518920898</v>
      </c>
      <c r="C113" s="615">
        <v>59.421014785766602</v>
      </c>
    </row>
    <row r="114" spans="2:3" x14ac:dyDescent="0.2">
      <c r="B114" s="594">
        <v>0.49242055416107178</v>
      </c>
      <c r="C114" s="615">
        <v>64.221411943435669</v>
      </c>
    </row>
    <row r="115" spans="2:3" x14ac:dyDescent="0.2">
      <c r="B115" s="594">
        <v>0.83469951152801514</v>
      </c>
      <c r="C115" s="615">
        <v>40.693765878677368</v>
      </c>
    </row>
    <row r="116" spans="2:3" x14ac:dyDescent="0.2">
      <c r="B116" s="594">
        <v>0.54469648003578186</v>
      </c>
      <c r="C116" s="615">
        <v>60.316956043243408</v>
      </c>
    </row>
    <row r="117" spans="2:3" x14ac:dyDescent="0.2">
      <c r="B117" s="594">
        <v>0.58218464255332947</v>
      </c>
      <c r="C117" s="615">
        <v>76.947838068008423</v>
      </c>
    </row>
    <row r="118" spans="2:3" x14ac:dyDescent="0.2">
      <c r="B118" s="594">
        <v>0.37704604864120483</v>
      </c>
      <c r="C118" s="615">
        <v>53.595924377441406</v>
      </c>
    </row>
    <row r="119" spans="2:3" x14ac:dyDescent="0.2">
      <c r="B119" s="594">
        <v>0.52623987197875977</v>
      </c>
      <c r="C119" s="615">
        <v>48.421734571456909</v>
      </c>
    </row>
    <row r="120" spans="2:3" x14ac:dyDescent="0.2">
      <c r="B120" s="594">
        <v>0.60253307223320007</v>
      </c>
      <c r="C120" s="615">
        <v>37.854978442192078</v>
      </c>
    </row>
    <row r="121" spans="2:3" x14ac:dyDescent="0.2">
      <c r="B121" s="594">
        <v>0.78816041350364685</v>
      </c>
      <c r="C121" s="615">
        <v>42.155161499977112</v>
      </c>
    </row>
    <row r="122" spans="2:3" x14ac:dyDescent="0.2">
      <c r="B122" s="594">
        <v>0.43679237365722656</v>
      </c>
      <c r="C122" s="615">
        <v>22.589564323425293</v>
      </c>
    </row>
    <row r="123" spans="2:3" x14ac:dyDescent="0.2">
      <c r="B123" s="594">
        <v>0.52129751443862915</v>
      </c>
      <c r="C123" s="615">
        <v>43.710428476333618</v>
      </c>
    </row>
    <row r="124" spans="2:3" x14ac:dyDescent="0.2">
      <c r="B124" s="594">
        <v>0.45677661895751953</v>
      </c>
      <c r="C124" s="615">
        <v>39.079990983009338</v>
      </c>
    </row>
    <row r="125" spans="2:3" x14ac:dyDescent="0.2">
      <c r="B125" s="594">
        <v>0.57867985963821411</v>
      </c>
      <c r="C125" s="615">
        <v>31.930434703826904</v>
      </c>
    </row>
    <row r="126" spans="2:3" x14ac:dyDescent="0.2">
      <c r="B126" s="594">
        <v>0.6587851345539093</v>
      </c>
      <c r="C126" s="615">
        <v>54.1484534740448</v>
      </c>
    </row>
    <row r="127" spans="2:3" x14ac:dyDescent="0.2">
      <c r="B127" s="594">
        <v>0.54360151290893555</v>
      </c>
      <c r="C127" s="615">
        <v>54.411500692367554</v>
      </c>
    </row>
    <row r="128" spans="2:3" x14ac:dyDescent="0.2">
      <c r="B128" s="594">
        <v>0.63722485303878784</v>
      </c>
      <c r="C128" s="615">
        <v>69.722622632980347</v>
      </c>
    </row>
    <row r="129" spans="2:3" x14ac:dyDescent="0.2">
      <c r="B129" s="594">
        <v>0.56119048595428467</v>
      </c>
      <c r="C129" s="615">
        <v>5.0492443144321442</v>
      </c>
    </row>
    <row r="130" spans="2:3" x14ac:dyDescent="0.2">
      <c r="B130" s="594">
        <v>0.56237494945526123</v>
      </c>
      <c r="C130" s="615">
        <v>76.435112953186035</v>
      </c>
    </row>
    <row r="131" spans="2:3" x14ac:dyDescent="0.2">
      <c r="B131" s="594">
        <v>0.51088729500770569</v>
      </c>
      <c r="C131" s="615">
        <v>54.505783319473267</v>
      </c>
    </row>
    <row r="132" spans="2:3" x14ac:dyDescent="0.2">
      <c r="B132" s="594">
        <v>0.46673935651779175</v>
      </c>
      <c r="C132" s="615">
        <v>37.337353825569153</v>
      </c>
    </row>
    <row r="133" spans="2:3" x14ac:dyDescent="0.2">
      <c r="B133" s="594">
        <v>0.52425611019134521</v>
      </c>
      <c r="C133" s="615">
        <v>58.806908130645752</v>
      </c>
    </row>
    <row r="134" spans="2:3" x14ac:dyDescent="0.2">
      <c r="B134" s="594">
        <v>0.63302570581436157</v>
      </c>
      <c r="C134" s="615">
        <v>44.550740718841553</v>
      </c>
    </row>
    <row r="135" spans="2:3" x14ac:dyDescent="0.2">
      <c r="B135" s="594">
        <v>0.55399110913276672</v>
      </c>
      <c r="C135" s="615">
        <v>90.799242258071899</v>
      </c>
    </row>
    <row r="136" spans="2:3" x14ac:dyDescent="0.2">
      <c r="B136" s="594">
        <v>0.70091408491134644</v>
      </c>
      <c r="C136" s="615">
        <v>50.041466951370239</v>
      </c>
    </row>
    <row r="137" spans="2:3" x14ac:dyDescent="0.2">
      <c r="B137" s="594">
        <v>0.54834026098251343</v>
      </c>
      <c r="C137" s="615">
        <v>30.69729208946228</v>
      </c>
    </row>
    <row r="138" spans="2:3" x14ac:dyDescent="0.2">
      <c r="B138" s="594">
        <v>0.5568845272064209</v>
      </c>
      <c r="C138" s="615">
        <v>85.132318735122681</v>
      </c>
    </row>
    <row r="139" spans="2:3" x14ac:dyDescent="0.2">
      <c r="B139" s="594">
        <v>0.67802369594573975</v>
      </c>
      <c r="C139" s="615">
        <v>61.883467435836792</v>
      </c>
    </row>
    <row r="140" spans="2:3" x14ac:dyDescent="0.2">
      <c r="B140" s="594">
        <v>0.44448274374008179</v>
      </c>
      <c r="C140" s="615">
        <v>36.276930570602417</v>
      </c>
    </row>
    <row r="141" spans="2:3" x14ac:dyDescent="0.2">
      <c r="B141" s="594">
        <v>0.78435294330120087</v>
      </c>
      <c r="C141" s="615">
        <v>29.052853584289551</v>
      </c>
    </row>
    <row r="142" spans="2:3" x14ac:dyDescent="0.2">
      <c r="B142" s="594">
        <v>0.58948278427124023</v>
      </c>
      <c r="C142" s="615">
        <v>63.877928256988525</v>
      </c>
    </row>
    <row r="143" spans="2:3" x14ac:dyDescent="0.2">
      <c r="B143" s="594">
        <v>0.49206387996673584</v>
      </c>
      <c r="C143" s="615">
        <v>70.813214778900146</v>
      </c>
    </row>
    <row r="144" spans="2:3" x14ac:dyDescent="0.2">
      <c r="B144" s="594">
        <v>0.56570416688919067</v>
      </c>
      <c r="C144" s="615">
        <v>58.395874500274658</v>
      </c>
    </row>
    <row r="145" spans="2:3" x14ac:dyDescent="0.2">
      <c r="B145" s="594">
        <v>0.50030839443206787</v>
      </c>
      <c r="C145" s="615">
        <v>37.917181849479675</v>
      </c>
    </row>
    <row r="146" spans="2:3" x14ac:dyDescent="0.2">
      <c r="B146" s="594">
        <v>0.59842714667320251</v>
      </c>
      <c r="C146" s="615">
        <v>53.073906898498535</v>
      </c>
    </row>
    <row r="147" spans="2:3" x14ac:dyDescent="0.2">
      <c r="B147" s="594">
        <v>0.72046375274658203</v>
      </c>
      <c r="C147" s="615">
        <v>63.062256574630737</v>
      </c>
    </row>
    <row r="148" spans="2:3" x14ac:dyDescent="0.2">
      <c r="B148" s="594">
        <v>0.58698266744613647</v>
      </c>
      <c r="C148" s="615">
        <v>43.07360053062439</v>
      </c>
    </row>
    <row r="149" spans="2:3" x14ac:dyDescent="0.2">
      <c r="B149" s="594">
        <v>0.48077505826950073</v>
      </c>
      <c r="C149" s="615">
        <v>51.599729061126709</v>
      </c>
    </row>
    <row r="150" spans="2:3" x14ac:dyDescent="0.2">
      <c r="B150" s="594">
        <v>0.73069146275520325</v>
      </c>
      <c r="C150" s="615">
        <v>20.151470601558685</v>
      </c>
    </row>
    <row r="151" spans="2:3" x14ac:dyDescent="0.2">
      <c r="B151" s="594">
        <v>0.56608667969703674</v>
      </c>
      <c r="C151" s="615">
        <v>36.55545711517334</v>
      </c>
    </row>
    <row r="152" spans="2:3" x14ac:dyDescent="0.2">
      <c r="B152" s="594">
        <v>0.60246071219444275</v>
      </c>
      <c r="C152" s="615">
        <v>66.187530755996704</v>
      </c>
    </row>
    <row r="153" spans="2:3" x14ac:dyDescent="0.2">
      <c r="B153" s="594">
        <v>0.4850580096244812</v>
      </c>
      <c r="C153" s="615">
        <v>70.278012752532959</v>
      </c>
    </row>
    <row r="154" spans="2:3" x14ac:dyDescent="0.2">
      <c r="B154" s="594">
        <v>0.59767752885818481</v>
      </c>
      <c r="C154" s="615">
        <v>53.123694658279419</v>
      </c>
    </row>
    <row r="155" spans="2:3" x14ac:dyDescent="0.2">
      <c r="B155" s="594">
        <v>0.65556603670120239</v>
      </c>
      <c r="C155" s="615">
        <v>67.557317018508911</v>
      </c>
    </row>
    <row r="156" spans="2:3" x14ac:dyDescent="0.2">
      <c r="B156" s="594">
        <v>0.68741628527641296</v>
      </c>
      <c r="C156" s="615">
        <v>23.80683422088623</v>
      </c>
    </row>
  </sheetData>
  <hyperlinks>
    <hyperlink ref="A1" location="OBSAH!A1" display="OBSAH!A1" xr:uid="{600AD025-85BC-4950-B4A5-84B88E3E7501}"/>
  </hyperlinks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3F63-41AF-4BC6-9CB2-33F73B82450D}">
  <dimension ref="A1:F30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6" ht="15" customHeight="1" x14ac:dyDescent="0.2">
      <c r="A1" s="2" t="s">
        <v>3</v>
      </c>
    </row>
    <row r="2" spans="1:6" ht="25.5" customHeight="1" x14ac:dyDescent="0.2"/>
    <row r="3" spans="1:6" ht="12.75" customHeight="1" x14ac:dyDescent="0.2">
      <c r="B3" s="594" t="s">
        <v>622</v>
      </c>
      <c r="C3" s="594" t="s">
        <v>623</v>
      </c>
      <c r="D3" s="594" t="s">
        <v>624</v>
      </c>
      <c r="E3" s="594" t="s">
        <v>623</v>
      </c>
      <c r="F3" s="594" t="s">
        <v>624</v>
      </c>
    </row>
    <row r="4" spans="1:6" ht="12.75" customHeight="1" x14ac:dyDescent="0.2">
      <c r="B4" s="615">
        <v>1950</v>
      </c>
      <c r="C4" s="615">
        <v>64.172568917274475</v>
      </c>
      <c r="D4" s="615">
        <v>62.983075134894428</v>
      </c>
      <c r="E4" s="614">
        <v>0.64172568917274475</v>
      </c>
      <c r="F4" s="614">
        <v>0.62983075134894428</v>
      </c>
    </row>
    <row r="5" spans="1:6" ht="12.75" customHeight="1" x14ac:dyDescent="0.2">
      <c r="B5" s="615">
        <v>1960</v>
      </c>
      <c r="C5" s="615">
        <v>57.27217560634017</v>
      </c>
      <c r="D5" s="615">
        <v>65.650376852820898</v>
      </c>
      <c r="E5" s="614">
        <v>0.5727217560634017</v>
      </c>
      <c r="F5" s="614">
        <v>0.65650376852820902</v>
      </c>
    </row>
    <row r="6" spans="1:6" ht="12.75" customHeight="1" x14ac:dyDescent="0.2">
      <c r="B6" s="615">
        <v>1970</v>
      </c>
      <c r="C6" s="615">
        <v>46.002314891666174</v>
      </c>
      <c r="D6" s="615">
        <v>62.889396267778729</v>
      </c>
      <c r="E6" s="614">
        <v>0.46002314891666174</v>
      </c>
      <c r="F6" s="614">
        <v>0.6288939626777873</v>
      </c>
    </row>
    <row r="7" spans="1:6" ht="12.75" customHeight="1" x14ac:dyDescent="0.2">
      <c r="B7" s="615">
        <v>1980</v>
      </c>
      <c r="C7" s="615">
        <v>46.979513764381409</v>
      </c>
      <c r="D7" s="615">
        <v>60.15950108275694</v>
      </c>
      <c r="E7" s="614">
        <v>0.46979513764381409</v>
      </c>
      <c r="F7" s="614">
        <v>0.60159501082756939</v>
      </c>
    </row>
    <row r="8" spans="1:6" ht="12.75" customHeight="1" x14ac:dyDescent="0.2"/>
    <row r="9" spans="1:6" ht="12.75" customHeight="1" x14ac:dyDescent="0.2"/>
    <row r="10" spans="1:6" ht="12.75" customHeight="1" x14ac:dyDescent="0.2"/>
    <row r="11" spans="1:6" ht="12.75" customHeight="1" x14ac:dyDescent="0.2"/>
    <row r="12" spans="1:6" ht="12.75" customHeight="1" x14ac:dyDescent="0.2"/>
    <row r="13" spans="1:6" ht="12.75" customHeight="1" x14ac:dyDescent="0.2"/>
    <row r="14" spans="1:6" ht="12.75" customHeight="1" x14ac:dyDescent="0.2"/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38423C0F-9B17-4F24-B391-770A43FFECCB}"/>
  </hyperlinks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BEE3-E9EF-42D7-A24F-EBA8E3E8D64F}">
  <dimension ref="A1:D30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4" ht="15" customHeight="1" x14ac:dyDescent="0.2">
      <c r="A1" s="2" t="s">
        <v>3</v>
      </c>
    </row>
    <row r="2" spans="1:4" ht="25.5" customHeight="1" x14ac:dyDescent="0.2"/>
    <row r="3" spans="1:4" ht="12.75" customHeight="1" x14ac:dyDescent="0.2">
      <c r="B3" s="594" t="s">
        <v>625</v>
      </c>
      <c r="C3" s="594" t="s">
        <v>623</v>
      </c>
      <c r="D3" s="594" t="s">
        <v>624</v>
      </c>
    </row>
    <row r="4" spans="1:4" ht="12.75" customHeight="1" x14ac:dyDescent="0.2">
      <c r="B4" s="615">
        <v>1950</v>
      </c>
      <c r="C4" s="614">
        <v>0.55197309143841267</v>
      </c>
      <c r="D4" s="614">
        <v>0.57885849212898932</v>
      </c>
    </row>
    <row r="5" spans="1:4" ht="12.75" customHeight="1" x14ac:dyDescent="0.2">
      <c r="B5" s="615">
        <v>1960</v>
      </c>
      <c r="C5" s="614">
        <v>0.56303917616605759</v>
      </c>
      <c r="D5" s="614">
        <v>0.58102111080113583</v>
      </c>
    </row>
    <row r="6" spans="1:4" ht="12.75" customHeight="1" x14ac:dyDescent="0.2">
      <c r="B6" s="615">
        <v>1970</v>
      </c>
      <c r="C6" s="614">
        <v>0.53951832465827465</v>
      </c>
      <c r="D6" s="614">
        <v>0.57134721033713398</v>
      </c>
    </row>
    <row r="7" spans="1:4" ht="12.75" customHeight="1" x14ac:dyDescent="0.2">
      <c r="B7" s="615">
        <v>1980</v>
      </c>
      <c r="C7" s="614">
        <v>0.52191445045173168</v>
      </c>
      <c r="D7" s="614">
        <v>0.63221290006357078</v>
      </c>
    </row>
    <row r="8" spans="1:4" ht="12.75" customHeight="1" x14ac:dyDescent="0.2"/>
    <row r="9" spans="1:4" ht="12.75" customHeight="1" x14ac:dyDescent="0.2"/>
    <row r="10" spans="1:4" ht="12.75" customHeight="1" x14ac:dyDescent="0.2"/>
    <row r="11" spans="1:4" ht="12.75" customHeight="1" x14ac:dyDescent="0.2"/>
    <row r="12" spans="1:4" ht="12.75" customHeight="1" x14ac:dyDescent="0.2"/>
    <row r="13" spans="1:4" ht="12.75" customHeight="1" x14ac:dyDescent="0.2"/>
    <row r="14" spans="1:4" ht="12.75" customHeight="1" x14ac:dyDescent="0.2"/>
    <row r="15" spans="1:4" ht="12.75" customHeight="1" x14ac:dyDescent="0.2"/>
    <row r="16" spans="1: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50BAD21F-0425-41CD-88D9-549CFCD54331}"/>
  </hyperlinks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B29F-A465-4FF5-980A-DBDC363FFFBB}">
  <dimension ref="A1:E30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5" ht="15" customHeight="1" x14ac:dyDescent="0.2">
      <c r="A1" s="2" t="s">
        <v>3</v>
      </c>
    </row>
    <row r="2" spans="1:5" ht="25.5" customHeight="1" x14ac:dyDescent="0.2"/>
    <row r="3" spans="1:5" ht="12.75" customHeight="1" x14ac:dyDescent="0.2">
      <c r="B3" s="612"/>
      <c r="C3" s="612" t="s">
        <v>567</v>
      </c>
      <c r="D3" s="612" t="s">
        <v>626</v>
      </c>
      <c r="E3" s="612" t="s">
        <v>627</v>
      </c>
    </row>
    <row r="4" spans="1:5" ht="12.75" customHeight="1" x14ac:dyDescent="0.2">
      <c r="B4" s="612" t="s">
        <v>131</v>
      </c>
      <c r="C4" s="612" t="s">
        <v>580</v>
      </c>
      <c r="D4" s="612">
        <v>1950</v>
      </c>
      <c r="E4" s="613">
        <v>20.760393142700195</v>
      </c>
    </row>
    <row r="5" spans="1:5" ht="12.75" customHeight="1" x14ac:dyDescent="0.2">
      <c r="B5" s="612" t="s">
        <v>131</v>
      </c>
      <c r="C5" s="612" t="s">
        <v>580</v>
      </c>
      <c r="D5" s="612">
        <v>1960</v>
      </c>
      <c r="E5" s="613">
        <v>19.919328391551971</v>
      </c>
    </row>
    <row r="6" spans="1:5" ht="12.75" customHeight="1" x14ac:dyDescent="0.2">
      <c r="B6" s="612" t="s">
        <v>131</v>
      </c>
      <c r="C6" s="612" t="s">
        <v>580</v>
      </c>
      <c r="D6" s="612">
        <v>1970</v>
      </c>
      <c r="E6" s="613">
        <v>16.723977029323578</v>
      </c>
    </row>
    <row r="7" spans="1:5" ht="12.75" customHeight="1" x14ac:dyDescent="0.2">
      <c r="B7" s="612" t="s">
        <v>131</v>
      </c>
      <c r="C7" s="612" t="s">
        <v>580</v>
      </c>
      <c r="D7" s="612">
        <v>1980</v>
      </c>
      <c r="E7" s="613">
        <v>25.729784369468689</v>
      </c>
    </row>
    <row r="8" spans="1:5" ht="12.75" customHeight="1" x14ac:dyDescent="0.2">
      <c r="B8" s="612" t="s">
        <v>126</v>
      </c>
      <c r="C8" s="612" t="s">
        <v>298</v>
      </c>
      <c r="D8" s="612">
        <v>1950</v>
      </c>
      <c r="E8" s="613">
        <v>74.908339977264404</v>
      </c>
    </row>
    <row r="9" spans="1:5" ht="12.75" customHeight="1" x14ac:dyDescent="0.2">
      <c r="B9" s="612" t="s">
        <v>126</v>
      </c>
      <c r="C9" s="612" t="s">
        <v>298</v>
      </c>
      <c r="D9" s="612">
        <v>1960</v>
      </c>
      <c r="E9" s="613">
        <v>72.660279273986816</v>
      </c>
    </row>
    <row r="10" spans="1:5" ht="12.75" customHeight="1" x14ac:dyDescent="0.2">
      <c r="B10" s="612" t="s">
        <v>126</v>
      </c>
      <c r="C10" s="612" t="s">
        <v>298</v>
      </c>
      <c r="D10" s="612">
        <v>1970</v>
      </c>
      <c r="E10" s="613">
        <v>64.211827516555786</v>
      </c>
    </row>
    <row r="11" spans="1:5" ht="12.75" customHeight="1" x14ac:dyDescent="0.2">
      <c r="B11" s="612" t="s">
        <v>126</v>
      </c>
      <c r="C11" s="612" t="s">
        <v>298</v>
      </c>
      <c r="D11" s="612">
        <v>1980</v>
      </c>
      <c r="E11" s="613">
        <v>50.634050369262695</v>
      </c>
    </row>
    <row r="12" spans="1:5" ht="12.75" customHeight="1" x14ac:dyDescent="0.2">
      <c r="B12" s="612" t="s">
        <v>118</v>
      </c>
      <c r="C12" s="612" t="s">
        <v>312</v>
      </c>
      <c r="D12" s="612">
        <v>1950</v>
      </c>
      <c r="E12" s="613">
        <v>59.136015176773071</v>
      </c>
    </row>
    <row r="13" spans="1:5" ht="12.75" customHeight="1" x14ac:dyDescent="0.2">
      <c r="B13" s="612" t="s">
        <v>118</v>
      </c>
      <c r="C13" s="612" t="s">
        <v>312</v>
      </c>
      <c r="D13" s="612">
        <v>1960</v>
      </c>
      <c r="E13" s="613">
        <v>68.540406227111816</v>
      </c>
    </row>
    <row r="14" spans="1:5" ht="12.75" customHeight="1" x14ac:dyDescent="0.2">
      <c r="B14" s="612" t="s">
        <v>118</v>
      </c>
      <c r="C14" s="612" t="s">
        <v>312</v>
      </c>
      <c r="D14" s="612">
        <v>1970</v>
      </c>
      <c r="E14" s="613">
        <v>69.241881370544434</v>
      </c>
    </row>
    <row r="15" spans="1:5" ht="12.75" customHeight="1" x14ac:dyDescent="0.2">
      <c r="B15" s="612" t="s">
        <v>118</v>
      </c>
      <c r="C15" s="612" t="s">
        <v>312</v>
      </c>
      <c r="D15" s="612">
        <v>1980</v>
      </c>
      <c r="E15" s="613">
        <v>62.012404203414917</v>
      </c>
    </row>
    <row r="16" spans="1:5" ht="12.75" customHeight="1" x14ac:dyDescent="0.2">
      <c r="B16" s="612" t="s">
        <v>130</v>
      </c>
      <c r="C16" s="612" t="s">
        <v>305</v>
      </c>
      <c r="D16" s="612">
        <v>1950</v>
      </c>
      <c r="E16" s="613">
        <v>50.403493642807007</v>
      </c>
    </row>
    <row r="17" spans="2:5" ht="12.75" customHeight="1" x14ac:dyDescent="0.2">
      <c r="B17" s="612" t="s">
        <v>130</v>
      </c>
      <c r="C17" s="612" t="s">
        <v>305</v>
      </c>
      <c r="D17" s="612">
        <v>1960</v>
      </c>
      <c r="E17" s="613">
        <v>44.767731428146362</v>
      </c>
    </row>
    <row r="18" spans="2:5" ht="12.75" customHeight="1" x14ac:dyDescent="0.2">
      <c r="B18" s="612" t="s">
        <v>130</v>
      </c>
      <c r="C18" s="612" t="s">
        <v>305</v>
      </c>
      <c r="D18" s="612">
        <v>1970</v>
      </c>
      <c r="E18" s="613">
        <v>33.055323362350464</v>
      </c>
    </row>
    <row r="19" spans="2:5" ht="12.75" customHeight="1" x14ac:dyDescent="0.2">
      <c r="B19" s="612" t="s">
        <v>130</v>
      </c>
      <c r="C19" s="612" t="s">
        <v>305</v>
      </c>
      <c r="D19" s="612">
        <v>1980</v>
      </c>
      <c r="E19" s="613">
        <v>33.312332630157471</v>
      </c>
    </row>
    <row r="20" spans="2:5" ht="12.75" customHeight="1" x14ac:dyDescent="0.2">
      <c r="B20" s="612" t="s">
        <v>122</v>
      </c>
      <c r="C20" s="612" t="s">
        <v>302</v>
      </c>
      <c r="D20" s="612">
        <v>1950</v>
      </c>
      <c r="E20" s="613">
        <v>65.265446901321411</v>
      </c>
    </row>
    <row r="21" spans="2:5" ht="12.75" customHeight="1" x14ac:dyDescent="0.2">
      <c r="B21" s="612" t="s">
        <v>122</v>
      </c>
      <c r="C21" s="612" t="s">
        <v>302</v>
      </c>
      <c r="D21" s="612">
        <v>1960</v>
      </c>
      <c r="E21" s="613">
        <v>50.296169519424438</v>
      </c>
    </row>
    <row r="22" spans="2:5" ht="12.75" customHeight="1" x14ac:dyDescent="0.2">
      <c r="B22" s="612" t="s">
        <v>122</v>
      </c>
      <c r="C22" s="612" t="s">
        <v>302</v>
      </c>
      <c r="D22" s="612">
        <v>1970</v>
      </c>
      <c r="E22" s="613">
        <v>50.61909556388855</v>
      </c>
    </row>
    <row r="23" spans="2:5" ht="12.75" customHeight="1" x14ac:dyDescent="0.2">
      <c r="B23" s="612" t="s">
        <v>122</v>
      </c>
      <c r="C23" s="612" t="s">
        <v>302</v>
      </c>
      <c r="D23" s="612">
        <v>1980</v>
      </c>
      <c r="E23" s="613">
        <v>60.316956043243408</v>
      </c>
    </row>
    <row r="24" spans="2:5" ht="12.75" customHeight="1" x14ac:dyDescent="0.2">
      <c r="B24" s="612" t="s">
        <v>102</v>
      </c>
      <c r="C24" s="612" t="s">
        <v>613</v>
      </c>
      <c r="D24" s="612">
        <v>1950</v>
      </c>
      <c r="E24" s="613">
        <v>48.968660831451416</v>
      </c>
    </row>
    <row r="25" spans="2:5" ht="12.75" customHeight="1" x14ac:dyDescent="0.2">
      <c r="B25" s="612" t="s">
        <v>102</v>
      </c>
      <c r="C25" s="612" t="s">
        <v>613</v>
      </c>
      <c r="D25" s="612">
        <v>1960</v>
      </c>
      <c r="E25" s="613">
        <v>39.559370279312134</v>
      </c>
    </row>
    <row r="26" spans="2:5" ht="12.75" customHeight="1" x14ac:dyDescent="0.2">
      <c r="B26" s="612" t="s">
        <v>102</v>
      </c>
      <c r="C26" s="612" t="s">
        <v>613</v>
      </c>
      <c r="D26" s="612">
        <v>1970</v>
      </c>
      <c r="E26" s="613">
        <v>28.799411654472351</v>
      </c>
    </row>
    <row r="27" spans="2:5" s="29" customFormat="1" ht="12.75" customHeight="1" x14ac:dyDescent="0.2">
      <c r="B27" s="612" t="s">
        <v>102</v>
      </c>
      <c r="C27" s="612" t="s">
        <v>613</v>
      </c>
      <c r="D27" s="612">
        <v>1980</v>
      </c>
      <c r="E27" s="613">
        <v>31.930434703826904</v>
      </c>
    </row>
    <row r="28" spans="2:5" ht="12.75" customHeight="1" x14ac:dyDescent="0.2"/>
    <row r="29" spans="2:5" ht="12.75" customHeight="1" x14ac:dyDescent="0.2"/>
    <row r="30" spans="2:5" ht="12.75" customHeight="1" x14ac:dyDescent="0.2"/>
  </sheetData>
  <hyperlinks>
    <hyperlink ref="A1" location="OBSAH!A1" display="OBSAH!A1" xr:uid="{1DD0ACB6-8F6B-4664-942A-9C33645AABF4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E9EF-D32D-464E-85F9-41B47C7B132A}">
  <dimension ref="A1:L37"/>
  <sheetViews>
    <sheetView showGridLines="0" zoomScale="90" zoomScaleNormal="90" workbookViewId="0"/>
  </sheetViews>
  <sheetFormatPr defaultColWidth="8.7265625" defaultRowHeight="12.6" x14ac:dyDescent="0.2"/>
  <cols>
    <col min="1" max="1" width="8.7265625" style="25"/>
    <col min="2" max="2" width="13.453125" style="25" customWidth="1"/>
    <col min="3" max="3" width="17.08984375" style="25" customWidth="1"/>
    <col min="4" max="12" width="4.36328125" style="25" customWidth="1"/>
    <col min="13" max="16384" width="8.7265625" style="25"/>
  </cols>
  <sheetData>
    <row r="1" spans="1:12" x14ac:dyDescent="0.2">
      <c r="A1" s="2" t="s">
        <v>3</v>
      </c>
    </row>
    <row r="3" spans="1:12" ht="13.2" thickBot="1" x14ac:dyDescent="0.25">
      <c r="B3" s="438" t="s">
        <v>100</v>
      </c>
      <c r="C3" s="439"/>
      <c r="D3" s="439">
        <v>2010</v>
      </c>
      <c r="E3" s="439">
        <v>2016</v>
      </c>
      <c r="F3" s="439">
        <v>2017</v>
      </c>
      <c r="G3" s="439">
        <v>2018</v>
      </c>
      <c r="H3" s="439">
        <v>2019</v>
      </c>
      <c r="I3" s="439">
        <v>2020</v>
      </c>
      <c r="J3" s="439">
        <v>2021</v>
      </c>
      <c r="K3" s="439">
        <v>2022</v>
      </c>
      <c r="L3" s="439">
        <v>2023</v>
      </c>
    </row>
    <row r="4" spans="1:12" ht="13.2" thickTop="1" x14ac:dyDescent="0.2">
      <c r="B4" s="440" t="s">
        <v>1128</v>
      </c>
      <c r="C4" s="441" t="s">
        <v>102</v>
      </c>
      <c r="D4" s="543">
        <v>12.274459</v>
      </c>
      <c r="E4" s="543">
        <v>12.71166</v>
      </c>
      <c r="F4" s="543">
        <v>12.76618</v>
      </c>
      <c r="G4" s="543">
        <v>12.86622</v>
      </c>
      <c r="H4" s="543">
        <v>12.91142</v>
      </c>
      <c r="I4" s="543">
        <v>13.007194999999999</v>
      </c>
      <c r="J4" s="543">
        <v>13.007194999999999</v>
      </c>
      <c r="K4" s="410">
        <v>13.007194999999999</v>
      </c>
      <c r="L4" s="411"/>
    </row>
    <row r="5" spans="1:12" x14ac:dyDescent="0.2">
      <c r="B5" s="445" t="s">
        <v>737</v>
      </c>
      <c r="C5" s="446" t="s">
        <v>139</v>
      </c>
      <c r="D5" s="412">
        <v>11.56095922222222</v>
      </c>
      <c r="E5" s="412">
        <v>12.00158035185185</v>
      </c>
      <c r="F5" s="412">
        <v>12.072126018518521</v>
      </c>
      <c r="G5" s="412">
        <v>12.151080388888889</v>
      </c>
      <c r="H5" s="412">
        <v>12.24649974074074</v>
      </c>
      <c r="I5" s="412">
        <v>12.341516333333329</v>
      </c>
      <c r="J5" s="412">
        <v>12.341516333333329</v>
      </c>
      <c r="K5" s="413">
        <v>12.341516333333329</v>
      </c>
      <c r="L5" s="414"/>
    </row>
    <row r="6" spans="1:12" ht="21" customHeight="1" x14ac:dyDescent="0.2">
      <c r="B6" s="450" t="s">
        <v>1129</v>
      </c>
      <c r="C6" s="451" t="s">
        <v>102</v>
      </c>
      <c r="D6" s="409">
        <v>4.7</v>
      </c>
      <c r="E6" s="409">
        <v>7.4</v>
      </c>
      <c r="F6" s="409">
        <v>9.3000000000000007</v>
      </c>
      <c r="G6" s="409">
        <v>8.6</v>
      </c>
      <c r="H6" s="409">
        <v>8.3000000000000007</v>
      </c>
      <c r="I6" s="409">
        <v>7.6</v>
      </c>
      <c r="J6" s="409">
        <v>7.8</v>
      </c>
      <c r="K6" s="410">
        <v>7.4</v>
      </c>
      <c r="L6" s="411">
        <v>6.4</v>
      </c>
    </row>
    <row r="7" spans="1:12" x14ac:dyDescent="0.2">
      <c r="B7" s="445" t="s">
        <v>437</v>
      </c>
      <c r="C7" s="446" t="s">
        <v>139</v>
      </c>
      <c r="D7" s="412">
        <v>12.018518518518521</v>
      </c>
      <c r="E7" s="412">
        <v>9.3000000000000007</v>
      </c>
      <c r="F7" s="412">
        <v>9.2666666666666675</v>
      </c>
      <c r="G7" s="412">
        <v>9.0296296296296283</v>
      </c>
      <c r="H7" s="412">
        <v>8.870370370370372</v>
      </c>
      <c r="I7" s="412">
        <v>8.7370370370370356</v>
      </c>
      <c r="J7" s="412">
        <v>8.2777777777777786</v>
      </c>
      <c r="K7" s="413">
        <v>8.1259259259259267</v>
      </c>
      <c r="L7" s="414">
        <v>8.1925925925925931</v>
      </c>
    </row>
    <row r="8" spans="1:12" ht="22.8" x14ac:dyDescent="0.2">
      <c r="B8" s="450" t="s">
        <v>1130</v>
      </c>
      <c r="C8" s="451" t="s">
        <v>102</v>
      </c>
      <c r="D8" s="409"/>
      <c r="E8" s="409">
        <v>73.400000000000006</v>
      </c>
      <c r="F8" s="409">
        <v>74.900000000000006</v>
      </c>
      <c r="G8" s="409">
        <v>77.599999999999994</v>
      </c>
      <c r="H8" s="409">
        <v>77.8</v>
      </c>
      <c r="I8" s="409">
        <v>78.099999999999994</v>
      </c>
      <c r="J8" s="409">
        <v>77.400000000000006</v>
      </c>
      <c r="K8" s="410">
        <v>78.599999999999994</v>
      </c>
      <c r="L8" s="411"/>
    </row>
    <row r="9" spans="1:12" x14ac:dyDescent="0.2">
      <c r="B9" s="445" t="s">
        <v>437</v>
      </c>
      <c r="C9" s="446" t="s">
        <v>139</v>
      </c>
      <c r="D9" s="412"/>
      <c r="E9" s="412">
        <v>88.19259259259259</v>
      </c>
      <c r="F9" s="412">
        <v>89.15</v>
      </c>
      <c r="G9" s="412">
        <v>89.014814814814798</v>
      </c>
      <c r="H9" s="412">
        <v>90.022222222222197</v>
      </c>
      <c r="I9" s="412">
        <v>91.007692307692324</v>
      </c>
      <c r="J9" s="412">
        <v>90.038461538461533</v>
      </c>
      <c r="K9" s="413">
        <v>90.842307692307685</v>
      </c>
      <c r="L9" s="414"/>
    </row>
    <row r="10" spans="1:12" ht="45.75" customHeight="1" x14ac:dyDescent="0.2">
      <c r="B10" s="450" t="s">
        <v>1131</v>
      </c>
      <c r="C10" s="451" t="s">
        <v>102</v>
      </c>
      <c r="D10" s="409">
        <v>91</v>
      </c>
      <c r="E10" s="409">
        <v>91.9</v>
      </c>
      <c r="F10" s="409">
        <v>91.4</v>
      </c>
      <c r="G10" s="409">
        <v>91.7</v>
      </c>
      <c r="H10" s="409">
        <v>91.4</v>
      </c>
      <c r="I10" s="409">
        <v>92.7</v>
      </c>
      <c r="J10" s="409">
        <v>93.3</v>
      </c>
      <c r="K10" s="410">
        <v>93.7</v>
      </c>
      <c r="L10" s="411">
        <v>93.8</v>
      </c>
    </row>
    <row r="11" spans="1:12" hidden="1" x14ac:dyDescent="0.2">
      <c r="B11" s="445" t="s">
        <v>437</v>
      </c>
      <c r="C11" s="446" t="s">
        <v>139</v>
      </c>
      <c r="D11" s="412">
        <v>74.725925925925921</v>
      </c>
      <c r="E11" s="412">
        <v>79.385185185185193</v>
      </c>
      <c r="F11" s="412">
        <v>79.985185185185188</v>
      </c>
      <c r="G11" s="412">
        <v>80.718518518518508</v>
      </c>
      <c r="H11" s="412">
        <v>81.444444444444443</v>
      </c>
      <c r="I11" s="412">
        <v>82.244444444444426</v>
      </c>
      <c r="J11" s="412">
        <v>82.837037037037049</v>
      </c>
      <c r="K11" s="413">
        <v>83.359259259259247</v>
      </c>
      <c r="L11" s="414">
        <v>83.585185185185196</v>
      </c>
    </row>
    <row r="12" spans="1:12" ht="22.8" x14ac:dyDescent="0.2">
      <c r="B12" s="450" t="s">
        <v>1132</v>
      </c>
      <c r="C12" s="451" t="s">
        <v>102</v>
      </c>
      <c r="D12" s="409">
        <v>17.3</v>
      </c>
      <c r="E12" s="409">
        <v>22</v>
      </c>
      <c r="F12" s="409">
        <v>23.1</v>
      </c>
      <c r="G12" s="409">
        <v>24.6</v>
      </c>
      <c r="H12" s="409">
        <v>25.8</v>
      </c>
      <c r="I12" s="409">
        <v>26.8</v>
      </c>
      <c r="J12" s="409">
        <v>27.9</v>
      </c>
      <c r="K12" s="410">
        <v>29.2</v>
      </c>
      <c r="L12" s="411">
        <v>28.8</v>
      </c>
    </row>
    <row r="13" spans="1:12" x14ac:dyDescent="0.2">
      <c r="B13" s="445" t="s">
        <v>437</v>
      </c>
      <c r="C13" s="446" t="s">
        <v>139</v>
      </c>
      <c r="D13" s="412">
        <v>26.2</v>
      </c>
      <c r="E13" s="412">
        <v>31.703703703703709</v>
      </c>
      <c r="F13" s="412">
        <v>32.459259259259262</v>
      </c>
      <c r="G13" s="412">
        <v>33.466666666666669</v>
      </c>
      <c r="H13" s="412">
        <v>34.451851851851842</v>
      </c>
      <c r="I13" s="412">
        <v>35.5037037037037</v>
      </c>
      <c r="J13" s="412">
        <v>36.61851851851852</v>
      </c>
      <c r="K13" s="413">
        <v>37.30740740740741</v>
      </c>
      <c r="L13" s="414">
        <v>37.629629629629633</v>
      </c>
    </row>
    <row r="14" spans="1:12" ht="22.8" x14ac:dyDescent="0.2">
      <c r="B14" s="450" t="s">
        <v>1133</v>
      </c>
      <c r="C14" s="451" t="s">
        <v>102</v>
      </c>
      <c r="D14" s="409">
        <v>10</v>
      </c>
      <c r="E14" s="409">
        <v>21.2</v>
      </c>
      <c r="F14" s="409">
        <v>22.2</v>
      </c>
      <c r="G14" s="409">
        <v>23.7</v>
      </c>
      <c r="H14" s="409">
        <v>22.6</v>
      </c>
      <c r="I14" s="409">
        <v>22.5</v>
      </c>
      <c r="J14" s="409">
        <v>22.9</v>
      </c>
      <c r="K14" s="410">
        <v>23.4</v>
      </c>
      <c r="L14" s="411">
        <v>22.9</v>
      </c>
    </row>
    <row r="15" spans="1:12" ht="17.25" customHeight="1" x14ac:dyDescent="0.2">
      <c r="B15" s="445" t="s">
        <v>437</v>
      </c>
      <c r="C15" s="446" t="s">
        <v>139</v>
      </c>
      <c r="D15" s="412">
        <v>17.06296296296296</v>
      </c>
      <c r="E15" s="412">
        <v>20.033333333333331</v>
      </c>
      <c r="F15" s="412">
        <v>20.233333333333331</v>
      </c>
      <c r="G15" s="412">
        <v>20.525925925925929</v>
      </c>
      <c r="H15" s="412">
        <v>20.537037037037042</v>
      </c>
      <c r="I15" s="412">
        <v>19.851851851851851</v>
      </c>
      <c r="J15" s="412">
        <v>20.092592592592592</v>
      </c>
      <c r="K15" s="413">
        <v>20.388888888888889</v>
      </c>
      <c r="L15" s="414">
        <v>20.12222222222222</v>
      </c>
    </row>
    <row r="16" spans="1:12" ht="37.5" customHeight="1" x14ac:dyDescent="0.2">
      <c r="B16" s="450" t="s">
        <v>1134</v>
      </c>
      <c r="C16" s="451" t="s">
        <v>102</v>
      </c>
      <c r="D16" s="409"/>
      <c r="E16" s="409">
        <v>79.599999999999994</v>
      </c>
      <c r="F16" s="409">
        <v>81.5</v>
      </c>
      <c r="G16" s="409">
        <v>83.4</v>
      </c>
      <c r="H16" s="409">
        <v>83.9</v>
      </c>
      <c r="I16" s="409">
        <v>82.8</v>
      </c>
      <c r="J16" s="409">
        <v>79.5</v>
      </c>
      <c r="K16" s="410">
        <v>83.9</v>
      </c>
      <c r="L16" s="411">
        <v>84.5</v>
      </c>
    </row>
    <row r="17" spans="2:12" x14ac:dyDescent="0.2">
      <c r="B17" s="445" t="s">
        <v>437</v>
      </c>
      <c r="C17" s="446" t="s">
        <v>139</v>
      </c>
      <c r="D17" s="412"/>
      <c r="E17" s="412">
        <v>78.203703703703709</v>
      </c>
      <c r="F17" s="412">
        <v>79.707407407407402</v>
      </c>
      <c r="G17" s="412">
        <v>81.781481481481478</v>
      </c>
      <c r="H17" s="412">
        <v>82.140740740740725</v>
      </c>
      <c r="I17" s="412">
        <v>79.485185185185202</v>
      </c>
      <c r="J17" s="412">
        <v>80.007407407407399</v>
      </c>
      <c r="K17" s="413">
        <v>82.748148148148147</v>
      </c>
      <c r="L17" s="414">
        <v>83.833333333333329</v>
      </c>
    </row>
    <row r="18" spans="2:12" ht="52.5" customHeight="1" x14ac:dyDescent="0.2">
      <c r="B18" s="450" t="s">
        <v>1135</v>
      </c>
      <c r="C18" s="451" t="s">
        <v>102</v>
      </c>
      <c r="D18" s="415">
        <v>105.682</v>
      </c>
      <c r="E18" s="415">
        <v>160.875</v>
      </c>
      <c r="F18" s="415">
        <v>179.30799999999999</v>
      </c>
      <c r="G18" s="415">
        <v>192.982</v>
      </c>
      <c r="H18" s="415">
        <v>215.75299999999999</v>
      </c>
      <c r="I18" s="409"/>
      <c r="J18" s="409"/>
      <c r="K18" s="410"/>
      <c r="L18" s="411"/>
    </row>
    <row r="19" spans="2:12" ht="40.5" customHeight="1" x14ac:dyDescent="0.2">
      <c r="B19" s="445" t="s">
        <v>738</v>
      </c>
      <c r="C19" s="446" t="s">
        <v>139</v>
      </c>
      <c r="D19" s="404">
        <v>252.08786486486491</v>
      </c>
      <c r="E19" s="404">
        <v>299.49815789473678</v>
      </c>
      <c r="F19" s="404">
        <v>309.40199999999999</v>
      </c>
      <c r="G19" s="404">
        <v>317.54326315789473</v>
      </c>
      <c r="H19" s="404">
        <v>328.57134210526323</v>
      </c>
      <c r="I19" s="412">
        <v>246.64154545454539</v>
      </c>
      <c r="J19" s="412">
        <v>202.94325000000001</v>
      </c>
      <c r="K19" s="413"/>
      <c r="L19" s="414"/>
    </row>
    <row r="20" spans="2:12" ht="48" customHeight="1" x14ac:dyDescent="0.2">
      <c r="B20" s="450" t="s">
        <v>1136</v>
      </c>
      <c r="C20" s="451" t="s">
        <v>102</v>
      </c>
      <c r="D20" s="409">
        <v>67.48</v>
      </c>
      <c r="E20" s="409">
        <v>80.52</v>
      </c>
      <c r="F20" s="409">
        <v>81.33</v>
      </c>
      <c r="G20" s="409">
        <v>80.84</v>
      </c>
      <c r="H20" s="409">
        <v>82.19</v>
      </c>
      <c r="I20" s="409">
        <v>85.78</v>
      </c>
      <c r="J20" s="409">
        <v>89.96</v>
      </c>
      <c r="K20" s="410">
        <v>90.65</v>
      </c>
      <c r="L20" s="411">
        <v>90.6</v>
      </c>
    </row>
    <row r="21" spans="2:12" x14ac:dyDescent="0.2">
      <c r="B21" s="445" t="s">
        <v>437</v>
      </c>
      <c r="C21" s="446" t="s">
        <v>139</v>
      </c>
      <c r="D21" s="412">
        <v>66.206296296296287</v>
      </c>
      <c r="E21" s="412">
        <v>82.101851851851848</v>
      </c>
      <c r="F21" s="412">
        <v>84.189629629629607</v>
      </c>
      <c r="G21" s="412">
        <v>86.027407407407409</v>
      </c>
      <c r="H21" s="412">
        <v>87.932222222222222</v>
      </c>
      <c r="I21" s="412">
        <v>89.608076923076922</v>
      </c>
      <c r="J21" s="412">
        <v>91.833703703703691</v>
      </c>
      <c r="K21" s="413">
        <v>92.156153846153842</v>
      </c>
      <c r="L21" s="414">
        <v>93.045185185185161</v>
      </c>
    </row>
    <row r="22" spans="2:12" ht="39" customHeight="1" x14ac:dyDescent="0.2">
      <c r="B22" s="450" t="s">
        <v>1137</v>
      </c>
      <c r="C22" s="451" t="s">
        <v>102</v>
      </c>
      <c r="D22" s="409">
        <v>85.79</v>
      </c>
      <c r="E22" s="409">
        <v>95.82</v>
      </c>
      <c r="F22" s="409">
        <v>96.98</v>
      </c>
      <c r="G22" s="409">
        <v>94.56</v>
      </c>
      <c r="H22" s="409">
        <v>96.25</v>
      </c>
      <c r="I22" s="409">
        <v>91.53</v>
      </c>
      <c r="J22" s="409">
        <v>97.17</v>
      </c>
      <c r="K22" s="410">
        <v>98.95</v>
      </c>
      <c r="L22" s="411">
        <v>98.43</v>
      </c>
    </row>
    <row r="23" spans="2:12" x14ac:dyDescent="0.2">
      <c r="B23" s="445" t="s">
        <v>437</v>
      </c>
      <c r="C23" s="446" t="s">
        <v>139</v>
      </c>
      <c r="D23" s="412">
        <v>84.377407407407389</v>
      </c>
      <c r="E23" s="412">
        <v>95.765185185185203</v>
      </c>
      <c r="F23" s="412">
        <v>96.51111111111112</v>
      </c>
      <c r="G23" s="412">
        <v>97.026666666666671</v>
      </c>
      <c r="H23" s="412">
        <v>97.711111111111109</v>
      </c>
      <c r="I23" s="412">
        <v>98.001153846153855</v>
      </c>
      <c r="J23" s="412">
        <v>98.751851851851839</v>
      </c>
      <c r="K23" s="413">
        <v>98.886923076923054</v>
      </c>
      <c r="L23" s="414">
        <v>99.127407407407404</v>
      </c>
    </row>
    <row r="24" spans="2:12" ht="34.5" customHeight="1" x14ac:dyDescent="0.2">
      <c r="B24" s="450" t="s">
        <v>1138</v>
      </c>
      <c r="C24" s="451" t="s">
        <v>102</v>
      </c>
      <c r="D24" s="409"/>
      <c r="E24" s="409"/>
      <c r="F24" s="409"/>
      <c r="G24" s="409">
        <v>79.349999999999994</v>
      </c>
      <c r="H24" s="409">
        <v>78.45</v>
      </c>
      <c r="I24" s="409">
        <v>81.97</v>
      </c>
      <c r="J24" s="409">
        <v>88.17</v>
      </c>
      <c r="K24" s="410">
        <v>87.15</v>
      </c>
      <c r="L24" s="411">
        <v>87.67</v>
      </c>
    </row>
    <row r="25" spans="2:12" ht="29.25" customHeight="1" x14ac:dyDescent="0.2">
      <c r="B25" s="544" t="s">
        <v>739</v>
      </c>
      <c r="C25" s="446" t="s">
        <v>139</v>
      </c>
      <c r="D25" s="412"/>
      <c r="E25" s="412"/>
      <c r="F25" s="412"/>
      <c r="G25" s="412">
        <v>79.687777777777768</v>
      </c>
      <c r="H25" s="412">
        <v>81.313703703703695</v>
      </c>
      <c r="I25" s="412">
        <v>83.939629629629621</v>
      </c>
      <c r="J25" s="412">
        <v>86.044230769230779</v>
      </c>
      <c r="K25" s="413">
        <v>88.035185185185213</v>
      </c>
      <c r="L25" s="414">
        <v>89.118888888888904</v>
      </c>
    </row>
    <row r="26" spans="2:12" ht="13.2" thickBot="1" x14ac:dyDescent="0.25">
      <c r="B26" s="438" t="s">
        <v>144</v>
      </c>
      <c r="C26" s="492"/>
      <c r="D26" s="439">
        <f t="shared" ref="D26:L26" si="0">D3</f>
        <v>2010</v>
      </c>
      <c r="E26" s="439">
        <f t="shared" si="0"/>
        <v>2016</v>
      </c>
      <c r="F26" s="439">
        <f t="shared" si="0"/>
        <v>2017</v>
      </c>
      <c r="G26" s="439">
        <f t="shared" si="0"/>
        <v>2018</v>
      </c>
      <c r="H26" s="439">
        <f t="shared" si="0"/>
        <v>2019</v>
      </c>
      <c r="I26" s="439">
        <f t="shared" si="0"/>
        <v>2020</v>
      </c>
      <c r="J26" s="439">
        <f t="shared" si="0"/>
        <v>2021</v>
      </c>
      <c r="K26" s="439">
        <f t="shared" si="0"/>
        <v>2022</v>
      </c>
      <c r="L26" s="493">
        <f t="shared" si="0"/>
        <v>2023</v>
      </c>
    </row>
    <row r="27" spans="2:12" ht="13.2" thickTop="1" x14ac:dyDescent="0.2">
      <c r="B27" s="717" t="s">
        <v>1128</v>
      </c>
      <c r="C27" s="718"/>
      <c r="D27" s="545">
        <v>0.56227811675887573</v>
      </c>
      <c r="E27" s="545">
        <v>0.6125317298179721</v>
      </c>
      <c r="F27" s="495">
        <v>0.62097403059332934</v>
      </c>
      <c r="G27" s="495">
        <v>0.64427144128848068</v>
      </c>
      <c r="H27" s="495">
        <v>0.6203020631128412</v>
      </c>
      <c r="I27" s="495">
        <v>0.64901574864944978</v>
      </c>
      <c r="J27" s="495">
        <v>0.64901574864944978</v>
      </c>
      <c r="K27" s="495">
        <v>0.64901574864944978</v>
      </c>
      <c r="L27" s="496"/>
    </row>
    <row r="28" spans="2:12" x14ac:dyDescent="0.2">
      <c r="B28" s="711" t="s">
        <v>1129</v>
      </c>
      <c r="C28" s="712"/>
      <c r="D28" s="546">
        <v>1.1493173224145401</v>
      </c>
      <c r="E28" s="546">
        <v>0.45137821613384682</v>
      </c>
      <c r="F28" s="432">
        <v>-8.5687036995543003E-3</v>
      </c>
      <c r="G28" s="432">
        <v>0.11143444843311461</v>
      </c>
      <c r="H28" s="432">
        <v>0.15475612856861101</v>
      </c>
      <c r="I28" s="432">
        <v>0.32365919954136241</v>
      </c>
      <c r="J28" s="432">
        <v>0.13962301389348081</v>
      </c>
      <c r="K28" s="432">
        <v>0.21788227459353371</v>
      </c>
      <c r="L28" s="433">
        <v>0.54319211333642459</v>
      </c>
    </row>
    <row r="29" spans="2:12" x14ac:dyDescent="0.2">
      <c r="B29" s="711" t="s">
        <v>1130</v>
      </c>
      <c r="C29" s="712"/>
      <c r="D29" s="546"/>
      <c r="E29" s="546">
        <v>-1.7053931236660089</v>
      </c>
      <c r="F29" s="432">
        <v>-1.799790538506497</v>
      </c>
      <c r="G29" s="432">
        <v>-1.1469615935116819</v>
      </c>
      <c r="H29" s="432">
        <v>-1.6367931013979731</v>
      </c>
      <c r="I29" s="432">
        <v>-2.047222652981588</v>
      </c>
      <c r="J29" s="432">
        <v>-1.9338328991055611</v>
      </c>
      <c r="K29" s="432">
        <v>-1.926966012530791</v>
      </c>
      <c r="L29" s="433"/>
    </row>
    <row r="30" spans="2:12" x14ac:dyDescent="0.2">
      <c r="B30" s="711" t="s">
        <v>1131</v>
      </c>
      <c r="C30" s="712"/>
      <c r="D30" s="546">
        <v>1.0247893761362861</v>
      </c>
      <c r="E30" s="546">
        <v>0.99797300348532969</v>
      </c>
      <c r="F30" s="432">
        <v>0.94101602546017704</v>
      </c>
      <c r="G30" s="432">
        <v>0.94542628747222013</v>
      </c>
      <c r="H30" s="432">
        <v>0.90107423502408446</v>
      </c>
      <c r="I30" s="432">
        <v>0.97316679872086531</v>
      </c>
      <c r="J30" s="432">
        <v>1.0185164959947239</v>
      </c>
      <c r="K30" s="432">
        <v>1.047382806544739</v>
      </c>
      <c r="L30" s="433">
        <v>1.096609602738799</v>
      </c>
    </row>
    <row r="31" spans="2:12" x14ac:dyDescent="0.2">
      <c r="B31" s="711" t="s">
        <v>1132</v>
      </c>
      <c r="C31" s="712"/>
      <c r="D31" s="546">
        <v>-1.0925006794777481</v>
      </c>
      <c r="E31" s="546">
        <v>-1.1860989508215709</v>
      </c>
      <c r="F31" s="432">
        <v>-1.1492473970938231</v>
      </c>
      <c r="G31" s="432">
        <v>-1.0738512659758941</v>
      </c>
      <c r="H31" s="432">
        <v>-1.0211296561395049</v>
      </c>
      <c r="I31" s="432">
        <v>-1.002161285442529</v>
      </c>
      <c r="J31" s="432">
        <v>-0.96508782341018107</v>
      </c>
      <c r="K31" s="432">
        <v>-0.87310896036155228</v>
      </c>
      <c r="L31" s="433">
        <v>-0.95511472586379376</v>
      </c>
    </row>
    <row r="32" spans="2:12" x14ac:dyDescent="0.2">
      <c r="B32" s="711" t="s">
        <v>1133</v>
      </c>
      <c r="C32" s="712"/>
      <c r="D32" s="546">
        <v>1.002615668600451</v>
      </c>
      <c r="E32" s="546">
        <v>-0.1641065312562805</v>
      </c>
      <c r="F32" s="432">
        <v>-0.27975816221688499</v>
      </c>
      <c r="G32" s="432">
        <v>-0.45948915678117142</v>
      </c>
      <c r="H32" s="432">
        <v>-0.29344911224435077</v>
      </c>
      <c r="I32" s="432">
        <v>-0.38133798920526712</v>
      </c>
      <c r="J32" s="432">
        <v>-0.4168292089729454</v>
      </c>
      <c r="K32" s="432">
        <v>-0.46126458120927011</v>
      </c>
      <c r="L32" s="433">
        <v>-0.4301859061602098</v>
      </c>
    </row>
    <row r="33" spans="2:12" x14ac:dyDescent="0.2">
      <c r="B33" s="711" t="s">
        <v>1134</v>
      </c>
      <c r="C33" s="712"/>
      <c r="D33" s="546"/>
      <c r="E33" s="546">
        <v>0.1339772852036232</v>
      </c>
      <c r="F33" s="432">
        <v>0.1786488244021997</v>
      </c>
      <c r="G33" s="432">
        <v>0.17668221016923721</v>
      </c>
      <c r="H33" s="432">
        <v>0.20942163218381479</v>
      </c>
      <c r="I33" s="432">
        <v>0.38702939100811179</v>
      </c>
      <c r="J33" s="432">
        <v>-6.1568439549789682E-2</v>
      </c>
      <c r="K33" s="432">
        <v>0.16011565524338481</v>
      </c>
      <c r="L33" s="433">
        <v>0.10893774212626769</v>
      </c>
    </row>
    <row r="34" spans="2:12" ht="22.2" customHeight="1" x14ac:dyDescent="0.2">
      <c r="B34" s="713" t="str">
        <f>B18</f>
        <v>Verejné výdavky na vzdelanie a starostlivosť v ranom detstve</v>
      </c>
      <c r="C34" s="714"/>
      <c r="D34" s="546">
        <v>-0.75666247521936569</v>
      </c>
      <c r="E34" s="546">
        <v>-0.61428431102460268</v>
      </c>
      <c r="F34" s="432">
        <v>-0.55990146282800746</v>
      </c>
      <c r="G34" s="432">
        <v>-0.52772820040313695</v>
      </c>
      <c r="H34" s="432">
        <v>-0.47392018503885758</v>
      </c>
      <c r="I34" s="432"/>
      <c r="J34" s="432"/>
      <c r="K34" s="432"/>
      <c r="L34" s="433"/>
    </row>
    <row r="35" spans="2:12" x14ac:dyDescent="0.2">
      <c r="B35" s="711" t="str">
        <f>B20</f>
        <v>Pripojenie na internet, všetky domácnosti</v>
      </c>
      <c r="C35" s="712"/>
      <c r="D35" s="546">
        <v>8.7503323373842687E-2</v>
      </c>
      <c r="E35" s="546">
        <v>-0.1843204262820031</v>
      </c>
      <c r="F35" s="432">
        <v>-0.35458397045789392</v>
      </c>
      <c r="G35" s="432">
        <v>-0.84900970729111525</v>
      </c>
      <c r="H35" s="432">
        <v>-0.98247915869693192</v>
      </c>
      <c r="I35" s="432">
        <v>-0.7876765491403307</v>
      </c>
      <c r="J35" s="432">
        <v>-0.4619612643583107</v>
      </c>
      <c r="K35" s="432">
        <v>-0.4353546105864402</v>
      </c>
      <c r="L35" s="433">
        <v>-0.81624426587864274</v>
      </c>
    </row>
    <row r="36" spans="2:12" x14ac:dyDescent="0.2">
      <c r="B36" s="711" t="str">
        <f>B22</f>
        <v>Pripojenie na internet, domácnosti s deťmi</v>
      </c>
      <c r="C36" s="712"/>
      <c r="D36" s="546">
        <v>0.1155857022317115</v>
      </c>
      <c r="E36" s="546">
        <v>1.4550001643228489E-2</v>
      </c>
      <c r="F36" s="432">
        <v>0.1439209617672331</v>
      </c>
      <c r="G36" s="432">
        <v>-1.04146175620459</v>
      </c>
      <c r="H36" s="432">
        <v>-0.71779402773386902</v>
      </c>
      <c r="I36" s="432">
        <v>-3.5615393038923719</v>
      </c>
      <c r="J36" s="432">
        <v>-1.6651566247745151</v>
      </c>
      <c r="K36" s="432">
        <v>6.202238537056845E-2</v>
      </c>
      <c r="L36" s="433">
        <v>-1.123551937190671</v>
      </c>
    </row>
    <row r="37" spans="2:12" ht="13.2" thickBot="1" x14ac:dyDescent="0.25">
      <c r="B37" s="715" t="str">
        <f>B24</f>
        <v>Využívanie internetu</v>
      </c>
      <c r="C37" s="716"/>
      <c r="D37" s="547"/>
      <c r="E37" s="547"/>
      <c r="F37" s="548"/>
      <c r="G37" s="548">
        <v>-3.3576537637984821E-2</v>
      </c>
      <c r="H37" s="548">
        <v>-0.33753437046606538</v>
      </c>
      <c r="I37" s="548">
        <v>-0.25108830997642129</v>
      </c>
      <c r="J37" s="548">
        <v>0.28945470178137023</v>
      </c>
      <c r="K37" s="548">
        <v>-0.14152165980778711</v>
      </c>
      <c r="L37" s="549">
        <v>-0.2967861770457883</v>
      </c>
    </row>
  </sheetData>
  <mergeCells count="11">
    <mergeCell ref="B32:C32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</mergeCells>
  <conditionalFormatting sqref="D27:L37">
    <cfRule type="colorScale" priority="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0649871-05D2-4949-88D8-518AE944865F}"/>
  </hyperlink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3100-6F36-4A32-A497-E9B318F9D838}">
  <dimension ref="A1:F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6" ht="15" customHeight="1" x14ac:dyDescent="0.2">
      <c r="A1" s="2" t="s">
        <v>3</v>
      </c>
    </row>
    <row r="2" spans="1:6" ht="25.5" customHeight="1" x14ac:dyDescent="0.2"/>
    <row r="3" spans="1:6" ht="12.75" customHeight="1" x14ac:dyDescent="0.2">
      <c r="C3" s="612"/>
      <c r="D3" s="612" t="s">
        <v>567</v>
      </c>
      <c r="E3" s="612" t="s">
        <v>626</v>
      </c>
      <c r="F3" s="612" t="s">
        <v>628</v>
      </c>
    </row>
    <row r="4" spans="1:6" ht="12.75" customHeight="1" x14ac:dyDescent="0.2">
      <c r="C4" s="612" t="s">
        <v>131</v>
      </c>
      <c r="D4" s="612" t="s">
        <v>580</v>
      </c>
      <c r="E4" s="612">
        <v>1950</v>
      </c>
      <c r="F4" s="612">
        <v>0.58817532658576965</v>
      </c>
    </row>
    <row r="5" spans="1:6" ht="12.75" customHeight="1" x14ac:dyDescent="0.2">
      <c r="C5" s="612" t="s">
        <v>131</v>
      </c>
      <c r="D5" s="612" t="s">
        <v>580</v>
      </c>
      <c r="E5" s="612">
        <v>1960</v>
      </c>
      <c r="F5" s="612">
        <v>0.62744519114494324</v>
      </c>
    </row>
    <row r="6" spans="1:6" ht="12.75" customHeight="1" x14ac:dyDescent="0.2">
      <c r="C6" s="612" t="s">
        <v>131</v>
      </c>
      <c r="D6" s="612" t="s">
        <v>580</v>
      </c>
      <c r="E6" s="612">
        <v>1970</v>
      </c>
      <c r="F6" s="612">
        <v>0.57928678393363953</v>
      </c>
    </row>
    <row r="7" spans="1:6" ht="12.75" customHeight="1" x14ac:dyDescent="0.2">
      <c r="C7" s="612" t="s">
        <v>131</v>
      </c>
      <c r="D7" s="612" t="s">
        <v>580</v>
      </c>
      <c r="E7" s="612">
        <v>1980</v>
      </c>
      <c r="F7" s="612">
        <v>0.61041775345802307</v>
      </c>
    </row>
    <row r="8" spans="1:6" ht="12.75" customHeight="1" x14ac:dyDescent="0.2">
      <c r="C8" s="612" t="s">
        <v>126</v>
      </c>
      <c r="D8" s="612" t="s">
        <v>298</v>
      </c>
      <c r="E8" s="612">
        <v>1950</v>
      </c>
      <c r="F8" s="612">
        <v>0.60708513855934143</v>
      </c>
    </row>
    <row r="9" spans="1:6" ht="12.75" customHeight="1" x14ac:dyDescent="0.2">
      <c r="C9" s="612" t="s">
        <v>126</v>
      </c>
      <c r="D9" s="612" t="s">
        <v>298</v>
      </c>
      <c r="E9" s="612">
        <v>1960</v>
      </c>
      <c r="F9" s="612">
        <v>0.65348193049430847</v>
      </c>
    </row>
    <row r="10" spans="1:6" ht="12.75" customHeight="1" x14ac:dyDescent="0.2">
      <c r="C10" s="612" t="s">
        <v>126</v>
      </c>
      <c r="D10" s="612" t="s">
        <v>298</v>
      </c>
      <c r="E10" s="612">
        <v>1970</v>
      </c>
      <c r="F10" s="612">
        <v>0.67175197601318359</v>
      </c>
    </row>
    <row r="11" spans="1:6" ht="12.75" customHeight="1" x14ac:dyDescent="0.2">
      <c r="C11" s="612" t="s">
        <v>126</v>
      </c>
      <c r="D11" s="612" t="s">
        <v>298</v>
      </c>
      <c r="E11" s="612">
        <v>1980</v>
      </c>
      <c r="F11" s="612">
        <v>0.69490242004394531</v>
      </c>
    </row>
    <row r="12" spans="1:6" ht="12.75" customHeight="1" x14ac:dyDescent="0.2">
      <c r="C12" s="612" t="s">
        <v>118</v>
      </c>
      <c r="D12" s="612" t="s">
        <v>312</v>
      </c>
      <c r="E12" s="612">
        <v>1950</v>
      </c>
      <c r="F12" s="612">
        <v>0.56187117099761963</v>
      </c>
    </row>
    <row r="13" spans="1:6" ht="12.75" customHeight="1" x14ac:dyDescent="0.2">
      <c r="C13" s="612" t="s">
        <v>118</v>
      </c>
      <c r="D13" s="612" t="s">
        <v>312</v>
      </c>
      <c r="E13" s="612">
        <v>1960</v>
      </c>
      <c r="F13" s="612">
        <v>0.57462280988693237</v>
      </c>
    </row>
    <row r="14" spans="1:6" ht="12.75" customHeight="1" x14ac:dyDescent="0.2">
      <c r="C14" s="612" t="s">
        <v>118</v>
      </c>
      <c r="D14" s="612" t="s">
        <v>312</v>
      </c>
      <c r="E14" s="612">
        <v>1970</v>
      </c>
      <c r="F14" s="612">
        <v>0.56838461756706238</v>
      </c>
    </row>
    <row r="15" spans="1:6" ht="12.75" customHeight="1" x14ac:dyDescent="0.2">
      <c r="C15" s="612" t="s">
        <v>118</v>
      </c>
      <c r="D15" s="612" t="s">
        <v>312</v>
      </c>
      <c r="E15" s="612">
        <v>1980</v>
      </c>
      <c r="F15" s="612">
        <v>0.60772722959518433</v>
      </c>
    </row>
    <row r="16" spans="1:6" ht="12.75" customHeight="1" x14ac:dyDescent="0.2">
      <c r="C16" s="612" t="s">
        <v>130</v>
      </c>
      <c r="D16" s="612" t="s">
        <v>305</v>
      </c>
      <c r="E16" s="612">
        <v>1950</v>
      </c>
      <c r="F16" s="612">
        <v>0.51575607061386108</v>
      </c>
    </row>
    <row r="17" spans="3:6" ht="12.75" customHeight="1" x14ac:dyDescent="0.2">
      <c r="C17" s="612" t="s">
        <v>130</v>
      </c>
      <c r="D17" s="612" t="s">
        <v>305</v>
      </c>
      <c r="E17" s="612">
        <v>1960</v>
      </c>
      <c r="F17" s="612">
        <v>0.46209901571273804</v>
      </c>
    </row>
    <row r="18" spans="3:6" ht="12.75" customHeight="1" x14ac:dyDescent="0.2">
      <c r="C18" s="612" t="s">
        <v>130</v>
      </c>
      <c r="D18" s="612" t="s">
        <v>305</v>
      </c>
      <c r="E18" s="612">
        <v>1970</v>
      </c>
      <c r="F18" s="612">
        <v>0.45284342765808105</v>
      </c>
    </row>
    <row r="19" spans="3:6" ht="12.75" customHeight="1" x14ac:dyDescent="0.2">
      <c r="C19" s="612" t="s">
        <v>130</v>
      </c>
      <c r="D19" s="612" t="s">
        <v>305</v>
      </c>
      <c r="E19" s="612">
        <v>1980</v>
      </c>
      <c r="F19" s="612">
        <v>0.38108664751052856</v>
      </c>
    </row>
    <row r="20" spans="3:6" ht="12.75" customHeight="1" x14ac:dyDescent="0.2">
      <c r="C20" s="612" t="s">
        <v>122</v>
      </c>
      <c r="D20" s="612" t="s">
        <v>302</v>
      </c>
      <c r="E20" s="612">
        <v>1950</v>
      </c>
      <c r="F20" s="612">
        <v>0.54430538415908813</v>
      </c>
    </row>
    <row r="21" spans="3:6" ht="12.75" customHeight="1" x14ac:dyDescent="0.2">
      <c r="C21" s="612" t="s">
        <v>122</v>
      </c>
      <c r="D21" s="612" t="s">
        <v>302</v>
      </c>
      <c r="E21" s="612">
        <v>1960</v>
      </c>
      <c r="F21" s="612">
        <v>0.5464015007019043</v>
      </c>
    </row>
    <row r="22" spans="3:6" ht="12.75" customHeight="1" x14ac:dyDescent="0.2">
      <c r="C22" s="612" t="s">
        <v>122</v>
      </c>
      <c r="D22" s="612" t="s">
        <v>302</v>
      </c>
      <c r="E22" s="612">
        <v>1970</v>
      </c>
      <c r="F22" s="612">
        <v>0.51042574644088745</v>
      </c>
    </row>
    <row r="23" spans="3:6" ht="12.75" customHeight="1" x14ac:dyDescent="0.2">
      <c r="C23" s="612" t="s">
        <v>122</v>
      </c>
      <c r="D23" s="612" t="s">
        <v>302</v>
      </c>
      <c r="E23" s="612">
        <v>1980</v>
      </c>
      <c r="F23" s="612">
        <v>0.54469648003578186</v>
      </c>
    </row>
    <row r="24" spans="3:6" ht="12.75" customHeight="1" x14ac:dyDescent="0.2">
      <c r="C24" s="612" t="s">
        <v>102</v>
      </c>
      <c r="D24" s="612" t="s">
        <v>613</v>
      </c>
      <c r="E24" s="612">
        <v>1950</v>
      </c>
      <c r="F24" s="612">
        <v>0.59268209338188171</v>
      </c>
    </row>
    <row r="25" spans="3:6" ht="12.75" customHeight="1" x14ac:dyDescent="0.2">
      <c r="C25" s="612" t="s">
        <v>102</v>
      </c>
      <c r="D25" s="612" t="s">
        <v>613</v>
      </c>
      <c r="E25" s="612">
        <v>1960</v>
      </c>
      <c r="F25" s="612">
        <v>0.66275811195373535</v>
      </c>
    </row>
    <row r="26" spans="3:6" ht="12.75" customHeight="1" x14ac:dyDescent="0.2">
      <c r="C26" s="612" t="s">
        <v>102</v>
      </c>
      <c r="D26" s="612" t="s">
        <v>613</v>
      </c>
      <c r="E26" s="612">
        <v>1970</v>
      </c>
      <c r="F26" s="612">
        <v>0.56755459308624268</v>
      </c>
    </row>
    <row r="27" spans="3:6" s="29" customFormat="1" ht="12.75" customHeight="1" x14ac:dyDescent="0.2">
      <c r="C27" s="612" t="s">
        <v>102</v>
      </c>
      <c r="D27" s="612" t="s">
        <v>613</v>
      </c>
      <c r="E27" s="612">
        <v>1980</v>
      </c>
      <c r="F27" s="612">
        <v>0.57867985963821411</v>
      </c>
    </row>
    <row r="28" spans="3:6" ht="12.75" customHeight="1" x14ac:dyDescent="0.2"/>
    <row r="29" spans="3:6" ht="12.75" customHeight="1" x14ac:dyDescent="0.2"/>
    <row r="30" spans="3:6" ht="12.75" customHeight="1" x14ac:dyDescent="0.2"/>
  </sheetData>
  <hyperlinks>
    <hyperlink ref="A1" location="OBSAH!A1" display="OBSAH!A1" xr:uid="{6DACAB2A-4397-4984-AE7C-414BD07E028E}"/>
  </hyperlinks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68C0-02BE-4595-A0BD-9EA37B9D099E}">
  <dimension ref="A1:G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7" ht="15" customHeight="1" x14ac:dyDescent="0.2">
      <c r="A1" s="2" t="s">
        <v>3</v>
      </c>
    </row>
    <row r="2" spans="1:7" ht="25.5" customHeight="1" x14ac:dyDescent="0.2"/>
    <row r="3" spans="1:7" ht="12.75" customHeight="1" x14ac:dyDescent="0.2">
      <c r="C3" s="610"/>
      <c r="D3" s="610" t="s">
        <v>202</v>
      </c>
      <c r="E3" s="610"/>
      <c r="F3" s="610"/>
      <c r="G3" s="610"/>
    </row>
    <row r="4" spans="1:7" ht="12.75" customHeight="1" x14ac:dyDescent="0.2">
      <c r="C4" s="610" t="s">
        <v>629</v>
      </c>
      <c r="D4" s="610">
        <v>1950</v>
      </c>
      <c r="E4" s="610">
        <v>1960</v>
      </c>
      <c r="F4" s="610">
        <v>1970</v>
      </c>
      <c r="G4" s="610">
        <v>1980</v>
      </c>
    </row>
    <row r="5" spans="1:7" ht="12.75" customHeight="1" x14ac:dyDescent="0.2">
      <c r="C5" s="610">
        <v>0</v>
      </c>
      <c r="D5" s="611">
        <v>100</v>
      </c>
      <c r="E5" s="611">
        <v>100</v>
      </c>
      <c r="F5" s="611"/>
      <c r="G5" s="611"/>
    </row>
    <row r="6" spans="1:7" ht="12.75" customHeight="1" x14ac:dyDescent="0.2">
      <c r="C6" s="610">
        <v>1</v>
      </c>
      <c r="D6" s="611">
        <v>94.749331474304199</v>
      </c>
      <c r="E6" s="611">
        <v>93.829017877578735</v>
      </c>
      <c r="F6" s="611">
        <v>100</v>
      </c>
      <c r="G6" s="611">
        <v>100</v>
      </c>
    </row>
    <row r="7" spans="1:7" ht="12.75" customHeight="1" x14ac:dyDescent="0.2">
      <c r="C7" s="610">
        <v>2</v>
      </c>
      <c r="D7" s="611">
        <v>71.413952112197876</v>
      </c>
      <c r="E7" s="611">
        <v>88.383948802947998</v>
      </c>
      <c r="F7" s="611">
        <v>77.045279741287231</v>
      </c>
      <c r="G7" s="611">
        <v>68.325889110565186</v>
      </c>
    </row>
    <row r="8" spans="1:7" ht="12.75" customHeight="1" x14ac:dyDescent="0.2">
      <c r="C8" s="610" t="s">
        <v>630</v>
      </c>
      <c r="D8" s="611">
        <v>17.913618683815002</v>
      </c>
      <c r="E8" s="611">
        <v>12.788504362106323</v>
      </c>
      <c r="F8" s="611">
        <v>17.340569198131561</v>
      </c>
      <c r="G8" s="611">
        <v>27.307623624801636</v>
      </c>
    </row>
    <row r="9" spans="1:7" ht="12.75" customHeight="1" x14ac:dyDescent="0.2">
      <c r="C9" s="610" t="s">
        <v>631</v>
      </c>
      <c r="D9" s="611">
        <v>0</v>
      </c>
      <c r="E9" s="611">
        <v>0</v>
      </c>
      <c r="F9" s="611">
        <v>0</v>
      </c>
      <c r="G9" s="611">
        <v>0</v>
      </c>
    </row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D48E6B17-6FB1-4E3A-A13C-10D047219354}"/>
  </hyperlinks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B318-A716-4FBC-BE9D-8BA0D6A21DD8}">
  <dimension ref="A1:F30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6" ht="15" customHeight="1" x14ac:dyDescent="0.2">
      <c r="A1" s="2" t="s">
        <v>3</v>
      </c>
    </row>
    <row r="2" spans="1:6" ht="25.5" customHeight="1" x14ac:dyDescent="0.2"/>
    <row r="3" spans="1:6" ht="12.75" customHeight="1" x14ac:dyDescent="0.2">
      <c r="B3" s="610"/>
      <c r="C3" s="610" t="s">
        <v>312</v>
      </c>
      <c r="D3" s="610"/>
      <c r="E3" s="610"/>
      <c r="F3" s="610"/>
    </row>
    <row r="4" spans="1:6" ht="12.75" customHeight="1" x14ac:dyDescent="0.2">
      <c r="B4" s="610" t="s">
        <v>629</v>
      </c>
      <c r="C4" s="610">
        <v>1950</v>
      </c>
      <c r="D4" s="610">
        <v>1960</v>
      </c>
      <c r="E4" s="610">
        <v>1970</v>
      </c>
      <c r="F4" s="610">
        <v>1980</v>
      </c>
    </row>
    <row r="5" spans="1:6" ht="12.75" customHeight="1" x14ac:dyDescent="0.2">
      <c r="B5" s="610">
        <v>0</v>
      </c>
      <c r="C5" s="611">
        <v>99.184441566467285</v>
      </c>
      <c r="D5" s="611">
        <v>100</v>
      </c>
      <c r="E5" s="611">
        <v>100</v>
      </c>
      <c r="F5" s="611">
        <v>98.67972731590271</v>
      </c>
    </row>
    <row r="6" spans="1:6" ht="12.75" customHeight="1" x14ac:dyDescent="0.2">
      <c r="B6" s="610">
        <v>1</v>
      </c>
      <c r="C6" s="611">
        <v>68.442738056182861</v>
      </c>
      <c r="D6" s="611">
        <v>81.488192081451416</v>
      </c>
      <c r="E6" s="611">
        <v>86.262023448944092</v>
      </c>
      <c r="F6" s="611">
        <v>94.401729106903076</v>
      </c>
    </row>
    <row r="7" spans="1:6" ht="12.75" customHeight="1" x14ac:dyDescent="0.2">
      <c r="B7" s="610">
        <v>2</v>
      </c>
      <c r="C7" s="611">
        <v>72.822952270507813</v>
      </c>
      <c r="D7" s="611">
        <v>87.461686134338379</v>
      </c>
      <c r="E7" s="611">
        <v>86.979562044143677</v>
      </c>
      <c r="F7" s="611">
        <v>90.971988439559937</v>
      </c>
    </row>
    <row r="8" spans="1:6" ht="12.75" customHeight="1" x14ac:dyDescent="0.2">
      <c r="B8" s="610" t="s">
        <v>630</v>
      </c>
      <c r="C8" s="611">
        <v>25.719508528709412</v>
      </c>
      <c r="D8" s="611">
        <v>40.446668863296509</v>
      </c>
      <c r="E8" s="611">
        <v>47.907844185829163</v>
      </c>
      <c r="F8" s="611">
        <v>45.349889993667603</v>
      </c>
    </row>
    <row r="9" spans="1:6" ht="12.75" customHeight="1" x14ac:dyDescent="0.2">
      <c r="B9" s="610" t="s">
        <v>631</v>
      </c>
      <c r="C9" s="611">
        <v>0</v>
      </c>
      <c r="D9" s="611">
        <v>0</v>
      </c>
      <c r="E9" s="611">
        <v>0</v>
      </c>
      <c r="F9" s="611">
        <v>0</v>
      </c>
    </row>
    <row r="10" spans="1:6" ht="12.75" customHeight="1" x14ac:dyDescent="0.2"/>
    <row r="11" spans="1:6" ht="12.75" customHeight="1" x14ac:dyDescent="0.2"/>
    <row r="12" spans="1:6" ht="12.75" customHeight="1" x14ac:dyDescent="0.2"/>
    <row r="13" spans="1:6" ht="12.75" customHeight="1" x14ac:dyDescent="0.2"/>
    <row r="14" spans="1:6" ht="12.75" customHeight="1" x14ac:dyDescent="0.2"/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EAB0372E-5679-4451-A4FE-FD7D991F6FBA}"/>
  </hyperlinks>
  <pageMargins left="0.7" right="0.7" top="0.75" bottom="0.75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3CA9-A08B-4AF4-BB77-34D6B364FFB9}">
  <dimension ref="A1:I30"/>
  <sheetViews>
    <sheetView workbookViewId="0">
      <selection activeCell="D21" sqref="D21"/>
    </sheetView>
  </sheetViews>
  <sheetFormatPr defaultColWidth="8.90625" defaultRowHeight="13.2" x14ac:dyDescent="0.2"/>
  <cols>
    <col min="1" max="16384" width="8.90625" style="28"/>
  </cols>
  <sheetData>
    <row r="1" spans="1:9" ht="15" customHeight="1" x14ac:dyDescent="0.2">
      <c r="A1" s="2" t="s">
        <v>3</v>
      </c>
    </row>
    <row r="2" spans="1:9" ht="25.5" customHeight="1" x14ac:dyDescent="0.2"/>
    <row r="3" spans="1:9" ht="12.75" customHeight="1" x14ac:dyDescent="0.2">
      <c r="C3" s="610" t="s">
        <v>567</v>
      </c>
      <c r="D3" s="610" t="s">
        <v>626</v>
      </c>
      <c r="E3" s="610" t="s">
        <v>632</v>
      </c>
      <c r="F3" s="610" t="s">
        <v>633</v>
      </c>
      <c r="G3" s="610" t="s">
        <v>634</v>
      </c>
      <c r="H3" s="610" t="s">
        <v>635</v>
      </c>
      <c r="I3" s="610"/>
    </row>
    <row r="4" spans="1:9" ht="12.75" customHeight="1" x14ac:dyDescent="0.2">
      <c r="C4" s="610" t="s">
        <v>613</v>
      </c>
      <c r="D4" s="610">
        <v>1950</v>
      </c>
      <c r="E4" s="610">
        <v>0.37711283564567566</v>
      </c>
      <c r="F4" s="610">
        <v>0.27091649174690247</v>
      </c>
      <c r="G4" s="610">
        <v>0.21014770865440369</v>
      </c>
      <c r="H4" s="610">
        <v>0.14182294905185699</v>
      </c>
      <c r="I4" s="610"/>
    </row>
    <row r="5" spans="1:9" ht="12.75" customHeight="1" x14ac:dyDescent="0.2">
      <c r="C5" s="610" t="s">
        <v>613</v>
      </c>
      <c r="D5" s="610">
        <v>1960</v>
      </c>
      <c r="E5" s="610">
        <v>0.30479970574378967</v>
      </c>
      <c r="F5" s="610">
        <v>0.2557506263256073</v>
      </c>
      <c r="G5" s="610">
        <v>0.2688809335231781</v>
      </c>
      <c r="H5" s="610">
        <v>0.17056873440742493</v>
      </c>
      <c r="I5" s="610"/>
    </row>
    <row r="6" spans="1:9" ht="12.75" customHeight="1" x14ac:dyDescent="0.2">
      <c r="C6" s="610" t="s">
        <v>613</v>
      </c>
      <c r="D6" s="610">
        <v>1970</v>
      </c>
      <c r="E6" s="610">
        <v>0.33701404929161072</v>
      </c>
      <c r="F6" s="610">
        <v>0.25581905245780945</v>
      </c>
      <c r="G6" s="610">
        <v>0.24534927308559418</v>
      </c>
      <c r="H6" s="610">
        <v>0.16181761026382446</v>
      </c>
      <c r="I6" s="610"/>
    </row>
    <row r="7" spans="1:9" ht="12.75" customHeight="1" x14ac:dyDescent="0.2">
      <c r="C7" s="610" t="s">
        <v>613</v>
      </c>
      <c r="D7" s="610">
        <v>1980</v>
      </c>
      <c r="E7" s="610">
        <v>0.3416779637336731</v>
      </c>
      <c r="F7" s="610">
        <v>0.28630271553993225</v>
      </c>
      <c r="G7" s="610">
        <v>0.20972390472888947</v>
      </c>
      <c r="H7" s="610">
        <v>0.16229541599750519</v>
      </c>
      <c r="I7" s="610"/>
    </row>
    <row r="8" spans="1:9" ht="12.75" customHeight="1" x14ac:dyDescent="0.2">
      <c r="C8" s="610" t="s">
        <v>613</v>
      </c>
      <c r="D8" s="610">
        <v>1950</v>
      </c>
      <c r="E8" s="610">
        <v>37.711283564567566</v>
      </c>
      <c r="F8" s="610">
        <v>27.091649174690247</v>
      </c>
      <c r="G8" s="610">
        <v>21.014770865440369</v>
      </c>
      <c r="H8" s="610">
        <v>14.182294905185699</v>
      </c>
      <c r="I8" s="610" t="s">
        <v>1366</v>
      </c>
    </row>
    <row r="9" spans="1:9" ht="12.75" customHeight="1" x14ac:dyDescent="0.2">
      <c r="C9" s="610" t="s">
        <v>613</v>
      </c>
      <c r="D9" s="610">
        <v>1960</v>
      </c>
      <c r="E9" s="610">
        <v>30.479970574378967</v>
      </c>
      <c r="F9" s="610">
        <v>25.57506263256073</v>
      </c>
      <c r="G9" s="610">
        <v>26.88809335231781</v>
      </c>
      <c r="H9" s="610">
        <v>17.056873440742493</v>
      </c>
      <c r="I9" s="610" t="s">
        <v>1366</v>
      </c>
    </row>
    <row r="10" spans="1:9" ht="12.75" customHeight="1" x14ac:dyDescent="0.2">
      <c r="C10" s="610" t="s">
        <v>613</v>
      </c>
      <c r="D10" s="610">
        <v>1970</v>
      </c>
      <c r="E10" s="610">
        <v>33.701404929161072</v>
      </c>
      <c r="F10" s="610">
        <v>25.581905245780945</v>
      </c>
      <c r="G10" s="610">
        <v>24.534927308559418</v>
      </c>
      <c r="H10" s="610">
        <v>16.181761026382446</v>
      </c>
      <c r="I10" s="610" t="s">
        <v>1366</v>
      </c>
    </row>
    <row r="11" spans="1:9" ht="12.75" customHeight="1" x14ac:dyDescent="0.2">
      <c r="C11" s="610" t="s">
        <v>613</v>
      </c>
      <c r="D11" s="610">
        <v>1980</v>
      </c>
      <c r="E11" s="610">
        <v>34.16779637336731</v>
      </c>
      <c r="F11" s="610">
        <v>28.630271553993225</v>
      </c>
      <c r="G11" s="610">
        <v>20.972390472888947</v>
      </c>
      <c r="H11" s="610">
        <v>16.229541599750519</v>
      </c>
      <c r="I11" s="610" t="s">
        <v>1366</v>
      </c>
    </row>
    <row r="12" spans="1:9" ht="12.75" customHeight="1" x14ac:dyDescent="0.2"/>
    <row r="13" spans="1:9" ht="12.75" customHeight="1" x14ac:dyDescent="0.2"/>
    <row r="14" spans="1:9" ht="12.75" customHeight="1" x14ac:dyDescent="0.2"/>
    <row r="15" spans="1:9" ht="12.75" customHeight="1" x14ac:dyDescent="0.2"/>
    <row r="16" spans="1: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D973E72C-CEAE-4793-811D-AE1F4F2A4DAB}"/>
  </hyperlinks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340C-DDDD-4216-818F-56FC742CEAE3}">
  <dimension ref="A1:G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7" ht="15" customHeight="1" x14ac:dyDescent="0.2">
      <c r="A1" s="2" t="s">
        <v>3</v>
      </c>
    </row>
    <row r="2" spans="1:7" ht="25.5" customHeight="1" x14ac:dyDescent="0.2"/>
    <row r="3" spans="1:7" ht="12.75" customHeight="1" x14ac:dyDescent="0.2">
      <c r="C3" s="610"/>
      <c r="D3" s="610" t="s">
        <v>632</v>
      </c>
      <c r="E3" s="610" t="s">
        <v>633</v>
      </c>
      <c r="F3" s="610" t="s">
        <v>634</v>
      </c>
      <c r="G3" s="610" t="s">
        <v>635</v>
      </c>
    </row>
    <row r="4" spans="1:7" ht="12.75" customHeight="1" x14ac:dyDescent="0.2">
      <c r="C4" s="610" t="s">
        <v>131</v>
      </c>
      <c r="D4" s="610">
        <v>34.174767136573792</v>
      </c>
      <c r="E4" s="610">
        <v>28.34828794002533</v>
      </c>
      <c r="F4" s="610">
        <v>22.234973311424255</v>
      </c>
      <c r="G4" s="610">
        <v>15.241970121860504</v>
      </c>
    </row>
    <row r="5" spans="1:7" ht="12.75" customHeight="1" x14ac:dyDescent="0.2">
      <c r="C5" s="610" t="s">
        <v>126</v>
      </c>
      <c r="D5" s="610">
        <v>34.965577721595764</v>
      </c>
      <c r="E5" s="610">
        <v>28.74540388584137</v>
      </c>
      <c r="F5" s="610">
        <v>22.588269412517548</v>
      </c>
      <c r="G5" s="610">
        <v>13.700750470161438</v>
      </c>
    </row>
    <row r="6" spans="1:7" ht="12.75" customHeight="1" x14ac:dyDescent="0.2">
      <c r="C6" s="610" t="s">
        <v>118</v>
      </c>
      <c r="D6" s="610">
        <v>33.90299379825592</v>
      </c>
      <c r="E6" s="610">
        <v>30.196076631546021</v>
      </c>
      <c r="F6" s="610">
        <v>21.798029541969299</v>
      </c>
      <c r="G6" s="610">
        <v>14.10289853811264</v>
      </c>
    </row>
    <row r="7" spans="1:7" ht="12.75" customHeight="1" x14ac:dyDescent="0.2">
      <c r="C7" s="610" t="s">
        <v>130</v>
      </c>
      <c r="D7" s="610">
        <v>40.336692333221436</v>
      </c>
      <c r="E7" s="610">
        <v>27.300426363945007</v>
      </c>
      <c r="F7" s="610">
        <v>18.718546628952026</v>
      </c>
      <c r="G7" s="610">
        <v>13.644334673881531</v>
      </c>
    </row>
    <row r="8" spans="1:7" ht="12.75" customHeight="1" x14ac:dyDescent="0.2">
      <c r="C8" s="610" t="s">
        <v>122</v>
      </c>
      <c r="D8" s="610">
        <v>38.651189208030701</v>
      </c>
      <c r="E8" s="610">
        <v>29.977229237556458</v>
      </c>
      <c r="F8" s="610">
        <v>17.765665054321289</v>
      </c>
      <c r="G8" s="610">
        <v>13.605916500091553</v>
      </c>
    </row>
    <row r="9" spans="1:7" ht="12.75" customHeight="1" x14ac:dyDescent="0.2">
      <c r="C9" s="610" t="s">
        <v>102</v>
      </c>
      <c r="D9" s="610">
        <v>34.16779637336731</v>
      </c>
      <c r="E9" s="610">
        <v>28.630271553993225</v>
      </c>
      <c r="F9" s="610">
        <v>20.972390472888947</v>
      </c>
      <c r="G9" s="610">
        <v>16.229541599750519</v>
      </c>
    </row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8EAA6E72-4509-44B5-ACA6-E1777356DB84}"/>
  </hyperlinks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BE23-B789-4455-A5EE-F8C0967B664D}">
  <dimension ref="A1:E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5" ht="15" customHeight="1" x14ac:dyDescent="0.2">
      <c r="A1" s="2" t="s">
        <v>3</v>
      </c>
    </row>
    <row r="2" spans="1:5" ht="25.5" customHeight="1" x14ac:dyDescent="0.2"/>
    <row r="3" spans="1:5" ht="12.75" customHeight="1" x14ac:dyDescent="0.2">
      <c r="C3" s="610" t="s">
        <v>626</v>
      </c>
      <c r="D3" s="610" t="s">
        <v>635</v>
      </c>
      <c r="E3" s="610" t="s">
        <v>636</v>
      </c>
    </row>
    <row r="4" spans="1:5" ht="12.75" customHeight="1" x14ac:dyDescent="0.2">
      <c r="C4" s="610" t="s">
        <v>118</v>
      </c>
      <c r="D4" s="610">
        <v>53.935611248016357</v>
      </c>
      <c r="E4" s="610">
        <v>22.001004219055176</v>
      </c>
    </row>
    <row r="5" spans="1:5" ht="12.75" customHeight="1" x14ac:dyDescent="0.2">
      <c r="C5" s="610" t="s">
        <v>130</v>
      </c>
      <c r="D5" s="610">
        <v>50.761723518371582</v>
      </c>
      <c r="E5" s="610">
        <v>14.064627885818481</v>
      </c>
    </row>
    <row r="6" spans="1:5" ht="12.75" customHeight="1" x14ac:dyDescent="0.2">
      <c r="C6" s="610" t="s">
        <v>102</v>
      </c>
      <c r="D6" s="610">
        <v>47.869277000427246</v>
      </c>
      <c r="E6" s="610">
        <v>19.874374568462372</v>
      </c>
    </row>
    <row r="7" spans="1:5" ht="12.75" customHeight="1" x14ac:dyDescent="0.2">
      <c r="C7" s="610" t="s">
        <v>131</v>
      </c>
      <c r="D7" s="610">
        <v>47.587227821350098</v>
      </c>
      <c r="E7" s="610">
        <v>21.778161823749542</v>
      </c>
    </row>
    <row r="8" spans="1:5" ht="12.75" customHeight="1" x14ac:dyDescent="0.2">
      <c r="C8" s="610" t="s">
        <v>122</v>
      </c>
      <c r="D8" s="610">
        <v>46.278077363967896</v>
      </c>
      <c r="E8" s="610">
        <v>19.92129385471344</v>
      </c>
    </row>
    <row r="9" spans="1:5" ht="12.75" customHeight="1" x14ac:dyDescent="0.2">
      <c r="C9" s="610" t="s">
        <v>126</v>
      </c>
      <c r="D9" s="610">
        <v>42.863988876342773</v>
      </c>
      <c r="E9" s="610">
        <v>31.452348828315735</v>
      </c>
    </row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spans="3:5" ht="12.75" customHeight="1" x14ac:dyDescent="0.2"/>
    <row r="18" spans="3:5" ht="12.75" customHeight="1" x14ac:dyDescent="0.2"/>
    <row r="19" spans="3:5" ht="12.75" customHeight="1" x14ac:dyDescent="0.2"/>
    <row r="20" spans="3:5" ht="12.75" customHeight="1" x14ac:dyDescent="0.2"/>
    <row r="21" spans="3:5" ht="12.75" customHeight="1" x14ac:dyDescent="0.2">
      <c r="C21" s="29"/>
      <c r="D21" s="29"/>
      <c r="E21" s="29"/>
    </row>
    <row r="22" spans="3:5" ht="12.75" customHeight="1" x14ac:dyDescent="0.2"/>
    <row r="23" spans="3:5" ht="12.75" customHeight="1" x14ac:dyDescent="0.2"/>
    <row r="24" spans="3:5" ht="12.75" customHeight="1" x14ac:dyDescent="0.2"/>
    <row r="25" spans="3:5" ht="12.75" customHeight="1" x14ac:dyDescent="0.2"/>
    <row r="26" spans="3:5" ht="12.75" customHeight="1" x14ac:dyDescent="0.2"/>
    <row r="27" spans="3:5" s="29" customFormat="1" ht="12.75" customHeight="1" x14ac:dyDescent="0.2">
      <c r="C27" s="28"/>
      <c r="D27" s="28"/>
      <c r="E27" s="28"/>
    </row>
    <row r="28" spans="3:5" ht="12.75" customHeight="1" x14ac:dyDescent="0.2"/>
    <row r="29" spans="3:5" ht="12.75" customHeight="1" x14ac:dyDescent="0.2"/>
    <row r="30" spans="3:5" ht="12.75" customHeight="1" x14ac:dyDescent="0.2"/>
  </sheetData>
  <hyperlinks>
    <hyperlink ref="A1" location="OBSAH!A1" display="OBSAH!A1" xr:uid="{EE2BF21E-ACA0-41FA-8308-1446F8930695}"/>
  </hyperlinks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B170-7340-46D1-A599-ACEEA9DB8E98}">
  <dimension ref="A1:I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9" ht="15" customHeight="1" x14ac:dyDescent="0.2">
      <c r="A1" s="2" t="s">
        <v>3</v>
      </c>
    </row>
    <row r="2" spans="1:9" ht="25.5" customHeight="1" x14ac:dyDescent="0.2"/>
    <row r="3" spans="1:9" ht="12.75" customHeight="1" x14ac:dyDescent="0.2">
      <c r="C3" s="610" t="s">
        <v>567</v>
      </c>
      <c r="D3" s="610" t="s">
        <v>626</v>
      </c>
      <c r="E3" s="610"/>
      <c r="F3" s="610" t="s">
        <v>637</v>
      </c>
      <c r="G3" s="610" t="s">
        <v>638</v>
      </c>
      <c r="H3" s="610"/>
      <c r="I3" s="610" t="s">
        <v>639</v>
      </c>
    </row>
    <row r="4" spans="1:9" ht="12.75" customHeight="1" x14ac:dyDescent="0.2">
      <c r="C4" s="610" t="s">
        <v>613</v>
      </c>
      <c r="D4" s="610">
        <v>1950</v>
      </c>
      <c r="E4" s="610" t="s">
        <v>640</v>
      </c>
      <c r="F4" s="610" t="s">
        <v>641</v>
      </c>
      <c r="G4" s="610" t="s">
        <v>642</v>
      </c>
      <c r="H4" s="610">
        <v>50.181663036346436</v>
      </c>
      <c r="I4" s="610">
        <v>0.50181663036346436</v>
      </c>
    </row>
    <row r="5" spans="1:9" ht="12.75" customHeight="1" x14ac:dyDescent="0.2">
      <c r="C5" s="610" t="s">
        <v>613</v>
      </c>
      <c r="D5" s="610">
        <v>1960</v>
      </c>
      <c r="E5" s="610" t="s">
        <v>640</v>
      </c>
      <c r="F5" s="610" t="s">
        <v>641</v>
      </c>
      <c r="G5" s="610" t="s">
        <v>642</v>
      </c>
      <c r="H5" s="610">
        <v>47.032752633094788</v>
      </c>
      <c r="I5" s="610">
        <v>0.47032752633094788</v>
      </c>
    </row>
    <row r="6" spans="1:9" ht="12.75" customHeight="1" x14ac:dyDescent="0.2">
      <c r="C6" s="610" t="s">
        <v>613</v>
      </c>
      <c r="D6" s="610">
        <v>1970</v>
      </c>
      <c r="E6" s="610" t="s">
        <v>640</v>
      </c>
      <c r="F6" s="610" t="s">
        <v>641</v>
      </c>
      <c r="G6" s="610" t="s">
        <v>642</v>
      </c>
      <c r="H6" s="610">
        <v>36.997136473655701</v>
      </c>
      <c r="I6" s="610">
        <v>0.36997136473655701</v>
      </c>
    </row>
    <row r="7" spans="1:9" ht="12.75" customHeight="1" x14ac:dyDescent="0.2">
      <c r="C7" s="610" t="s">
        <v>613</v>
      </c>
      <c r="D7" s="610">
        <v>1980</v>
      </c>
      <c r="E7" s="610" t="s">
        <v>640</v>
      </c>
      <c r="F7" s="610" t="s">
        <v>641</v>
      </c>
      <c r="G7" s="610" t="s">
        <v>642</v>
      </c>
      <c r="H7" s="610">
        <v>36.396941542625427</v>
      </c>
      <c r="I7" s="610">
        <v>0.36396941542625427</v>
      </c>
    </row>
    <row r="8" spans="1:9" ht="12.75" customHeight="1" x14ac:dyDescent="0.2">
      <c r="C8" s="610" t="s">
        <v>613</v>
      </c>
      <c r="D8" s="610">
        <v>1950</v>
      </c>
      <c r="E8" s="610" t="s">
        <v>643</v>
      </c>
      <c r="F8" s="610" t="s">
        <v>641</v>
      </c>
      <c r="G8" s="610" t="s">
        <v>644</v>
      </c>
      <c r="H8" s="610">
        <v>52.62986421585083</v>
      </c>
      <c r="I8" s="610">
        <v>0.5262986421585083</v>
      </c>
    </row>
    <row r="9" spans="1:9" ht="12.75" customHeight="1" x14ac:dyDescent="0.2">
      <c r="C9" s="610" t="s">
        <v>613</v>
      </c>
      <c r="D9" s="610">
        <v>1960</v>
      </c>
      <c r="E9" s="610" t="s">
        <v>643</v>
      </c>
      <c r="F9" s="610" t="s">
        <v>641</v>
      </c>
      <c r="G9" s="610" t="s">
        <v>644</v>
      </c>
      <c r="H9" s="610">
        <v>42.179968953132629</v>
      </c>
      <c r="I9" s="610">
        <v>0.42179968953132629</v>
      </c>
    </row>
    <row r="10" spans="1:9" ht="12.75" customHeight="1" x14ac:dyDescent="0.2">
      <c r="C10" s="610" t="s">
        <v>613</v>
      </c>
      <c r="D10" s="610">
        <v>1970</v>
      </c>
      <c r="E10" s="610" t="s">
        <v>643</v>
      </c>
      <c r="F10" s="610" t="s">
        <v>641</v>
      </c>
      <c r="G10" s="610" t="s">
        <v>644</v>
      </c>
      <c r="H10" s="610">
        <v>32.361182570457458</v>
      </c>
      <c r="I10" s="610">
        <v>0.32361182570457458</v>
      </c>
    </row>
    <row r="11" spans="1:9" ht="12.75" customHeight="1" x14ac:dyDescent="0.2">
      <c r="C11" s="610" t="s">
        <v>613</v>
      </c>
      <c r="D11" s="610">
        <v>1980</v>
      </c>
      <c r="E11" s="610" t="s">
        <v>643</v>
      </c>
      <c r="F11" s="610" t="s">
        <v>641</v>
      </c>
      <c r="G11" s="610" t="s">
        <v>644</v>
      </c>
      <c r="H11" s="610">
        <v>36.381250619888306</v>
      </c>
      <c r="I11" s="610">
        <v>0.36381250619888306</v>
      </c>
    </row>
    <row r="12" spans="1:9" ht="12.75" customHeight="1" x14ac:dyDescent="0.2">
      <c r="C12" s="610" t="s">
        <v>613</v>
      </c>
      <c r="D12" s="610">
        <v>1950</v>
      </c>
      <c r="E12" s="610" t="s">
        <v>645</v>
      </c>
      <c r="F12" s="610" t="s">
        <v>646</v>
      </c>
      <c r="G12" s="610" t="s">
        <v>642</v>
      </c>
      <c r="H12" s="610">
        <v>62.85058856010437</v>
      </c>
      <c r="I12" s="610">
        <v>0.6285058856010437</v>
      </c>
    </row>
    <row r="13" spans="1:9" ht="12.75" customHeight="1" x14ac:dyDescent="0.2">
      <c r="C13" s="610" t="s">
        <v>613</v>
      </c>
      <c r="D13" s="610">
        <v>1960</v>
      </c>
      <c r="E13" s="610" t="s">
        <v>645</v>
      </c>
      <c r="F13" s="610" t="s">
        <v>646</v>
      </c>
      <c r="G13" s="610" t="s">
        <v>642</v>
      </c>
      <c r="H13" s="610">
        <v>54.505002498626709</v>
      </c>
      <c r="I13" s="610">
        <v>0.54505002498626709</v>
      </c>
    </row>
    <row r="14" spans="1:9" ht="12.75" customHeight="1" x14ac:dyDescent="0.2">
      <c r="C14" s="610" t="s">
        <v>613</v>
      </c>
      <c r="D14" s="610">
        <v>1970</v>
      </c>
      <c r="E14" s="610" t="s">
        <v>645</v>
      </c>
      <c r="F14" s="610" t="s">
        <v>646</v>
      </c>
      <c r="G14" s="610" t="s">
        <v>642</v>
      </c>
      <c r="H14" s="610">
        <v>43.147221207618713</v>
      </c>
      <c r="I14" s="610">
        <v>0.43147221207618713</v>
      </c>
    </row>
    <row r="15" spans="1:9" ht="12.75" customHeight="1" x14ac:dyDescent="0.2">
      <c r="C15" s="610" t="s">
        <v>613</v>
      </c>
      <c r="D15" s="610">
        <v>1980</v>
      </c>
      <c r="E15" s="610" t="s">
        <v>645</v>
      </c>
      <c r="F15" s="610" t="s">
        <v>646</v>
      </c>
      <c r="G15" s="610" t="s">
        <v>642</v>
      </c>
      <c r="H15" s="610">
        <v>40.314993262290955</v>
      </c>
      <c r="I15" s="610">
        <v>0.40314993262290955</v>
      </c>
    </row>
    <row r="16" spans="1:9" ht="12.75" customHeight="1" x14ac:dyDescent="0.2">
      <c r="C16" s="610" t="s">
        <v>613</v>
      </c>
      <c r="D16" s="610">
        <v>1950</v>
      </c>
      <c r="E16" s="610" t="s">
        <v>647</v>
      </c>
      <c r="F16" s="610" t="s">
        <v>646</v>
      </c>
      <c r="G16" s="610" t="s">
        <v>644</v>
      </c>
      <c r="H16" s="610">
        <v>69.158828258514404</v>
      </c>
      <c r="I16" s="610">
        <v>0.69158828258514404</v>
      </c>
    </row>
    <row r="17" spans="3:9" ht="12.75" customHeight="1" x14ac:dyDescent="0.2">
      <c r="C17" s="610" t="s">
        <v>613</v>
      </c>
      <c r="D17" s="610">
        <v>1960</v>
      </c>
      <c r="E17" s="610" t="s">
        <v>647</v>
      </c>
      <c r="F17" s="610" t="s">
        <v>646</v>
      </c>
      <c r="G17" s="610" t="s">
        <v>644</v>
      </c>
      <c r="H17" s="610">
        <v>52.206003665924072</v>
      </c>
      <c r="I17" s="610">
        <v>0.52206003665924072</v>
      </c>
    </row>
    <row r="18" spans="3:9" ht="12.75" customHeight="1" x14ac:dyDescent="0.2">
      <c r="C18" s="610" t="s">
        <v>613</v>
      </c>
      <c r="D18" s="610">
        <v>1970</v>
      </c>
      <c r="E18" s="610" t="s">
        <v>647</v>
      </c>
      <c r="F18" s="610" t="s">
        <v>646</v>
      </c>
      <c r="G18" s="610" t="s">
        <v>644</v>
      </c>
      <c r="H18" s="610">
        <v>35.908690094947815</v>
      </c>
      <c r="I18" s="610">
        <v>0.35908690094947815</v>
      </c>
    </row>
    <row r="19" spans="3:9" ht="12.75" customHeight="1" x14ac:dyDescent="0.2">
      <c r="C19" s="610" t="s">
        <v>613</v>
      </c>
      <c r="D19" s="610">
        <v>1980</v>
      </c>
      <c r="E19" s="610" t="s">
        <v>647</v>
      </c>
      <c r="F19" s="610" t="s">
        <v>646</v>
      </c>
      <c r="G19" s="610" t="s">
        <v>644</v>
      </c>
      <c r="H19" s="610">
        <v>41.830569505691528</v>
      </c>
      <c r="I19" s="610">
        <v>0.41830569505691528</v>
      </c>
    </row>
    <row r="20" spans="3:9" ht="12.75" customHeight="1" x14ac:dyDescent="0.2"/>
    <row r="21" spans="3:9" ht="12.75" customHeight="1" x14ac:dyDescent="0.2"/>
    <row r="22" spans="3:9" ht="12.75" customHeight="1" x14ac:dyDescent="0.2"/>
    <row r="23" spans="3:9" ht="12.75" customHeight="1" x14ac:dyDescent="0.2"/>
    <row r="24" spans="3:9" ht="12.75" customHeight="1" x14ac:dyDescent="0.2"/>
    <row r="25" spans="3:9" ht="12.75" customHeight="1" x14ac:dyDescent="0.2"/>
    <row r="26" spans="3:9" ht="12.75" customHeight="1" x14ac:dyDescent="0.2"/>
    <row r="27" spans="3:9" s="29" customFormat="1" ht="12.75" customHeight="1" x14ac:dyDescent="0.2"/>
    <row r="28" spans="3:9" ht="12.75" customHeight="1" x14ac:dyDescent="0.2"/>
    <row r="29" spans="3:9" ht="12.75" customHeight="1" x14ac:dyDescent="0.2"/>
    <row r="30" spans="3:9" ht="12.75" customHeight="1" x14ac:dyDescent="0.2"/>
  </sheetData>
  <hyperlinks>
    <hyperlink ref="A1" location="OBSAH!A1" display="OBSAH!A1" xr:uid="{71C7FB0F-5EB0-44BD-A108-10C1323AB2FC}"/>
  </hyperlinks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83C5-A647-43BC-A232-FCE8E5DBB820}">
  <dimension ref="A1:K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11" ht="15" customHeight="1" x14ac:dyDescent="0.2">
      <c r="A1" s="2" t="s">
        <v>3</v>
      </c>
    </row>
    <row r="2" spans="1:11" ht="25.5" customHeight="1" x14ac:dyDescent="0.2"/>
    <row r="3" spans="1:11" ht="12.75" customHeight="1" x14ac:dyDescent="0.2">
      <c r="C3" s="610" t="s">
        <v>567</v>
      </c>
      <c r="D3" s="610" t="s">
        <v>626</v>
      </c>
      <c r="E3" s="610"/>
      <c r="F3" s="610" t="s">
        <v>637</v>
      </c>
      <c r="G3" s="610" t="s">
        <v>638</v>
      </c>
      <c r="H3" s="610"/>
      <c r="I3" s="610" t="s">
        <v>639</v>
      </c>
      <c r="J3" s="610" t="s">
        <v>648</v>
      </c>
      <c r="K3" s="610" t="s">
        <v>628</v>
      </c>
    </row>
    <row r="4" spans="1:11" ht="12.75" customHeight="1" x14ac:dyDescent="0.2">
      <c r="C4" s="610" t="s">
        <v>613</v>
      </c>
      <c r="D4" s="610">
        <v>1950</v>
      </c>
      <c r="E4" s="610" t="s">
        <v>640</v>
      </c>
      <c r="F4" s="610" t="s">
        <v>641</v>
      </c>
      <c r="G4" s="610" t="s">
        <v>642</v>
      </c>
      <c r="H4" s="610">
        <v>50.181663036346436</v>
      </c>
      <c r="I4" s="610">
        <v>0.50181663036346436</v>
      </c>
      <c r="J4" s="610">
        <v>0.40809080004692078</v>
      </c>
      <c r="K4" s="610">
        <v>0.59190919995307922</v>
      </c>
    </row>
    <row r="5" spans="1:11" ht="12.75" customHeight="1" x14ac:dyDescent="0.2">
      <c r="C5" s="610" t="s">
        <v>613</v>
      </c>
      <c r="D5" s="610">
        <v>1960</v>
      </c>
      <c r="E5" s="610" t="s">
        <v>640</v>
      </c>
      <c r="F5" s="610" t="s">
        <v>641</v>
      </c>
      <c r="G5" s="610" t="s">
        <v>642</v>
      </c>
      <c r="H5" s="610">
        <v>47.032752633094788</v>
      </c>
      <c r="I5" s="610">
        <v>0.47032752633094788</v>
      </c>
      <c r="J5" s="610">
        <v>0.30782926082611084</v>
      </c>
      <c r="K5" s="610">
        <v>0.69217073917388916</v>
      </c>
    </row>
    <row r="6" spans="1:11" ht="12.75" customHeight="1" x14ac:dyDescent="0.2">
      <c r="C6" s="610" t="s">
        <v>613</v>
      </c>
      <c r="D6" s="610">
        <v>1970</v>
      </c>
      <c r="E6" s="610" t="s">
        <v>640</v>
      </c>
      <c r="F6" s="610" t="s">
        <v>641</v>
      </c>
      <c r="G6" s="610" t="s">
        <v>642</v>
      </c>
      <c r="H6" s="610">
        <v>36.997136473655701</v>
      </c>
      <c r="I6" s="610">
        <v>0.36997136473655701</v>
      </c>
      <c r="J6" s="610">
        <v>0.37239089608192444</v>
      </c>
      <c r="K6" s="610">
        <v>0.62760910391807556</v>
      </c>
    </row>
    <row r="7" spans="1:11" ht="12.75" customHeight="1" x14ac:dyDescent="0.2">
      <c r="C7" s="610" t="s">
        <v>613</v>
      </c>
      <c r="D7" s="610">
        <v>1980</v>
      </c>
      <c r="E7" s="610" t="s">
        <v>640</v>
      </c>
      <c r="F7" s="610" t="s">
        <v>641</v>
      </c>
      <c r="G7" s="610" t="s">
        <v>642</v>
      </c>
      <c r="H7" s="610">
        <v>36.396941542625427</v>
      </c>
      <c r="I7" s="610">
        <v>0.36396941542625427</v>
      </c>
      <c r="J7" s="610">
        <v>0.40261441469192505</v>
      </c>
      <c r="K7" s="610">
        <v>0.59738558530807495</v>
      </c>
    </row>
    <row r="8" spans="1:11" ht="12.75" customHeight="1" x14ac:dyDescent="0.2">
      <c r="C8" s="610" t="s">
        <v>613</v>
      </c>
      <c r="D8" s="610">
        <v>1950</v>
      </c>
      <c r="E8" s="610" t="s">
        <v>643</v>
      </c>
      <c r="F8" s="610" t="s">
        <v>641</v>
      </c>
      <c r="G8" s="610" t="s">
        <v>644</v>
      </c>
      <c r="H8" s="610">
        <v>52.62986421585083</v>
      </c>
      <c r="I8" s="610">
        <v>0.5262986421585083</v>
      </c>
      <c r="J8" s="610">
        <v>0.36961859464645386</v>
      </c>
      <c r="K8" s="610">
        <v>0.63038140535354614</v>
      </c>
    </row>
    <row r="9" spans="1:11" ht="12.75" customHeight="1" x14ac:dyDescent="0.2">
      <c r="C9" s="610" t="s">
        <v>613</v>
      </c>
      <c r="D9" s="610">
        <v>1960</v>
      </c>
      <c r="E9" s="610" t="s">
        <v>643</v>
      </c>
      <c r="F9" s="610" t="s">
        <v>641</v>
      </c>
      <c r="G9" s="610" t="s">
        <v>644</v>
      </c>
      <c r="H9" s="610">
        <v>42.179968953132629</v>
      </c>
      <c r="I9" s="610">
        <v>0.42179968953132629</v>
      </c>
      <c r="J9" s="610">
        <v>0.3361918032169342</v>
      </c>
      <c r="K9" s="610">
        <v>0.6638081967830658</v>
      </c>
    </row>
    <row r="10" spans="1:11" ht="12.75" customHeight="1" x14ac:dyDescent="0.2">
      <c r="C10" s="610" t="s">
        <v>613</v>
      </c>
      <c r="D10" s="610">
        <v>1970</v>
      </c>
      <c r="E10" s="610" t="s">
        <v>643</v>
      </c>
      <c r="F10" s="610" t="s">
        <v>641</v>
      </c>
      <c r="G10" s="610" t="s">
        <v>644</v>
      </c>
      <c r="H10" s="610">
        <v>32.361182570457458</v>
      </c>
      <c r="I10" s="610">
        <v>0.32361182570457458</v>
      </c>
      <c r="J10" s="610">
        <v>0.47930815815925598</v>
      </c>
      <c r="K10" s="610">
        <v>0.52069184184074402</v>
      </c>
    </row>
    <row r="11" spans="1:11" ht="12.75" customHeight="1" x14ac:dyDescent="0.2">
      <c r="C11" s="610" t="s">
        <v>613</v>
      </c>
      <c r="D11" s="610">
        <v>1980</v>
      </c>
      <c r="E11" s="610" t="s">
        <v>643</v>
      </c>
      <c r="F11" s="610" t="s">
        <v>641</v>
      </c>
      <c r="G11" s="610" t="s">
        <v>644</v>
      </c>
      <c r="H11" s="610">
        <v>36.381250619888306</v>
      </c>
      <c r="I11" s="610">
        <v>0.36381250619888306</v>
      </c>
      <c r="J11" s="610">
        <v>0.33616739511489868</v>
      </c>
      <c r="K11" s="610">
        <v>0.66383260488510132</v>
      </c>
    </row>
    <row r="12" spans="1:11" ht="12.75" customHeight="1" x14ac:dyDescent="0.2">
      <c r="C12" s="610" t="s">
        <v>613</v>
      </c>
      <c r="D12" s="610">
        <v>1950</v>
      </c>
      <c r="E12" s="610" t="s">
        <v>645</v>
      </c>
      <c r="F12" s="610" t="s">
        <v>646</v>
      </c>
      <c r="G12" s="610" t="s">
        <v>642</v>
      </c>
      <c r="H12" s="610">
        <v>62.85058856010437</v>
      </c>
      <c r="I12" s="610">
        <v>0.6285058856010437</v>
      </c>
      <c r="J12" s="610">
        <v>0.40534377098083496</v>
      </c>
      <c r="K12" s="610">
        <v>0.59465622901916504</v>
      </c>
    </row>
    <row r="13" spans="1:11" ht="12.75" customHeight="1" x14ac:dyDescent="0.2">
      <c r="C13" s="610" t="s">
        <v>613</v>
      </c>
      <c r="D13" s="610">
        <v>1960</v>
      </c>
      <c r="E13" s="610" t="s">
        <v>645</v>
      </c>
      <c r="F13" s="610" t="s">
        <v>646</v>
      </c>
      <c r="G13" s="610" t="s">
        <v>642</v>
      </c>
      <c r="H13" s="610">
        <v>54.505002498626709</v>
      </c>
      <c r="I13" s="610">
        <v>0.54505002498626709</v>
      </c>
      <c r="J13" s="610">
        <v>0.31486284732818604</v>
      </c>
      <c r="K13" s="610">
        <v>0.68513715267181396</v>
      </c>
    </row>
    <row r="14" spans="1:11" ht="12.75" customHeight="1" x14ac:dyDescent="0.2">
      <c r="C14" s="610" t="s">
        <v>613</v>
      </c>
      <c r="D14" s="610">
        <v>1970</v>
      </c>
      <c r="E14" s="610" t="s">
        <v>645</v>
      </c>
      <c r="F14" s="610" t="s">
        <v>646</v>
      </c>
      <c r="G14" s="610" t="s">
        <v>642</v>
      </c>
      <c r="H14" s="610">
        <v>43.147221207618713</v>
      </c>
      <c r="I14" s="610">
        <v>0.43147221207618713</v>
      </c>
      <c r="J14" s="610">
        <v>0.3461296558380127</v>
      </c>
      <c r="K14" s="610">
        <v>0.6538703441619873</v>
      </c>
    </row>
    <row r="15" spans="1:11" ht="12.75" customHeight="1" x14ac:dyDescent="0.2">
      <c r="C15" s="610" t="s">
        <v>613</v>
      </c>
      <c r="D15" s="610">
        <v>1980</v>
      </c>
      <c r="E15" s="610" t="s">
        <v>645</v>
      </c>
      <c r="F15" s="610" t="s">
        <v>646</v>
      </c>
      <c r="G15" s="610" t="s">
        <v>642</v>
      </c>
      <c r="H15" s="610">
        <v>40.314993262290955</v>
      </c>
      <c r="I15" s="610">
        <v>0.40314993262290955</v>
      </c>
      <c r="J15" s="610">
        <v>0.42437973618507385</v>
      </c>
      <c r="K15" s="610">
        <v>0.57562026381492615</v>
      </c>
    </row>
    <row r="16" spans="1:11" ht="12.75" customHeight="1" x14ac:dyDescent="0.2">
      <c r="C16" s="610" t="s">
        <v>613</v>
      </c>
      <c r="D16" s="610">
        <v>1950</v>
      </c>
      <c r="E16" s="610" t="s">
        <v>647</v>
      </c>
      <c r="F16" s="610" t="s">
        <v>646</v>
      </c>
      <c r="G16" s="610" t="s">
        <v>644</v>
      </c>
      <c r="H16" s="610">
        <v>69.158828258514404</v>
      </c>
      <c r="I16" s="610">
        <v>0.69158828258514404</v>
      </c>
      <c r="J16" s="610">
        <v>0.33455139398574829</v>
      </c>
      <c r="K16" s="610">
        <v>0.66544860601425171</v>
      </c>
    </row>
    <row r="17" spans="3:11" ht="12.75" customHeight="1" x14ac:dyDescent="0.2">
      <c r="C17" s="610" t="s">
        <v>613</v>
      </c>
      <c r="D17" s="610">
        <v>1960</v>
      </c>
      <c r="E17" s="610" t="s">
        <v>647</v>
      </c>
      <c r="F17" s="610" t="s">
        <v>646</v>
      </c>
      <c r="G17" s="610" t="s">
        <v>644</v>
      </c>
      <c r="H17" s="610">
        <v>52.206003665924072</v>
      </c>
      <c r="I17" s="610">
        <v>0.52206003665924072</v>
      </c>
      <c r="J17" s="610">
        <v>0.28641104698181152</v>
      </c>
      <c r="K17" s="610">
        <v>0.71358895301818848</v>
      </c>
    </row>
    <row r="18" spans="3:11" ht="12.75" customHeight="1" x14ac:dyDescent="0.2">
      <c r="C18" s="610" t="s">
        <v>613</v>
      </c>
      <c r="D18" s="610">
        <v>1970</v>
      </c>
      <c r="E18" s="610" t="s">
        <v>647</v>
      </c>
      <c r="F18" s="610" t="s">
        <v>646</v>
      </c>
      <c r="G18" s="610" t="s">
        <v>644</v>
      </c>
      <c r="H18" s="610">
        <v>35.908690094947815</v>
      </c>
      <c r="I18" s="610">
        <v>0.35908690094947815</v>
      </c>
      <c r="J18" s="610">
        <v>0.43681934475898743</v>
      </c>
      <c r="K18" s="610">
        <v>0.56318065524101257</v>
      </c>
    </row>
    <row r="19" spans="3:11" ht="12.75" customHeight="1" x14ac:dyDescent="0.2">
      <c r="C19" s="610" t="s">
        <v>613</v>
      </c>
      <c r="D19" s="610">
        <v>1980</v>
      </c>
      <c r="E19" s="610" t="s">
        <v>647</v>
      </c>
      <c r="F19" s="610" t="s">
        <v>646</v>
      </c>
      <c r="G19" s="610" t="s">
        <v>644</v>
      </c>
      <c r="H19" s="610">
        <v>41.830569505691528</v>
      </c>
      <c r="I19" s="610">
        <v>0.41830569505691528</v>
      </c>
      <c r="J19" s="610">
        <v>0.4520164430141449</v>
      </c>
      <c r="K19" s="610">
        <v>0.5479835569858551</v>
      </c>
    </row>
    <row r="20" spans="3:11" ht="12.75" customHeight="1" x14ac:dyDescent="0.2"/>
    <row r="21" spans="3:11" ht="12.75" customHeight="1" x14ac:dyDescent="0.2"/>
    <row r="22" spans="3:11" ht="12.75" customHeight="1" x14ac:dyDescent="0.2"/>
    <row r="23" spans="3:11" ht="12.75" customHeight="1" x14ac:dyDescent="0.2"/>
    <row r="24" spans="3:11" ht="12.75" customHeight="1" x14ac:dyDescent="0.2"/>
    <row r="25" spans="3:11" ht="12.75" customHeight="1" x14ac:dyDescent="0.2"/>
    <row r="26" spans="3:11" ht="12.75" customHeight="1" x14ac:dyDescent="0.2"/>
    <row r="27" spans="3:11" s="29" customFormat="1" ht="12.75" customHeight="1" x14ac:dyDescent="0.2"/>
    <row r="28" spans="3:11" ht="12.75" customHeight="1" x14ac:dyDescent="0.2"/>
    <row r="29" spans="3:11" ht="12.75" customHeight="1" x14ac:dyDescent="0.2"/>
    <row r="30" spans="3:11" ht="12.75" customHeight="1" x14ac:dyDescent="0.2"/>
  </sheetData>
  <hyperlinks>
    <hyperlink ref="A1" location="OBSAH!A1" display="OBSAH!A1" xr:uid="{8F4A0CD8-2C2A-4952-A0F6-3BCF30887B01}"/>
  </hyperlinks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16DC-EC12-43BE-964F-95FCE8ED9E20}">
  <dimension ref="A1:H30"/>
  <sheetViews>
    <sheetView workbookViewId="0">
      <selection activeCell="C17" sqref="C17"/>
    </sheetView>
  </sheetViews>
  <sheetFormatPr defaultColWidth="8.90625" defaultRowHeight="13.2" x14ac:dyDescent="0.2"/>
  <cols>
    <col min="1" max="16384" width="8.90625" style="28"/>
  </cols>
  <sheetData>
    <row r="1" spans="1:8" ht="15" customHeight="1" x14ac:dyDescent="0.2">
      <c r="A1" s="2" t="s">
        <v>3</v>
      </c>
    </row>
    <row r="2" spans="1:8" ht="25.5" customHeight="1" x14ac:dyDescent="0.2"/>
    <row r="3" spans="1:8" ht="12.75" customHeight="1" x14ac:dyDescent="0.2">
      <c r="C3" s="610" t="s">
        <v>622</v>
      </c>
      <c r="D3" s="610" t="s">
        <v>649</v>
      </c>
      <c r="E3" s="610" t="s">
        <v>650</v>
      </c>
      <c r="F3" s="610" t="s">
        <v>651</v>
      </c>
      <c r="G3" s="610" t="s">
        <v>652</v>
      </c>
      <c r="H3" s="610"/>
    </row>
    <row r="4" spans="1:8" ht="12.75" customHeight="1" x14ac:dyDescent="0.2">
      <c r="C4" s="610">
        <v>1950</v>
      </c>
      <c r="D4" s="610">
        <v>0.6115109520523172</v>
      </c>
      <c r="E4" s="610">
        <v>0.61102295706146637</v>
      </c>
      <c r="F4" s="610">
        <v>0.66689251127995941</v>
      </c>
      <c r="G4" s="610">
        <v>0.65609584199754811</v>
      </c>
      <c r="H4" s="610"/>
    </row>
    <row r="5" spans="1:8" ht="12.75" customHeight="1" x14ac:dyDescent="0.2">
      <c r="C5" s="610">
        <v>1960</v>
      </c>
      <c r="D5" s="610">
        <v>0.58161346222224986</v>
      </c>
      <c r="E5" s="610">
        <v>0.65773382469227437</v>
      </c>
      <c r="F5" s="610">
        <v>0.57344882739217662</v>
      </c>
      <c r="G5" s="610">
        <v>0.65360851036874867</v>
      </c>
      <c r="H5" s="610"/>
    </row>
    <row r="6" spans="1:8" ht="12.75" customHeight="1" x14ac:dyDescent="0.2">
      <c r="C6" s="610">
        <v>1970</v>
      </c>
      <c r="D6" s="610">
        <v>0.49341842218449239</v>
      </c>
      <c r="E6" s="610">
        <v>0.64711792845475047</v>
      </c>
      <c r="F6" s="610">
        <v>0.44908706922280162</v>
      </c>
      <c r="G6" s="610">
        <v>0.61000322981884603</v>
      </c>
      <c r="H6" s="610"/>
    </row>
    <row r="7" spans="1:8" ht="12.75" customHeight="1" x14ac:dyDescent="0.2">
      <c r="C7" s="610">
        <v>1980</v>
      </c>
      <c r="D7" s="610">
        <v>0.53483965836073222</v>
      </c>
      <c r="E7" s="610">
        <v>0.64208724310523591</v>
      </c>
      <c r="F7" s="610">
        <v>0.42269084328099299</v>
      </c>
      <c r="G7" s="610">
        <v>0.57191575828351471</v>
      </c>
      <c r="H7" s="610"/>
    </row>
    <row r="8" spans="1:8" ht="12.75" customHeight="1" x14ac:dyDescent="0.2">
      <c r="C8" s="610">
        <v>1950</v>
      </c>
      <c r="D8" s="611">
        <v>61.151095205231719</v>
      </c>
      <c r="E8" s="611">
        <v>61.102295706146634</v>
      </c>
      <c r="F8" s="611">
        <v>66.689251127995945</v>
      </c>
      <c r="G8" s="611">
        <v>65.609584199754806</v>
      </c>
      <c r="H8" s="610" t="s">
        <v>1366</v>
      </c>
    </row>
    <row r="9" spans="1:8" ht="12.75" customHeight="1" x14ac:dyDescent="0.2">
      <c r="C9" s="610">
        <v>1960</v>
      </c>
      <c r="D9" s="611">
        <v>58.161346222224985</v>
      </c>
      <c r="E9" s="611">
        <v>65.773382469227442</v>
      </c>
      <c r="F9" s="611">
        <v>57.34488273921766</v>
      </c>
      <c r="G9" s="611">
        <v>65.360851036874863</v>
      </c>
      <c r="H9" s="610" t="s">
        <v>1366</v>
      </c>
    </row>
    <row r="10" spans="1:8" ht="12.75" customHeight="1" x14ac:dyDescent="0.2">
      <c r="C10" s="610">
        <v>1970</v>
      </c>
      <c r="D10" s="611">
        <v>49.341842218449237</v>
      </c>
      <c r="E10" s="611">
        <v>64.711792845475046</v>
      </c>
      <c r="F10" s="611">
        <v>44.90870692228016</v>
      </c>
      <c r="G10" s="611">
        <v>61.000322981884601</v>
      </c>
      <c r="H10" s="610" t="s">
        <v>1366</v>
      </c>
    </row>
    <row r="11" spans="1:8" ht="12.75" customHeight="1" x14ac:dyDescent="0.2">
      <c r="C11" s="610">
        <v>1980</v>
      </c>
      <c r="D11" s="611">
        <v>53.483965836073224</v>
      </c>
      <c r="E11" s="611">
        <v>64.208724310523593</v>
      </c>
      <c r="F11" s="611">
        <v>42.269084328099296</v>
      </c>
      <c r="G11" s="611">
        <v>57.191575828351468</v>
      </c>
      <c r="H11" s="610" t="s">
        <v>1366</v>
      </c>
    </row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3C6BD42C-741D-4B18-9872-C74F56AE63EA}"/>
  </hyperlink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5E9D-E1C0-44EE-8E9C-54EE0F998B89}">
  <dimension ref="A1:G30"/>
  <sheetViews>
    <sheetView workbookViewId="0">
      <selection activeCell="B2" sqref="B2"/>
    </sheetView>
  </sheetViews>
  <sheetFormatPr defaultColWidth="8.90625" defaultRowHeight="13.2" x14ac:dyDescent="0.2"/>
  <cols>
    <col min="1" max="16384" width="8.90625" style="28"/>
  </cols>
  <sheetData>
    <row r="1" spans="1:7" ht="15" customHeight="1" x14ac:dyDescent="0.2">
      <c r="A1" s="2" t="s">
        <v>3</v>
      </c>
    </row>
    <row r="2" spans="1:7" ht="25.5" customHeight="1" x14ac:dyDescent="0.2"/>
    <row r="3" spans="1:7" ht="12.75" customHeight="1" x14ac:dyDescent="0.2">
      <c r="C3" s="610" t="s">
        <v>625</v>
      </c>
      <c r="D3" s="610" t="s">
        <v>649</v>
      </c>
      <c r="E3" s="610" t="s">
        <v>650</v>
      </c>
      <c r="F3" s="610" t="s">
        <v>651</v>
      </c>
      <c r="G3" s="610" t="s">
        <v>652</v>
      </c>
    </row>
    <row r="4" spans="1:7" ht="12.75" customHeight="1" x14ac:dyDescent="0.2">
      <c r="C4" s="610">
        <v>1950</v>
      </c>
      <c r="D4" s="610">
        <v>0.54156619271165451</v>
      </c>
      <c r="E4" s="610">
        <v>0.56646479274097239</v>
      </c>
      <c r="F4" s="610">
        <v>0.5674574877086439</v>
      </c>
      <c r="G4" s="610">
        <v>0.58712249210006318</v>
      </c>
    </row>
    <row r="5" spans="1:7" ht="12.75" customHeight="1" x14ac:dyDescent="0.2">
      <c r="C5" s="610">
        <v>1960</v>
      </c>
      <c r="D5" s="610">
        <v>0.55672152889402293</v>
      </c>
      <c r="E5" s="610">
        <v>0.56350465511020864</v>
      </c>
      <c r="F5" s="610">
        <v>0.58411367786558055</v>
      </c>
      <c r="G5" s="610">
        <v>0.58764037333036723</v>
      </c>
    </row>
    <row r="6" spans="1:7" ht="12.75" customHeight="1" x14ac:dyDescent="0.2">
      <c r="C6" s="610">
        <v>1970</v>
      </c>
      <c r="D6" s="610">
        <v>0.52137427737838349</v>
      </c>
      <c r="E6" s="610">
        <v>0.57406967094070038</v>
      </c>
      <c r="F6" s="610">
        <v>0.57114764106901073</v>
      </c>
      <c r="G6" s="610">
        <v>0.56586698168202454</v>
      </c>
    </row>
    <row r="7" spans="1:7" ht="12.75" customHeight="1" x14ac:dyDescent="0.2">
      <c r="C7" s="610">
        <v>1980</v>
      </c>
      <c r="D7" s="610">
        <v>0.51309589178938619</v>
      </c>
      <c r="E7" s="610">
        <v>0.61017062946369771</v>
      </c>
      <c r="F7" s="610">
        <v>0.55703200478302806</v>
      </c>
      <c r="G7" s="610">
        <v>0.62359699842176941</v>
      </c>
    </row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46D03028-B039-4A54-B302-406908D72BD5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84D3-3088-4C69-B52A-3F82D3BB2880}">
  <dimension ref="A1:I12"/>
  <sheetViews>
    <sheetView showGridLines="0" zoomScaleNormal="100" workbookViewId="0"/>
  </sheetViews>
  <sheetFormatPr defaultColWidth="8.7265625" defaultRowHeight="12.6" x14ac:dyDescent="0.2"/>
  <cols>
    <col min="1" max="1" width="8.7265625" style="8"/>
    <col min="2" max="2" width="41.36328125" style="8" customWidth="1"/>
    <col min="3" max="3" width="14" style="8" customWidth="1"/>
    <col min="4" max="11" width="5.6328125" style="8" customWidth="1"/>
    <col min="12" max="16384" width="8.7265625" style="8"/>
  </cols>
  <sheetData>
    <row r="1" spans="1:9" x14ac:dyDescent="0.2">
      <c r="A1" s="2" t="s">
        <v>3</v>
      </c>
    </row>
    <row r="2" spans="1:9" ht="13.2" thickBot="1" x14ac:dyDescent="0.25">
      <c r="B2" s="268" t="s">
        <v>709</v>
      </c>
      <c r="C2" s="269"/>
      <c r="D2" s="269">
        <v>2006</v>
      </c>
      <c r="E2" s="269">
        <v>2009</v>
      </c>
      <c r="F2" s="269">
        <v>2012</v>
      </c>
      <c r="G2" s="269">
        <v>2015</v>
      </c>
      <c r="H2" s="269">
        <v>2018</v>
      </c>
      <c r="I2" s="275">
        <v>2022</v>
      </c>
    </row>
    <row r="3" spans="1:9" ht="13.8" thickTop="1" thickBot="1" x14ac:dyDescent="0.25">
      <c r="B3" s="276" t="s">
        <v>744</v>
      </c>
      <c r="C3" s="265" t="s">
        <v>710</v>
      </c>
      <c r="D3" s="256">
        <v>466</v>
      </c>
      <c r="E3" s="257">
        <v>477</v>
      </c>
      <c r="F3" s="257">
        <v>463</v>
      </c>
      <c r="G3" s="257">
        <v>453</v>
      </c>
      <c r="H3" s="257">
        <v>458</v>
      </c>
      <c r="I3" s="277">
        <v>447</v>
      </c>
    </row>
    <row r="4" spans="1:9" ht="13.2" thickBot="1" x14ac:dyDescent="0.25">
      <c r="B4" s="278" t="s">
        <v>745</v>
      </c>
      <c r="C4" s="266" t="s">
        <v>716</v>
      </c>
      <c r="D4" s="258">
        <v>485</v>
      </c>
      <c r="E4" s="259">
        <v>490</v>
      </c>
      <c r="F4" s="259">
        <v>492</v>
      </c>
      <c r="G4" s="259">
        <v>489</v>
      </c>
      <c r="H4" s="259">
        <v>485</v>
      </c>
      <c r="I4" s="279">
        <v>476</v>
      </c>
    </row>
    <row r="5" spans="1:9" ht="13.2" thickBot="1" x14ac:dyDescent="0.25">
      <c r="B5" s="280" t="s">
        <v>746</v>
      </c>
      <c r="C5" s="267" t="s">
        <v>710</v>
      </c>
      <c r="D5" s="260">
        <v>488</v>
      </c>
      <c r="E5" s="261">
        <v>490</v>
      </c>
      <c r="F5" s="261">
        <v>471</v>
      </c>
      <c r="G5" s="261">
        <v>461</v>
      </c>
      <c r="H5" s="261">
        <v>464</v>
      </c>
      <c r="I5" s="281">
        <v>462</v>
      </c>
    </row>
    <row r="6" spans="1:9" ht="13.2" thickBot="1" x14ac:dyDescent="0.25">
      <c r="B6" s="278" t="s">
        <v>745</v>
      </c>
      <c r="C6" s="266" t="s">
        <v>716</v>
      </c>
      <c r="D6" s="258">
        <v>495</v>
      </c>
      <c r="E6" s="259">
        <v>498</v>
      </c>
      <c r="F6" s="259">
        <v>496</v>
      </c>
      <c r="G6" s="259">
        <v>489</v>
      </c>
      <c r="H6" s="259">
        <v>487</v>
      </c>
      <c r="I6" s="279">
        <v>485</v>
      </c>
    </row>
    <row r="7" spans="1:9" ht="13.2" thickBot="1" x14ac:dyDescent="0.25">
      <c r="B7" s="280" t="s">
        <v>747</v>
      </c>
      <c r="C7" s="267" t="s">
        <v>710</v>
      </c>
      <c r="D7" s="260">
        <v>492</v>
      </c>
      <c r="E7" s="261">
        <v>497</v>
      </c>
      <c r="F7" s="261">
        <v>482</v>
      </c>
      <c r="G7" s="261">
        <v>475</v>
      </c>
      <c r="H7" s="261">
        <v>486</v>
      </c>
      <c r="I7" s="281">
        <v>464</v>
      </c>
    </row>
    <row r="8" spans="1:9" ht="13.2" thickBot="1" x14ac:dyDescent="0.25">
      <c r="B8" s="282" t="s">
        <v>745</v>
      </c>
      <c r="C8" s="266" t="s">
        <v>716</v>
      </c>
      <c r="D8" s="258">
        <v>490</v>
      </c>
      <c r="E8" s="259">
        <v>492</v>
      </c>
      <c r="F8" s="259">
        <v>488</v>
      </c>
      <c r="G8" s="259">
        <v>485</v>
      </c>
      <c r="H8" s="259">
        <v>487</v>
      </c>
      <c r="I8" s="279">
        <v>472</v>
      </c>
    </row>
    <row r="9" spans="1:9" ht="13.2" thickBot="1" x14ac:dyDescent="0.25">
      <c r="B9" s="268" t="s">
        <v>717</v>
      </c>
      <c r="C9" s="269"/>
      <c r="D9" s="264">
        <v>2006</v>
      </c>
      <c r="E9" s="264">
        <v>2009</v>
      </c>
      <c r="F9" s="264">
        <v>2012</v>
      </c>
      <c r="G9" s="264">
        <v>2015</v>
      </c>
      <c r="H9" s="264">
        <v>2018</v>
      </c>
      <c r="I9" s="283">
        <v>2018</v>
      </c>
    </row>
    <row r="10" spans="1:9" ht="13.8" thickTop="1" thickBot="1" x14ac:dyDescent="0.25">
      <c r="B10" s="719" t="s">
        <v>744</v>
      </c>
      <c r="C10" s="720"/>
      <c r="D10" s="270" t="s">
        <v>722</v>
      </c>
      <c r="E10" s="271" t="s">
        <v>723</v>
      </c>
      <c r="F10" s="263" t="s">
        <v>727</v>
      </c>
      <c r="G10" s="263" t="s">
        <v>748</v>
      </c>
      <c r="H10" s="262" t="s">
        <v>727</v>
      </c>
      <c r="I10" s="284" t="s">
        <v>742</v>
      </c>
    </row>
    <row r="11" spans="1:9" ht="13.2" thickBot="1" x14ac:dyDescent="0.25">
      <c r="B11" s="273" t="s">
        <v>746</v>
      </c>
      <c r="C11" s="285"/>
      <c r="D11" s="286" t="s">
        <v>734</v>
      </c>
      <c r="E11" s="287" t="s">
        <v>735</v>
      </c>
      <c r="F11" s="288" t="s">
        <v>724</v>
      </c>
      <c r="G11" s="272" t="s">
        <v>726</v>
      </c>
      <c r="H11" s="289" t="s">
        <v>725</v>
      </c>
      <c r="I11" s="290" t="s">
        <v>736</v>
      </c>
    </row>
    <row r="12" spans="1:9" ht="13.2" thickBot="1" x14ac:dyDescent="0.25">
      <c r="B12" s="274" t="s">
        <v>747</v>
      </c>
      <c r="C12" s="291"/>
      <c r="D12" s="292" t="s">
        <v>732</v>
      </c>
      <c r="E12" s="293" t="s">
        <v>740</v>
      </c>
      <c r="F12" s="294" t="s">
        <v>734</v>
      </c>
      <c r="G12" s="295" t="s">
        <v>741</v>
      </c>
      <c r="H12" s="296" t="s">
        <v>733</v>
      </c>
      <c r="I12" s="297" t="s">
        <v>743</v>
      </c>
    </row>
  </sheetData>
  <mergeCells count="1">
    <mergeCell ref="B10:C10"/>
  </mergeCells>
  <hyperlinks>
    <hyperlink ref="A1" location="OBSAH!A1" display="OBSAH!A1" xr:uid="{C978BAF5-872C-4843-BA4A-DD70C3D0A057}"/>
  </hyperlinks>
  <pageMargins left="0.7" right="0.7" top="0.75" bottom="0.75" header="0.3" footer="0.3"/>
  <pageSetup paperSize="0" orientation="portrait" horizontalDpi="0" verticalDpi="0" copie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2AB3-DD5C-49F6-A2DD-9B5EE2FBEBE7}">
  <dimension ref="A1:K30"/>
  <sheetViews>
    <sheetView workbookViewId="0">
      <selection activeCell="B1" sqref="B1"/>
    </sheetView>
  </sheetViews>
  <sheetFormatPr defaultColWidth="8.90625" defaultRowHeight="13.2" x14ac:dyDescent="0.2"/>
  <cols>
    <col min="1" max="16384" width="8.90625" style="28"/>
  </cols>
  <sheetData>
    <row r="1" spans="1:11" ht="15" customHeight="1" x14ac:dyDescent="0.2">
      <c r="A1" s="2" t="s">
        <v>3</v>
      </c>
    </row>
    <row r="2" spans="1:11" ht="25.5" customHeight="1" x14ac:dyDescent="0.2">
      <c r="C2" s="610" t="s">
        <v>567</v>
      </c>
      <c r="D2" s="610" t="s">
        <v>626</v>
      </c>
      <c r="E2" s="610">
        <v>0</v>
      </c>
      <c r="F2" s="610">
        <v>1</v>
      </c>
      <c r="G2" s="610">
        <v>2</v>
      </c>
      <c r="H2" s="610" t="s">
        <v>630</v>
      </c>
      <c r="I2" s="610" t="s">
        <v>631</v>
      </c>
      <c r="J2" s="610" t="s">
        <v>629</v>
      </c>
      <c r="K2" s="610" t="s">
        <v>653</v>
      </c>
    </row>
    <row r="3" spans="1:11" ht="12.75" customHeight="1" x14ac:dyDescent="0.2">
      <c r="C3" s="610" t="s">
        <v>613</v>
      </c>
      <c r="D3" s="610">
        <v>1950</v>
      </c>
      <c r="E3" s="610">
        <v>1.4145052991807461E-2</v>
      </c>
      <c r="F3" s="610">
        <v>6.2841847538948059E-2</v>
      </c>
      <c r="G3" s="610">
        <v>0.43449223041534424</v>
      </c>
      <c r="H3" s="610">
        <v>0.42991691827774048</v>
      </c>
      <c r="I3" s="610">
        <v>5.8603964745998383E-2</v>
      </c>
      <c r="J3" s="610"/>
      <c r="K3" s="610"/>
    </row>
    <row r="4" spans="1:11" ht="12.75" customHeight="1" x14ac:dyDescent="0.2">
      <c r="C4" s="610" t="s">
        <v>613</v>
      </c>
      <c r="D4" s="610">
        <v>1960</v>
      </c>
      <c r="E4" s="610">
        <v>1.4389130519703031E-3</v>
      </c>
      <c r="F4" s="610">
        <v>3.0073901638388634E-2</v>
      </c>
      <c r="G4" s="610">
        <v>0.29315966367721558</v>
      </c>
      <c r="H4" s="610">
        <v>0.59887737035751343</v>
      </c>
      <c r="I4" s="610">
        <v>7.6450176537036896E-2</v>
      </c>
      <c r="J4" s="610"/>
      <c r="K4" s="610"/>
    </row>
    <row r="5" spans="1:11" ht="12.75" customHeight="1" x14ac:dyDescent="0.2">
      <c r="C5" s="610" t="s">
        <v>613</v>
      </c>
      <c r="D5" s="610">
        <v>1970</v>
      </c>
      <c r="E5" s="610">
        <v>0</v>
      </c>
      <c r="F5" s="610">
        <v>1.2634051032364368E-2</v>
      </c>
      <c r="G5" s="610">
        <v>0.15126657485961914</v>
      </c>
      <c r="H5" s="610">
        <v>0.7153899073600769</v>
      </c>
      <c r="I5" s="610">
        <v>0.12070949375629425</v>
      </c>
      <c r="J5" s="610"/>
      <c r="K5" s="610"/>
    </row>
    <row r="6" spans="1:11" ht="12.75" customHeight="1" x14ac:dyDescent="0.2">
      <c r="C6" s="610" t="s">
        <v>613</v>
      </c>
      <c r="D6" s="610">
        <v>1980</v>
      </c>
      <c r="E6" s="610">
        <v>0</v>
      </c>
      <c r="F6" s="610">
        <v>2.5738678872585297E-2</v>
      </c>
      <c r="G6" s="610">
        <v>4.5146618038415909E-2</v>
      </c>
      <c r="H6" s="610">
        <v>0.73443460464477539</v>
      </c>
      <c r="I6" s="610">
        <v>0.19468009471893311</v>
      </c>
      <c r="J6" s="610"/>
      <c r="K6" s="610"/>
    </row>
    <row r="7" spans="1:11" ht="12.75" customHeight="1" x14ac:dyDescent="0.2">
      <c r="C7" s="610" t="s">
        <v>613</v>
      </c>
      <c r="D7" s="610">
        <v>1950</v>
      </c>
      <c r="E7" s="610">
        <v>1.4145052991807461</v>
      </c>
      <c r="F7" s="610">
        <v>6.2841847538948059</v>
      </c>
      <c r="G7" s="610">
        <v>43.449223041534424</v>
      </c>
      <c r="H7" s="610">
        <v>42.991691827774048</v>
      </c>
      <c r="I7" s="610">
        <v>5.8603964745998383</v>
      </c>
      <c r="J7" s="610" t="s">
        <v>1366</v>
      </c>
      <c r="K7" s="610"/>
    </row>
    <row r="8" spans="1:11" ht="12.75" customHeight="1" x14ac:dyDescent="0.2">
      <c r="C8" s="610" t="s">
        <v>613</v>
      </c>
      <c r="D8" s="610">
        <v>1960</v>
      </c>
      <c r="E8" s="610">
        <v>0.14389130519703031</v>
      </c>
      <c r="F8" s="610">
        <v>3.0073901638388634</v>
      </c>
      <c r="G8" s="610">
        <v>29.315966367721558</v>
      </c>
      <c r="H8" s="610">
        <v>59.887737035751343</v>
      </c>
      <c r="I8" s="610">
        <v>7.6450176537036896</v>
      </c>
      <c r="J8" s="610" t="s">
        <v>1366</v>
      </c>
      <c r="K8" s="610"/>
    </row>
    <row r="9" spans="1:11" ht="12.75" customHeight="1" x14ac:dyDescent="0.2">
      <c r="C9" s="610" t="s">
        <v>613</v>
      </c>
      <c r="D9" s="610">
        <v>1970</v>
      </c>
      <c r="E9" s="610">
        <v>0</v>
      </c>
      <c r="F9" s="610">
        <v>1.2634051032364368</v>
      </c>
      <c r="G9" s="610">
        <v>15.126657485961914</v>
      </c>
      <c r="H9" s="610">
        <v>71.53899073600769</v>
      </c>
      <c r="I9" s="610">
        <v>12.070949375629425</v>
      </c>
      <c r="J9" s="610" t="s">
        <v>1366</v>
      </c>
      <c r="K9" s="610"/>
    </row>
    <row r="10" spans="1:11" ht="12.75" customHeight="1" x14ac:dyDescent="0.2">
      <c r="C10" s="610" t="s">
        <v>613</v>
      </c>
      <c r="D10" s="610">
        <v>1980</v>
      </c>
      <c r="E10" s="610">
        <v>0</v>
      </c>
      <c r="F10" s="610">
        <v>2.5738678872585297</v>
      </c>
      <c r="G10" s="610">
        <v>4.5146618038415909</v>
      </c>
      <c r="H10" s="610">
        <v>73.443460464477539</v>
      </c>
      <c r="I10" s="610">
        <v>19.468009471893311</v>
      </c>
      <c r="J10" s="610" t="s">
        <v>1366</v>
      </c>
      <c r="K10" s="610"/>
    </row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2790DD16-7D6B-44E1-BA79-563619B73AC5}"/>
  </hyperlinks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18DC-9C31-46B3-8FFF-967ECF844BF4}">
  <dimension ref="A1:K30"/>
  <sheetViews>
    <sheetView workbookViewId="0">
      <selection activeCell="B1" sqref="B1"/>
    </sheetView>
  </sheetViews>
  <sheetFormatPr defaultColWidth="8.90625" defaultRowHeight="13.2" x14ac:dyDescent="0.2"/>
  <cols>
    <col min="1" max="16384" width="8.90625" style="28"/>
  </cols>
  <sheetData>
    <row r="1" spans="1:11" ht="15" customHeight="1" x14ac:dyDescent="0.2">
      <c r="A1" s="2" t="s">
        <v>3</v>
      </c>
    </row>
    <row r="2" spans="1:11" ht="25.5" customHeight="1" x14ac:dyDescent="0.2">
      <c r="C2" s="594" t="s">
        <v>567</v>
      </c>
      <c r="D2" s="594" t="s">
        <v>626</v>
      </c>
      <c r="E2" s="616">
        <v>0</v>
      </c>
      <c r="F2" s="616">
        <v>1</v>
      </c>
      <c r="G2" s="616">
        <v>2</v>
      </c>
      <c r="H2" s="616" t="s">
        <v>630</v>
      </c>
      <c r="I2" s="616" t="s">
        <v>631</v>
      </c>
      <c r="J2" s="594" t="s">
        <v>629</v>
      </c>
      <c r="K2" s="616" t="s">
        <v>654</v>
      </c>
    </row>
    <row r="3" spans="1:11" ht="12.75" customHeight="1" x14ac:dyDescent="0.2">
      <c r="C3" s="594" t="s">
        <v>613</v>
      </c>
      <c r="D3" s="615">
        <v>1950</v>
      </c>
      <c r="E3" s="614">
        <v>0</v>
      </c>
      <c r="F3" s="614">
        <v>1.1848432011902332E-2</v>
      </c>
      <c r="G3" s="614">
        <v>0.18819448351860046</v>
      </c>
      <c r="H3" s="614">
        <v>0.66524434089660645</v>
      </c>
      <c r="I3" s="614">
        <v>0.13471275568008423</v>
      </c>
      <c r="J3" s="594"/>
      <c r="K3" s="594"/>
    </row>
    <row r="4" spans="1:11" ht="12.75" customHeight="1" x14ac:dyDescent="0.2">
      <c r="C4" s="594" t="s">
        <v>613</v>
      </c>
      <c r="D4" s="615">
        <v>1960</v>
      </c>
      <c r="E4" s="614">
        <v>0</v>
      </c>
      <c r="F4" s="614">
        <v>3.8462479133158922E-3</v>
      </c>
      <c r="G4" s="614">
        <v>5.1310371607542038E-2</v>
      </c>
      <c r="H4" s="614">
        <v>0.79895997047424316</v>
      </c>
      <c r="I4" s="614">
        <v>0.14588339626789093</v>
      </c>
      <c r="J4" s="594"/>
      <c r="K4" s="594"/>
    </row>
    <row r="5" spans="1:11" ht="12.75" customHeight="1" x14ac:dyDescent="0.2">
      <c r="C5" s="594" t="s">
        <v>613</v>
      </c>
      <c r="D5" s="615">
        <v>1970</v>
      </c>
      <c r="E5" s="614">
        <v>0</v>
      </c>
      <c r="F5" s="614">
        <v>1.2925012269988656E-3</v>
      </c>
      <c r="G5" s="614">
        <v>4.6969253569841385E-2</v>
      </c>
      <c r="H5" s="614">
        <v>0.73267841339111328</v>
      </c>
      <c r="I5" s="614">
        <v>0.21905982494354248</v>
      </c>
      <c r="J5" s="594"/>
      <c r="K5" s="594"/>
    </row>
    <row r="6" spans="1:11" ht="12.75" customHeight="1" x14ac:dyDescent="0.2">
      <c r="C6" s="594" t="s">
        <v>613</v>
      </c>
      <c r="D6" s="615">
        <v>1980</v>
      </c>
      <c r="E6" s="614">
        <v>0</v>
      </c>
      <c r="F6" s="614">
        <v>0</v>
      </c>
      <c r="G6" s="614">
        <v>6.9185018539428711E-2</v>
      </c>
      <c r="H6" s="614">
        <v>0.59193354845046997</v>
      </c>
      <c r="I6" s="614">
        <v>0.33888140320777893</v>
      </c>
      <c r="J6" s="594"/>
      <c r="K6" s="594"/>
    </row>
    <row r="7" spans="1:11" ht="12.75" customHeight="1" x14ac:dyDescent="0.2">
      <c r="C7" s="594" t="s">
        <v>613</v>
      </c>
      <c r="D7" s="615">
        <v>1950</v>
      </c>
      <c r="E7" s="615">
        <f>E3*100</f>
        <v>0</v>
      </c>
      <c r="F7" s="615">
        <f t="shared" ref="F7:I7" si="0">F3*100</f>
        <v>1.1848432011902332</v>
      </c>
      <c r="G7" s="615">
        <f t="shared" si="0"/>
        <v>18.819448351860046</v>
      </c>
      <c r="H7" s="615">
        <f t="shared" si="0"/>
        <v>66.524434089660645</v>
      </c>
      <c r="I7" s="615">
        <f t="shared" si="0"/>
        <v>13.471275568008423</v>
      </c>
      <c r="J7" s="594" t="s">
        <v>1366</v>
      </c>
      <c r="K7" s="594"/>
    </row>
    <row r="8" spans="1:11" ht="12.75" customHeight="1" x14ac:dyDescent="0.2">
      <c r="C8" s="594" t="s">
        <v>613</v>
      </c>
      <c r="D8" s="615">
        <v>1960</v>
      </c>
      <c r="E8" s="615">
        <f t="shared" ref="E8:I10" si="1">E4*100</f>
        <v>0</v>
      </c>
      <c r="F8" s="615">
        <f t="shared" si="1"/>
        <v>0.38462479133158922</v>
      </c>
      <c r="G8" s="615">
        <f t="shared" si="1"/>
        <v>5.1310371607542038</v>
      </c>
      <c r="H8" s="615">
        <f t="shared" si="1"/>
        <v>79.895997047424316</v>
      </c>
      <c r="I8" s="615">
        <f t="shared" si="1"/>
        <v>14.588339626789093</v>
      </c>
      <c r="J8" s="594" t="s">
        <v>1366</v>
      </c>
      <c r="K8" s="594"/>
    </row>
    <row r="9" spans="1:11" ht="12.75" customHeight="1" x14ac:dyDescent="0.2">
      <c r="C9" s="594" t="s">
        <v>613</v>
      </c>
      <c r="D9" s="615">
        <v>1970</v>
      </c>
      <c r="E9" s="615">
        <f t="shared" si="1"/>
        <v>0</v>
      </c>
      <c r="F9" s="615">
        <f t="shared" si="1"/>
        <v>0.12925012269988656</v>
      </c>
      <c r="G9" s="615">
        <f t="shared" si="1"/>
        <v>4.6969253569841385</v>
      </c>
      <c r="H9" s="615">
        <f t="shared" si="1"/>
        <v>73.267841339111328</v>
      </c>
      <c r="I9" s="615">
        <f t="shared" si="1"/>
        <v>21.905982494354248</v>
      </c>
      <c r="J9" s="594" t="s">
        <v>1366</v>
      </c>
      <c r="K9" s="594"/>
    </row>
    <row r="10" spans="1:11" ht="12.75" customHeight="1" x14ac:dyDescent="0.2">
      <c r="C10" s="594" t="s">
        <v>613</v>
      </c>
      <c r="D10" s="615">
        <v>1980</v>
      </c>
      <c r="E10" s="615">
        <f t="shared" si="1"/>
        <v>0</v>
      </c>
      <c r="F10" s="615">
        <f t="shared" si="1"/>
        <v>0</v>
      </c>
      <c r="G10" s="615">
        <f t="shared" si="1"/>
        <v>6.9185018539428711</v>
      </c>
      <c r="H10" s="615">
        <f t="shared" si="1"/>
        <v>59.193354845046997</v>
      </c>
      <c r="I10" s="615">
        <f t="shared" si="1"/>
        <v>33.888140320777893</v>
      </c>
      <c r="J10" s="594" t="s">
        <v>1366</v>
      </c>
      <c r="K10" s="594"/>
    </row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s="29" customFormat="1" ht="12.75" customHeight="1" x14ac:dyDescent="0.2"/>
    <row r="28" ht="12.75" customHeight="1" x14ac:dyDescent="0.2"/>
    <row r="29" ht="12.75" customHeight="1" x14ac:dyDescent="0.2"/>
    <row r="30" ht="12.75" customHeight="1" x14ac:dyDescent="0.2"/>
  </sheetData>
  <hyperlinks>
    <hyperlink ref="A1" location="OBSAH!A1" display="OBSAH!A1" xr:uid="{D0F5ADA0-3F72-4D1A-AD19-DF887341EE60}"/>
  </hyperlinks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4B61-D139-4261-9581-351C83D4B0CC}">
  <dimension ref="A1:I292"/>
  <sheetViews>
    <sheetView workbookViewId="0">
      <selection activeCell="A2" sqref="A2"/>
    </sheetView>
  </sheetViews>
  <sheetFormatPr defaultColWidth="8.90625" defaultRowHeight="13.2" x14ac:dyDescent="0.2"/>
  <cols>
    <col min="1" max="16384" width="8.90625" style="28"/>
  </cols>
  <sheetData>
    <row r="1" spans="1:9" ht="15" customHeight="1" x14ac:dyDescent="0.2">
      <c r="A1" s="2" t="s">
        <v>3</v>
      </c>
    </row>
    <row r="2" spans="1:9" ht="25.5" customHeight="1" x14ac:dyDescent="0.2"/>
    <row r="3" spans="1:9" ht="12.75" customHeight="1" x14ac:dyDescent="0.3">
      <c r="B3" s="610"/>
      <c r="C3" s="617"/>
      <c r="D3" s="617" t="s">
        <v>655</v>
      </c>
      <c r="E3" s="617" t="s">
        <v>656</v>
      </c>
      <c r="F3" s="617" t="s">
        <v>657</v>
      </c>
      <c r="G3" s="617" t="s">
        <v>658</v>
      </c>
      <c r="H3" s="617"/>
      <c r="I3" s="617"/>
    </row>
    <row r="4" spans="1:9" ht="12.75" customHeight="1" x14ac:dyDescent="0.3">
      <c r="B4" s="610" t="s">
        <v>302</v>
      </c>
      <c r="C4" s="617" t="s">
        <v>203</v>
      </c>
      <c r="D4" s="617"/>
      <c r="E4" s="617"/>
      <c r="F4" s="617">
        <v>449.83726851442299</v>
      </c>
      <c r="G4" s="617">
        <v>602.99024957036102</v>
      </c>
      <c r="H4" s="617"/>
      <c r="I4" s="617"/>
    </row>
    <row r="5" spans="1:9" ht="12.75" customHeight="1" x14ac:dyDescent="0.3">
      <c r="B5" s="610"/>
      <c r="C5" s="617" t="s">
        <v>203</v>
      </c>
      <c r="D5" s="617"/>
      <c r="E5" s="617"/>
      <c r="F5" s="617">
        <v>521.60500779401798</v>
      </c>
      <c r="G5" s="617">
        <v>755.64905621967</v>
      </c>
      <c r="H5" s="617"/>
      <c r="I5" s="617"/>
    </row>
    <row r="6" spans="1:9" ht="12.75" customHeight="1" x14ac:dyDescent="0.3">
      <c r="B6" s="610"/>
      <c r="C6" s="617" t="s">
        <v>203</v>
      </c>
      <c r="D6" s="617"/>
      <c r="E6" s="617"/>
      <c r="F6" s="617">
        <v>590.76242492761196</v>
      </c>
      <c r="G6" s="617">
        <v>902.75538667593401</v>
      </c>
      <c r="H6" s="617"/>
      <c r="I6" s="617"/>
    </row>
    <row r="7" spans="1:9" ht="12.75" customHeight="1" x14ac:dyDescent="0.3">
      <c r="B7" s="610"/>
      <c r="C7" s="617" t="s">
        <v>203</v>
      </c>
      <c r="D7" s="617"/>
      <c r="E7" s="617"/>
      <c r="F7" s="617">
        <v>657.492758917733</v>
      </c>
      <c r="G7" s="617">
        <v>1044.69901283023</v>
      </c>
      <c r="H7" s="617"/>
      <c r="I7" s="617"/>
    </row>
    <row r="8" spans="1:9" ht="12.75" customHeight="1" x14ac:dyDescent="0.3">
      <c r="B8" s="610"/>
      <c r="C8" s="617">
        <v>30</v>
      </c>
      <c r="D8" s="617"/>
      <c r="E8" s="617"/>
      <c r="F8" s="617">
        <v>721.96060675784202</v>
      </c>
      <c r="G8" s="617"/>
      <c r="H8" s="617"/>
      <c r="I8" s="617"/>
    </row>
    <row r="9" spans="1:9" ht="12.75" customHeight="1" x14ac:dyDescent="0.3">
      <c r="B9" s="610"/>
      <c r="C9" s="617" t="s">
        <v>203</v>
      </c>
      <c r="D9" s="617"/>
      <c r="E9" s="617"/>
      <c r="F9" s="617">
        <v>784.31436946107306</v>
      </c>
      <c r="G9" s="617"/>
      <c r="H9" s="617"/>
      <c r="I9" s="617"/>
    </row>
    <row r="10" spans="1:9" ht="12.75" customHeight="1" x14ac:dyDescent="0.3">
      <c r="B10" s="610"/>
      <c r="C10" s="617" t="s">
        <v>203</v>
      </c>
      <c r="D10" s="617"/>
      <c r="E10" s="617"/>
      <c r="F10" s="617">
        <v>844.688309617154</v>
      </c>
      <c r="G10" s="617"/>
      <c r="H10" s="617"/>
      <c r="I10" s="617"/>
    </row>
    <row r="11" spans="1:9" ht="12.75" customHeight="1" x14ac:dyDescent="0.3">
      <c r="B11" s="610"/>
      <c r="C11" s="617" t="s">
        <v>203</v>
      </c>
      <c r="D11" s="617"/>
      <c r="E11" s="617"/>
      <c r="F11" s="617">
        <v>903.20429223924396</v>
      </c>
      <c r="G11" s="617"/>
      <c r="H11" s="617"/>
      <c r="I11" s="617"/>
    </row>
    <row r="12" spans="1:9" ht="12.75" customHeight="1" x14ac:dyDescent="0.3">
      <c r="B12" s="610"/>
      <c r="C12" s="617" t="s">
        <v>203</v>
      </c>
      <c r="D12" s="617"/>
      <c r="E12" s="617"/>
      <c r="F12" s="617">
        <v>959.97326565737103</v>
      </c>
      <c r="G12" s="617"/>
      <c r="H12" s="617"/>
      <c r="I12" s="617"/>
    </row>
    <row r="13" spans="1:9" ht="12.75" customHeight="1" x14ac:dyDescent="0.3">
      <c r="B13" s="610"/>
      <c r="C13" s="617" t="s">
        <v>203</v>
      </c>
      <c r="D13" s="617"/>
      <c r="E13" s="617">
        <v>796.08834694199504</v>
      </c>
      <c r="F13" s="617">
        <v>1015.09652769216</v>
      </c>
      <c r="G13" s="617"/>
      <c r="H13" s="617"/>
      <c r="I13" s="617"/>
    </row>
    <row r="14" spans="1:9" ht="12.75" customHeight="1" x14ac:dyDescent="0.3">
      <c r="B14" s="610"/>
      <c r="C14" s="617" t="s">
        <v>203</v>
      </c>
      <c r="D14" s="617"/>
      <c r="E14" s="617">
        <v>857.25861394703998</v>
      </c>
      <c r="F14" s="617">
        <v>1068.6668134178699</v>
      </c>
      <c r="G14" s="617"/>
      <c r="H14" s="617"/>
      <c r="I14" s="617"/>
    </row>
    <row r="15" spans="1:9" ht="12.75" customHeight="1" x14ac:dyDescent="0.3">
      <c r="B15" s="610"/>
      <c r="C15" s="617" t="s">
        <v>203</v>
      </c>
      <c r="D15" s="617"/>
      <c r="E15" s="617">
        <v>916.75277058024005</v>
      </c>
      <c r="F15" s="617">
        <v>1120.7692338566801</v>
      </c>
      <c r="G15" s="617"/>
      <c r="H15" s="617"/>
      <c r="I15" s="617"/>
    </row>
    <row r="16" spans="1:9" ht="12.75" customHeight="1" x14ac:dyDescent="0.3">
      <c r="B16" s="610"/>
      <c r="C16" s="617" t="s">
        <v>203</v>
      </c>
      <c r="D16" s="617"/>
      <c r="E16" s="617">
        <v>974.66022573333396</v>
      </c>
      <c r="F16" s="617">
        <v>1171.4820894658401</v>
      </c>
      <c r="G16" s="617"/>
      <c r="H16" s="617"/>
      <c r="I16" s="617"/>
    </row>
    <row r="17" spans="2:9" ht="12.75" customHeight="1" x14ac:dyDescent="0.3">
      <c r="B17" s="610"/>
      <c r="C17" s="617" t="s">
        <v>203</v>
      </c>
      <c r="D17" s="617"/>
      <c r="E17" s="617">
        <v>1031.0634197393899</v>
      </c>
      <c r="F17" s="617">
        <v>1220.877577939</v>
      </c>
      <c r="G17" s="617"/>
      <c r="H17" s="617"/>
      <c r="I17" s="617"/>
    </row>
    <row r="18" spans="2:9" ht="12.75" customHeight="1" x14ac:dyDescent="0.3">
      <c r="B18" s="610"/>
      <c r="C18" s="617">
        <v>40</v>
      </c>
      <c r="D18" s="617"/>
      <c r="E18" s="617">
        <v>1086.0385302484599</v>
      </c>
      <c r="F18" s="617"/>
      <c r="G18" s="617"/>
      <c r="H18" s="617"/>
      <c r="I18" s="617"/>
    </row>
    <row r="19" spans="2:9" ht="12.75" customHeight="1" x14ac:dyDescent="0.3">
      <c r="B19" s="610"/>
      <c r="C19" s="617" t="s">
        <v>203</v>
      </c>
      <c r="D19" s="617"/>
      <c r="E19" s="617">
        <v>1139.65609092968</v>
      </c>
      <c r="F19" s="617"/>
      <c r="G19" s="617"/>
      <c r="H19" s="617"/>
      <c r="I19" s="617"/>
    </row>
    <row r="20" spans="2:9" ht="12.75" customHeight="1" x14ac:dyDescent="0.3">
      <c r="B20" s="610"/>
      <c r="C20" s="617" t="s">
        <v>203</v>
      </c>
      <c r="D20" s="617"/>
      <c r="E20" s="617">
        <v>1191.98153560794</v>
      </c>
      <c r="F20" s="617"/>
      <c r="G20" s="617"/>
      <c r="H20" s="617"/>
      <c r="I20" s="617"/>
    </row>
    <row r="21" spans="2:9" ht="12.75" customHeight="1" x14ac:dyDescent="0.3">
      <c r="B21" s="610"/>
      <c r="C21" s="617" t="s">
        <v>203</v>
      </c>
      <c r="D21" s="617"/>
      <c r="E21" s="617">
        <v>1243.0756783655399</v>
      </c>
      <c r="F21" s="617"/>
      <c r="G21" s="617"/>
      <c r="H21" s="617"/>
      <c r="I21" s="617"/>
    </row>
    <row r="22" spans="2:9" ht="12.75" customHeight="1" x14ac:dyDescent="0.3">
      <c r="B22" s="610"/>
      <c r="C22" s="617" t="s">
        <v>203</v>
      </c>
      <c r="D22" s="617"/>
      <c r="E22" s="617">
        <v>1292.99513844428</v>
      </c>
      <c r="F22" s="617"/>
      <c r="G22" s="617"/>
      <c r="H22" s="617"/>
      <c r="I22" s="617"/>
    </row>
    <row r="23" spans="2:9" ht="12.75" customHeight="1" x14ac:dyDescent="0.3">
      <c r="B23" s="610"/>
      <c r="C23" s="617" t="s">
        <v>203</v>
      </c>
      <c r="D23" s="617">
        <v>970.49566951337397</v>
      </c>
      <c r="E23" s="617">
        <v>1341.79271739298</v>
      </c>
      <c r="F23" s="617"/>
      <c r="G23" s="617"/>
      <c r="H23" s="617"/>
      <c r="I23" s="617"/>
    </row>
    <row r="24" spans="2:9" ht="12.75" customHeight="1" x14ac:dyDescent="0.3">
      <c r="B24" s="610"/>
      <c r="C24" s="617" t="s">
        <v>203</v>
      </c>
      <c r="D24" s="617">
        <v>997.68919795086401</v>
      </c>
      <c r="E24" s="617">
        <v>1389.51773475952</v>
      </c>
      <c r="F24" s="617"/>
      <c r="G24" s="617"/>
      <c r="H24" s="617"/>
      <c r="I24" s="617"/>
    </row>
    <row r="25" spans="2:9" ht="12.75" customHeight="1" x14ac:dyDescent="0.3">
      <c r="B25" s="610"/>
      <c r="C25" s="617" t="s">
        <v>203</v>
      </c>
      <c r="D25" s="617">
        <v>1024.2978737481501</v>
      </c>
      <c r="E25" s="617">
        <v>1436.2163276782601</v>
      </c>
      <c r="F25" s="617"/>
      <c r="G25" s="617"/>
      <c r="H25" s="617"/>
      <c r="I25" s="617"/>
    </row>
    <row r="26" spans="2:9" ht="12.75" customHeight="1" x14ac:dyDescent="0.3">
      <c r="B26" s="610"/>
      <c r="C26" s="617" t="s">
        <v>203</v>
      </c>
      <c r="D26" s="617">
        <v>1050.3463250679899</v>
      </c>
      <c r="E26" s="617">
        <v>1481.9317189144101</v>
      </c>
      <c r="F26" s="617"/>
      <c r="G26" s="617"/>
      <c r="H26" s="617"/>
      <c r="I26" s="617"/>
    </row>
    <row r="27" spans="2:9" s="29" customFormat="1" ht="12.75" customHeight="1" x14ac:dyDescent="0.3">
      <c r="B27" s="618"/>
      <c r="C27" s="617" t="s">
        <v>203</v>
      </c>
      <c r="D27" s="617">
        <v>1075.8576564587099</v>
      </c>
      <c r="E27" s="617">
        <v>1526.7044572688501</v>
      </c>
      <c r="F27" s="617"/>
      <c r="G27" s="617"/>
      <c r="H27" s="617"/>
      <c r="I27" s="617"/>
    </row>
    <row r="28" spans="2:9" ht="12.75" customHeight="1" x14ac:dyDescent="0.3">
      <c r="B28" s="610"/>
      <c r="C28" s="617">
        <v>50</v>
      </c>
      <c r="D28" s="617">
        <v>1100.8535719964</v>
      </c>
      <c r="E28" s="617"/>
      <c r="F28" s="617"/>
      <c r="G28" s="617"/>
      <c r="H28" s="617"/>
      <c r="I28" s="617"/>
    </row>
    <row r="29" spans="2:9" ht="12.75" customHeight="1" x14ac:dyDescent="0.3">
      <c r="B29" s="610"/>
      <c r="C29" s="617" t="s">
        <v>203</v>
      </c>
      <c r="D29" s="617">
        <v>1125.3544862323099</v>
      </c>
      <c r="E29" s="617"/>
      <c r="F29" s="617"/>
      <c r="G29" s="617"/>
      <c r="H29" s="617"/>
      <c r="I29" s="617"/>
    </row>
    <row r="30" spans="2:9" ht="12.75" customHeight="1" x14ac:dyDescent="0.3">
      <c r="B30" s="610"/>
      <c r="C30" s="617" t="s">
        <v>203</v>
      </c>
      <c r="D30" s="617">
        <v>1149.3796243664799</v>
      </c>
      <c r="E30" s="617"/>
      <c r="F30" s="617"/>
      <c r="G30" s="617"/>
      <c r="H30" s="617"/>
      <c r="I30" s="617"/>
    </row>
    <row r="31" spans="2:9" ht="14.4" x14ac:dyDescent="0.3">
      <c r="B31" s="610"/>
      <c r="C31" s="617" t="s">
        <v>203</v>
      </c>
      <c r="D31" s="617">
        <v>1172.94711287927</v>
      </c>
      <c r="E31" s="617"/>
      <c r="F31" s="617"/>
      <c r="G31" s="617"/>
      <c r="H31" s="617"/>
      <c r="I31" s="617"/>
    </row>
    <row r="32" spans="2:9" ht="14.4" x14ac:dyDescent="0.3">
      <c r="B32" s="610"/>
      <c r="C32" s="617" t="s">
        <v>203</v>
      </c>
      <c r="D32" s="617">
        <v>1196.07406169102</v>
      </c>
      <c r="E32" s="617"/>
      <c r="F32" s="617"/>
      <c r="G32" s="617"/>
      <c r="H32" s="617"/>
      <c r="I32" s="617"/>
    </row>
    <row r="33" spans="2:9" ht="14.4" x14ac:dyDescent="0.3">
      <c r="B33" s="610"/>
      <c r="C33" s="617" t="s">
        <v>203</v>
      </c>
      <c r="D33" s="617">
        <v>1218.7766387828401</v>
      </c>
      <c r="E33" s="617"/>
      <c r="F33" s="617"/>
      <c r="G33" s="617"/>
      <c r="H33" s="617"/>
      <c r="I33" s="617"/>
    </row>
    <row r="34" spans="2:9" ht="14.4" x14ac:dyDescent="0.3">
      <c r="B34" s="610"/>
      <c r="C34" s="617" t="s">
        <v>203</v>
      </c>
      <c r="D34" s="617">
        <v>1241.07013809369</v>
      </c>
      <c r="E34" s="617"/>
      <c r="F34" s="617"/>
      <c r="G34" s="617"/>
      <c r="H34" s="617"/>
      <c r="I34" s="617"/>
    </row>
    <row r="35" spans="2:9" ht="14.4" x14ac:dyDescent="0.3">
      <c r="B35" s="610"/>
      <c r="C35" s="617" t="s">
        <v>203</v>
      </c>
      <c r="D35" s="617">
        <v>1262.96904140779</v>
      </c>
      <c r="E35" s="617"/>
      <c r="F35" s="617"/>
      <c r="G35" s="617"/>
      <c r="H35" s="617"/>
      <c r="I35" s="617"/>
    </row>
    <row r="36" spans="2:9" ht="14.4" x14ac:dyDescent="0.3">
      <c r="B36" s="610"/>
      <c r="C36" s="617" t="s">
        <v>203</v>
      </c>
      <c r="D36" s="617">
        <v>1284.48707485978</v>
      </c>
      <c r="E36" s="617"/>
      <c r="F36" s="617"/>
      <c r="G36" s="617"/>
      <c r="H36" s="617"/>
      <c r="I36" s="617"/>
    </row>
    <row r="37" spans="2:9" ht="14.4" x14ac:dyDescent="0.3">
      <c r="B37" s="610"/>
      <c r="C37" s="617" t="s">
        <v>203</v>
      </c>
      <c r="D37" s="617">
        <v>1305.6372606095399</v>
      </c>
      <c r="E37" s="617"/>
      <c r="F37" s="617"/>
      <c r="G37" s="617"/>
      <c r="H37" s="617"/>
      <c r="I37" s="617"/>
    </row>
    <row r="38" spans="2:9" ht="14.4" x14ac:dyDescent="0.3">
      <c r="B38" s="610" t="s">
        <v>202</v>
      </c>
      <c r="C38" s="617" t="s">
        <v>203</v>
      </c>
      <c r="D38" s="617"/>
      <c r="E38" s="617"/>
      <c r="F38" s="617">
        <v>533.67419970955905</v>
      </c>
      <c r="G38" s="617">
        <v>684.882082176268</v>
      </c>
      <c r="H38" s="617"/>
      <c r="I38" s="617"/>
    </row>
    <row r="39" spans="2:9" ht="14.4" x14ac:dyDescent="0.3">
      <c r="B39" s="610"/>
      <c r="C39" s="617" t="s">
        <v>203</v>
      </c>
      <c r="D39" s="617"/>
      <c r="E39" s="617"/>
      <c r="F39" s="617">
        <v>600.82582051577697</v>
      </c>
      <c r="G39" s="617">
        <v>765.32152792096497</v>
      </c>
      <c r="H39" s="617"/>
      <c r="I39" s="617"/>
    </row>
    <row r="40" spans="2:9" ht="14.4" x14ac:dyDescent="0.3">
      <c r="B40" s="610"/>
      <c r="C40" s="617" t="s">
        <v>203</v>
      </c>
      <c r="D40" s="617"/>
      <c r="E40" s="617"/>
      <c r="F40" s="617">
        <v>665.53501573231097</v>
      </c>
      <c r="G40" s="617">
        <v>842.83524591183902</v>
      </c>
      <c r="H40" s="617"/>
      <c r="I40" s="617"/>
    </row>
    <row r="41" spans="2:9" ht="14.4" x14ac:dyDescent="0.3">
      <c r="B41" s="610"/>
      <c r="C41" s="617" t="s">
        <v>203</v>
      </c>
      <c r="D41" s="617"/>
      <c r="E41" s="617"/>
      <c r="F41" s="617">
        <v>727.97323838440798</v>
      </c>
      <c r="G41" s="617">
        <v>917.62861594697495</v>
      </c>
      <c r="H41" s="617"/>
      <c r="I41" s="617"/>
    </row>
    <row r="42" spans="2:9" ht="14.4" x14ac:dyDescent="0.3">
      <c r="B42" s="610"/>
      <c r="C42" s="617">
        <v>30</v>
      </c>
      <c r="D42" s="617"/>
      <c r="E42" s="617"/>
      <c r="F42" s="617">
        <v>788.29449854681297</v>
      </c>
      <c r="G42" s="617"/>
      <c r="H42" s="617"/>
      <c r="I42" s="617"/>
    </row>
    <row r="43" spans="2:9" ht="14.4" x14ac:dyDescent="0.3">
      <c r="B43" s="610"/>
      <c r="C43" s="617" t="s">
        <v>203</v>
      </c>
      <c r="D43" s="617"/>
      <c r="E43" s="617"/>
      <c r="F43" s="617">
        <v>846.63765204334095</v>
      </c>
      <c r="G43" s="617"/>
      <c r="H43" s="617"/>
      <c r="I43" s="617"/>
    </row>
    <row r="44" spans="2:9" ht="14.4" x14ac:dyDescent="0.3">
      <c r="B44" s="610"/>
      <c r="C44" s="617" t="s">
        <v>203</v>
      </c>
      <c r="D44" s="617"/>
      <c r="E44" s="617"/>
      <c r="F44" s="617">
        <v>903.12832566124803</v>
      </c>
      <c r="G44" s="617"/>
      <c r="H44" s="617"/>
      <c r="I44" s="617"/>
    </row>
    <row r="45" spans="2:9" ht="14.4" x14ac:dyDescent="0.3">
      <c r="B45" s="610"/>
      <c r="C45" s="617" t="s">
        <v>203</v>
      </c>
      <c r="D45" s="617"/>
      <c r="E45" s="617"/>
      <c r="F45" s="617">
        <v>957.88054602635498</v>
      </c>
      <c r="G45" s="617"/>
      <c r="H45" s="617"/>
      <c r="I45" s="617"/>
    </row>
    <row r="46" spans="2:9" ht="14.4" x14ac:dyDescent="0.3">
      <c r="B46" s="610"/>
      <c r="C46" s="617" t="s">
        <v>203</v>
      </c>
      <c r="D46" s="617"/>
      <c r="E46" s="617"/>
      <c r="F46" s="617">
        <v>1010.99812524508</v>
      </c>
      <c r="G46" s="617"/>
      <c r="H46" s="617"/>
      <c r="I46" s="617"/>
    </row>
    <row r="47" spans="2:9" ht="14.4" x14ac:dyDescent="0.3">
      <c r="B47" s="610"/>
      <c r="C47" s="617" t="s">
        <v>203</v>
      </c>
      <c r="D47" s="617"/>
      <c r="E47" s="617">
        <v>517.78914583287803</v>
      </c>
      <c r="F47" s="617">
        <v>1062.5758456375299</v>
      </c>
      <c r="G47" s="617"/>
      <c r="H47" s="617"/>
      <c r="I47" s="617"/>
    </row>
    <row r="48" spans="2:9" ht="14.4" x14ac:dyDescent="0.3">
      <c r="B48" s="610"/>
      <c r="C48" s="617" t="s">
        <v>203</v>
      </c>
      <c r="D48" s="617"/>
      <c r="E48" s="617">
        <v>585.95603803237304</v>
      </c>
      <c r="F48" s="617">
        <v>1112.7004775354301</v>
      </c>
      <c r="G48" s="617"/>
      <c r="H48" s="617"/>
      <c r="I48" s="617"/>
    </row>
    <row r="49" spans="2:9" ht="14.4" x14ac:dyDescent="0.3">
      <c r="B49" s="610"/>
      <c r="C49" s="617" t="s">
        <v>203</v>
      </c>
      <c r="D49" s="617"/>
      <c r="E49" s="617">
        <v>652.25510717622296</v>
      </c>
      <c r="F49" s="617">
        <v>1161.45165759926</v>
      </c>
      <c r="G49" s="617"/>
      <c r="H49" s="617"/>
      <c r="I49" s="617"/>
    </row>
    <row r="50" spans="2:9" ht="14.4" x14ac:dyDescent="0.3">
      <c r="B50" s="610"/>
      <c r="C50" s="617" t="s">
        <v>203</v>
      </c>
      <c r="D50" s="617"/>
      <c r="E50" s="617">
        <v>716.78598870143298</v>
      </c>
      <c r="F50" s="617">
        <v>1208.9026499817801</v>
      </c>
      <c r="G50" s="617"/>
      <c r="H50" s="617"/>
      <c r="I50" s="617"/>
    </row>
    <row r="51" spans="2:9" ht="14.4" x14ac:dyDescent="0.3">
      <c r="B51" s="610"/>
      <c r="C51" s="617" t="s">
        <v>203</v>
      </c>
      <c r="D51" s="617"/>
      <c r="E51" s="617">
        <v>779.64055242601205</v>
      </c>
      <c r="F51" s="617">
        <v>1255.1210086034</v>
      </c>
      <c r="G51" s="617"/>
      <c r="H51" s="617"/>
      <c r="I51" s="617"/>
    </row>
    <row r="52" spans="2:9" ht="14.4" x14ac:dyDescent="0.3">
      <c r="B52" s="610"/>
      <c r="C52" s="617">
        <v>40</v>
      </c>
      <c r="D52" s="617"/>
      <c r="E52" s="617">
        <v>840.90368916232501</v>
      </c>
      <c r="F52" s="617"/>
      <c r="G52" s="617"/>
      <c r="H52" s="617"/>
      <c r="I52" s="617"/>
    </row>
    <row r="53" spans="2:9" ht="14.4" x14ac:dyDescent="0.3">
      <c r="B53" s="610"/>
      <c r="C53" s="617" t="s">
        <v>203</v>
      </c>
      <c r="D53" s="617"/>
      <c r="E53" s="617">
        <v>900.65400018606999</v>
      </c>
      <c r="F53" s="617"/>
      <c r="G53" s="617"/>
      <c r="H53" s="617"/>
      <c r="I53" s="617"/>
    </row>
    <row r="54" spans="2:9" ht="14.4" x14ac:dyDescent="0.3">
      <c r="B54" s="610"/>
      <c r="C54" s="617" t="s">
        <v>203</v>
      </c>
      <c r="D54" s="617"/>
      <c r="E54" s="617">
        <v>958.96440361097996</v>
      </c>
      <c r="F54" s="617"/>
      <c r="G54" s="617"/>
      <c r="H54" s="617"/>
      <c r="I54" s="617"/>
    </row>
    <row r="55" spans="2:9" ht="14.4" x14ac:dyDescent="0.3">
      <c r="B55" s="610"/>
      <c r="C55" s="617" t="s">
        <v>203</v>
      </c>
      <c r="D55" s="617"/>
      <c r="E55" s="617">
        <v>1015.90266940432</v>
      </c>
      <c r="F55" s="617"/>
      <c r="G55" s="617"/>
      <c r="H55" s="617"/>
      <c r="I55" s="617"/>
    </row>
    <row r="56" spans="2:9" ht="14.4" x14ac:dyDescent="0.3">
      <c r="B56" s="610"/>
      <c r="C56" s="617" t="s">
        <v>203</v>
      </c>
      <c r="D56" s="617"/>
      <c r="E56" s="617">
        <v>1071.5318928890499</v>
      </c>
      <c r="F56" s="617"/>
      <c r="G56" s="617"/>
      <c r="H56" s="617"/>
      <c r="I56" s="617"/>
    </row>
    <row r="57" spans="2:9" ht="14.4" x14ac:dyDescent="0.3">
      <c r="B57" s="610"/>
      <c r="C57" s="617" t="s">
        <v>203</v>
      </c>
      <c r="D57" s="617">
        <v>661.21574297978896</v>
      </c>
      <c r="E57" s="617">
        <v>1125.9109150293</v>
      </c>
      <c r="F57" s="617"/>
      <c r="G57" s="617"/>
      <c r="H57" s="617"/>
      <c r="I57" s="617"/>
    </row>
    <row r="58" spans="2:9" ht="14.4" x14ac:dyDescent="0.3">
      <c r="B58" s="610"/>
      <c r="C58" s="617" t="s">
        <v>203</v>
      </c>
      <c r="D58" s="617">
        <v>701.07068049403199</v>
      </c>
      <c r="E58" s="617">
        <v>1179.0946965186899</v>
      </c>
      <c r="F58" s="617"/>
      <c r="G58" s="617"/>
      <c r="H58" s="617"/>
      <c r="I58" s="617"/>
    </row>
    <row r="59" spans="2:9" ht="14.4" x14ac:dyDescent="0.3">
      <c r="B59" s="610"/>
      <c r="C59" s="617" t="s">
        <v>203</v>
      </c>
      <c r="D59" s="617">
        <v>740.06845577999604</v>
      </c>
      <c r="E59" s="617">
        <v>1231.1346516344199</v>
      </c>
      <c r="F59" s="617"/>
      <c r="G59" s="617"/>
      <c r="H59" s="617"/>
      <c r="I59" s="617"/>
    </row>
    <row r="60" spans="2:9" ht="14.4" x14ac:dyDescent="0.3">
      <c r="B60" s="610"/>
      <c r="C60" s="617" t="s">
        <v>203</v>
      </c>
      <c r="D60" s="617">
        <v>778.245163965605</v>
      </c>
      <c r="E60" s="617">
        <v>1282.0789469404299</v>
      </c>
      <c r="F60" s="617"/>
      <c r="G60" s="617"/>
      <c r="H60" s="617"/>
      <c r="I60" s="617"/>
    </row>
    <row r="61" spans="2:9" ht="14.4" x14ac:dyDescent="0.3">
      <c r="B61" s="610"/>
      <c r="C61" s="617" t="s">
        <v>203</v>
      </c>
      <c r="D61" s="617">
        <v>815.63466716374398</v>
      </c>
      <c r="E61" s="617">
        <v>1331.9727691895901</v>
      </c>
      <c r="F61" s="617"/>
      <c r="G61" s="617"/>
      <c r="H61" s="617"/>
      <c r="I61" s="617"/>
    </row>
    <row r="62" spans="2:9" ht="14.4" x14ac:dyDescent="0.3">
      <c r="B62" s="610"/>
      <c r="C62" s="617">
        <v>50</v>
      </c>
      <c r="D62" s="617">
        <v>852.26877494993596</v>
      </c>
      <c r="E62" s="617"/>
      <c r="F62" s="617"/>
      <c r="G62" s="617"/>
      <c r="H62" s="617"/>
      <c r="I62" s="617"/>
    </row>
    <row r="63" spans="2:9" ht="14.4" x14ac:dyDescent="0.3">
      <c r="B63" s="610"/>
      <c r="C63" s="617" t="s">
        <v>203</v>
      </c>
      <c r="D63" s="617">
        <v>888.17740696723604</v>
      </c>
      <c r="E63" s="617"/>
      <c r="F63" s="617"/>
      <c r="G63" s="617"/>
      <c r="H63" s="617"/>
      <c r="I63" s="617"/>
    </row>
    <row r="64" spans="2:9" ht="14.4" x14ac:dyDescent="0.3">
      <c r="B64" s="610"/>
      <c r="C64" s="617" t="s">
        <v>203</v>
      </c>
      <c r="D64" s="617">
        <v>923.38873974112198</v>
      </c>
      <c r="E64" s="617"/>
      <c r="F64" s="617"/>
      <c r="G64" s="617"/>
      <c r="H64" s="617"/>
      <c r="I64" s="617"/>
    </row>
    <row r="65" spans="2:9" ht="14.4" x14ac:dyDescent="0.3">
      <c r="B65" s="610"/>
      <c r="C65" s="617" t="s">
        <v>203</v>
      </c>
      <c r="D65" s="617">
        <v>957.92933950933605</v>
      </c>
      <c r="E65" s="617"/>
      <c r="F65" s="617"/>
      <c r="G65" s="617"/>
      <c r="H65" s="617"/>
      <c r="I65" s="617"/>
    </row>
    <row r="66" spans="2:9" ht="14.4" x14ac:dyDescent="0.3">
      <c r="B66" s="610"/>
      <c r="C66" s="617" t="s">
        <v>203</v>
      </c>
      <c r="D66" s="617">
        <v>991.82428263545899</v>
      </c>
      <c r="E66" s="617"/>
      <c r="F66" s="617"/>
      <c r="G66" s="617"/>
      <c r="H66" s="617"/>
      <c r="I66" s="617"/>
    </row>
    <row r="67" spans="2:9" ht="14.4" x14ac:dyDescent="0.3">
      <c r="B67" s="610"/>
      <c r="C67" s="617" t="s">
        <v>203</v>
      </c>
      <c r="D67" s="617">
        <v>1025.0972649733999</v>
      </c>
      <c r="E67" s="617"/>
      <c r="F67" s="617"/>
      <c r="G67" s="617"/>
      <c r="H67" s="617"/>
      <c r="I67" s="617"/>
    </row>
    <row r="68" spans="2:9" ht="14.4" x14ac:dyDescent="0.3">
      <c r="B68" s="610"/>
      <c r="C68" s="617" t="s">
        <v>203</v>
      </c>
      <c r="D68" s="617">
        <v>1057.7707013775801</v>
      </c>
      <c r="E68" s="617"/>
      <c r="F68" s="617"/>
      <c r="G68" s="617"/>
      <c r="H68" s="617"/>
      <c r="I68" s="617"/>
    </row>
    <row r="69" spans="2:9" ht="14.4" x14ac:dyDescent="0.3">
      <c r="B69" s="610"/>
      <c r="C69" s="617" t="s">
        <v>203</v>
      </c>
      <c r="D69" s="617">
        <v>1089.86581640542</v>
      </c>
      <c r="E69" s="617"/>
      <c r="F69" s="617"/>
      <c r="G69" s="617"/>
      <c r="H69" s="617"/>
      <c r="I69" s="617"/>
    </row>
    <row r="70" spans="2:9" ht="14.4" x14ac:dyDescent="0.3">
      <c r="B70" s="610"/>
      <c r="C70" s="617" t="s">
        <v>203</v>
      </c>
      <c r="D70" s="617">
        <v>1121.4027271314301</v>
      </c>
      <c r="E70" s="617"/>
      <c r="F70" s="617"/>
      <c r="G70" s="617"/>
      <c r="H70" s="617"/>
      <c r="I70" s="617"/>
    </row>
    <row r="71" spans="2:9" ht="14.4" x14ac:dyDescent="0.3">
      <c r="B71" s="610"/>
      <c r="C71" s="617" t="s">
        <v>203</v>
      </c>
      <c r="D71" s="617">
        <v>1152.40051888211</v>
      </c>
      <c r="E71" s="617"/>
      <c r="F71" s="617"/>
      <c r="G71" s="617"/>
      <c r="H71" s="617"/>
      <c r="I71" s="617"/>
    </row>
    <row r="72" spans="2:9" ht="14.4" x14ac:dyDescent="0.3">
      <c r="B72" s="610"/>
      <c r="C72" s="617"/>
      <c r="D72" s="617"/>
      <c r="E72" s="617"/>
      <c r="F72" s="617"/>
      <c r="G72" s="617"/>
      <c r="H72" s="617"/>
      <c r="I72" s="617"/>
    </row>
    <row r="73" spans="2:9" ht="14.4" x14ac:dyDescent="0.3">
      <c r="B73" s="610"/>
      <c r="C73" s="617"/>
      <c r="D73" s="617"/>
      <c r="E73" s="617"/>
      <c r="F73" s="617"/>
      <c r="G73" s="617"/>
      <c r="H73" s="617"/>
      <c r="I73" s="617"/>
    </row>
    <row r="74" spans="2:9" ht="14.4" x14ac:dyDescent="0.3">
      <c r="B74" s="610"/>
      <c r="C74" s="617"/>
      <c r="D74" s="617"/>
      <c r="E74" s="617"/>
      <c r="F74" s="617"/>
      <c r="G74" s="617"/>
      <c r="H74" s="617"/>
      <c r="I74" s="617"/>
    </row>
    <row r="75" spans="2:9" ht="14.4" x14ac:dyDescent="0.3">
      <c r="B75" s="610"/>
      <c r="C75" s="617"/>
      <c r="D75" s="617"/>
      <c r="E75" s="617"/>
      <c r="F75" s="617"/>
      <c r="G75" s="617"/>
      <c r="H75" s="617"/>
      <c r="I75" s="617"/>
    </row>
    <row r="76" spans="2:9" ht="14.4" x14ac:dyDescent="0.3">
      <c r="B76" s="610"/>
      <c r="C76" s="617"/>
      <c r="D76" s="617"/>
      <c r="E76" s="617"/>
      <c r="F76" s="617"/>
      <c r="G76" s="617"/>
      <c r="H76" s="617"/>
      <c r="I76" s="617"/>
    </row>
    <row r="77" spans="2:9" ht="14.4" x14ac:dyDescent="0.3">
      <c r="B77" s="610"/>
      <c r="C77" s="617"/>
      <c r="D77" s="617"/>
      <c r="E77" s="617"/>
      <c r="F77" s="617"/>
      <c r="G77" s="617"/>
      <c r="H77" s="617"/>
      <c r="I77" s="617"/>
    </row>
    <row r="78" spans="2:9" x14ac:dyDescent="0.2">
      <c r="B78" s="610"/>
      <c r="C78" s="610"/>
      <c r="D78" s="610"/>
      <c r="E78" s="610"/>
      <c r="F78" s="610"/>
      <c r="G78" s="610"/>
      <c r="H78" s="610"/>
      <c r="I78" s="610"/>
    </row>
    <row r="79" spans="2:9" x14ac:dyDescent="0.2">
      <c r="B79" s="610"/>
      <c r="C79" s="610"/>
      <c r="D79" s="610"/>
      <c r="E79" s="610"/>
      <c r="F79" s="610"/>
      <c r="G79" s="610"/>
      <c r="H79" s="610"/>
      <c r="I79" s="610"/>
    </row>
    <row r="80" spans="2:9" x14ac:dyDescent="0.2">
      <c r="B80" s="610"/>
      <c r="C80" s="610"/>
      <c r="D80" s="610"/>
      <c r="E80" s="610"/>
      <c r="F80" s="610"/>
      <c r="G80" s="610"/>
      <c r="H80" s="610"/>
      <c r="I80" s="610"/>
    </row>
    <row r="81" spans="2:9" x14ac:dyDescent="0.2">
      <c r="B81" s="610"/>
      <c r="C81" s="610" t="s">
        <v>567</v>
      </c>
      <c r="D81" s="610" t="s">
        <v>659</v>
      </c>
      <c r="E81" s="610"/>
      <c r="F81" s="610" t="s">
        <v>655</v>
      </c>
      <c r="G81" s="610" t="s">
        <v>656</v>
      </c>
      <c r="H81" s="610" t="s">
        <v>657</v>
      </c>
      <c r="I81" s="610" t="s">
        <v>658</v>
      </c>
    </row>
    <row r="82" spans="2:9" x14ac:dyDescent="0.2">
      <c r="B82" s="610"/>
      <c r="C82" s="610" t="s">
        <v>130</v>
      </c>
      <c r="D82" s="610">
        <v>26</v>
      </c>
      <c r="E82" s="610" t="s">
        <v>203</v>
      </c>
      <c r="F82" s="610"/>
      <c r="G82" s="610"/>
      <c r="H82" s="610">
        <v>505.72735993292201</v>
      </c>
      <c r="I82" s="610">
        <v>589.61343327809197</v>
      </c>
    </row>
    <row r="83" spans="2:9" x14ac:dyDescent="0.2">
      <c r="B83" s="610"/>
      <c r="C83" s="610" t="s">
        <v>130</v>
      </c>
      <c r="D83" s="610">
        <v>27</v>
      </c>
      <c r="E83" s="610" t="s">
        <v>203</v>
      </c>
      <c r="F83" s="610"/>
      <c r="G83" s="610"/>
      <c r="H83" s="610">
        <v>560.78533404245604</v>
      </c>
      <c r="I83" s="610">
        <v>628.01780813658399</v>
      </c>
    </row>
    <row r="84" spans="2:9" x14ac:dyDescent="0.2">
      <c r="B84" s="610"/>
      <c r="C84" s="610" t="s">
        <v>130</v>
      </c>
      <c r="D84" s="610">
        <v>28</v>
      </c>
      <c r="E84" s="610" t="s">
        <v>203</v>
      </c>
      <c r="F84" s="610"/>
      <c r="G84" s="610"/>
      <c r="H84" s="610">
        <v>613.840750309501</v>
      </c>
      <c r="I84" s="610">
        <v>665.02534660030096</v>
      </c>
    </row>
    <row r="85" spans="2:9" x14ac:dyDescent="0.2">
      <c r="B85" s="610"/>
      <c r="C85" s="610" t="s">
        <v>130</v>
      </c>
      <c r="D85" s="610">
        <v>29</v>
      </c>
      <c r="E85" s="610" t="s">
        <v>203</v>
      </c>
      <c r="F85" s="610"/>
      <c r="G85" s="610"/>
      <c r="H85" s="610">
        <v>665.03418398915505</v>
      </c>
      <c r="I85" s="610">
        <v>700.73410358099795</v>
      </c>
    </row>
    <row r="86" spans="2:9" x14ac:dyDescent="0.2">
      <c r="B86" s="610"/>
      <c r="C86" s="610" t="s">
        <v>130</v>
      </c>
      <c r="D86" s="610">
        <v>30</v>
      </c>
      <c r="E86" s="610">
        <v>30</v>
      </c>
      <c r="F86" s="610"/>
      <c r="G86" s="610"/>
      <c r="H86" s="610">
        <v>714.49190876783405</v>
      </c>
      <c r="I86" s="610"/>
    </row>
    <row r="87" spans="2:9" x14ac:dyDescent="0.2">
      <c r="B87" s="610"/>
      <c r="C87" s="610" t="s">
        <v>130</v>
      </c>
      <c r="D87" s="610">
        <v>31</v>
      </c>
      <c r="E87" s="610" t="s">
        <v>203</v>
      </c>
      <c r="F87" s="610"/>
      <c r="G87" s="610"/>
      <c r="H87" s="610">
        <v>762.32777328032398</v>
      </c>
      <c r="I87" s="610"/>
    </row>
    <row r="88" spans="2:9" x14ac:dyDescent="0.2">
      <c r="B88" s="610"/>
      <c r="C88" s="610" t="s">
        <v>130</v>
      </c>
      <c r="D88" s="610">
        <v>32</v>
      </c>
      <c r="E88" s="610" t="s">
        <v>203</v>
      </c>
      <c r="F88" s="610"/>
      <c r="G88" s="610"/>
      <c r="H88" s="610">
        <v>808.64477960337501</v>
      </c>
      <c r="I88" s="610"/>
    </row>
    <row r="89" spans="2:9" x14ac:dyDescent="0.2">
      <c r="B89" s="610"/>
      <c r="C89" s="610" t="s">
        <v>130</v>
      </c>
      <c r="D89" s="610">
        <v>33</v>
      </c>
      <c r="E89" s="610" t="s">
        <v>203</v>
      </c>
      <c r="F89" s="610"/>
      <c r="G89" s="610"/>
      <c r="H89" s="610">
        <v>853.53641877915504</v>
      </c>
      <c r="I89" s="610"/>
    </row>
    <row r="90" spans="2:9" x14ac:dyDescent="0.2">
      <c r="B90" s="610"/>
      <c r="C90" s="610" t="s">
        <v>130</v>
      </c>
      <c r="D90" s="610">
        <v>34</v>
      </c>
      <c r="E90" s="610" t="s">
        <v>203</v>
      </c>
      <c r="F90" s="610"/>
      <c r="G90" s="610"/>
      <c r="H90" s="610">
        <v>897.08780691057405</v>
      </c>
      <c r="I90" s="610"/>
    </row>
    <row r="91" spans="2:9" x14ac:dyDescent="0.2">
      <c r="B91" s="610"/>
      <c r="C91" s="610" t="s">
        <v>130</v>
      </c>
      <c r="D91" s="610">
        <v>35</v>
      </c>
      <c r="E91" s="610" t="s">
        <v>203</v>
      </c>
      <c r="F91" s="610"/>
      <c r="G91" s="610">
        <v>830.41627399173206</v>
      </c>
      <c r="H91" s="610">
        <v>939.376656530324</v>
      </c>
      <c r="I91" s="610"/>
    </row>
    <row r="92" spans="2:9" x14ac:dyDescent="0.2">
      <c r="B92" s="610"/>
      <c r="C92" s="610" t="s">
        <v>130</v>
      </c>
      <c r="D92" s="610">
        <v>36</v>
      </c>
      <c r="E92" s="610" t="s">
        <v>203</v>
      </c>
      <c r="F92" s="610"/>
      <c r="G92" s="610">
        <v>855.41768314290402</v>
      </c>
      <c r="H92" s="610">
        <v>980.47411109882103</v>
      </c>
      <c r="I92" s="610"/>
    </row>
    <row r="93" spans="2:9" x14ac:dyDescent="0.2">
      <c r="B93" s="610"/>
      <c r="C93" s="610" t="s">
        <v>130</v>
      </c>
      <c r="D93" s="610">
        <v>37</v>
      </c>
      <c r="E93" s="610" t="s">
        <v>203</v>
      </c>
      <c r="F93" s="610"/>
      <c r="G93" s="610">
        <v>879.73403526816003</v>
      </c>
      <c r="H93" s="610">
        <v>1020.44546514118</v>
      </c>
      <c r="I93" s="610"/>
    </row>
    <row r="94" spans="2:9" x14ac:dyDescent="0.2">
      <c r="B94" s="610"/>
      <c r="C94" s="610" t="s">
        <v>130</v>
      </c>
      <c r="D94" s="610">
        <v>38</v>
      </c>
      <c r="E94" s="610" t="s">
        <v>203</v>
      </c>
      <c r="F94" s="610"/>
      <c r="G94" s="610">
        <v>903.40187342009006</v>
      </c>
      <c r="H94" s="610">
        <v>1059.35078832924</v>
      </c>
      <c r="I94" s="610"/>
    </row>
    <row r="95" spans="2:9" x14ac:dyDescent="0.2">
      <c r="B95" s="610"/>
      <c r="C95" s="610" t="s">
        <v>130</v>
      </c>
      <c r="D95" s="610">
        <v>39</v>
      </c>
      <c r="E95" s="610" t="s">
        <v>203</v>
      </c>
      <c r="F95" s="610"/>
      <c r="G95" s="610">
        <v>926.45489247364503</v>
      </c>
      <c r="H95" s="610">
        <v>1097.2454684847301</v>
      </c>
      <c r="I95" s="610"/>
    </row>
    <row r="96" spans="2:9" x14ac:dyDescent="0.2">
      <c r="B96" s="610"/>
      <c r="C96" s="610" t="s">
        <v>130</v>
      </c>
      <c r="D96" s="610">
        <v>40</v>
      </c>
      <c r="E96" s="610">
        <v>40</v>
      </c>
      <c r="F96" s="610"/>
      <c r="G96" s="610">
        <v>948.92422763045897</v>
      </c>
      <c r="H96" s="610"/>
      <c r="I96" s="610"/>
    </row>
    <row r="97" spans="2:9" x14ac:dyDescent="0.2">
      <c r="B97" s="610"/>
      <c r="C97" s="610" t="s">
        <v>130</v>
      </c>
      <c r="D97" s="610">
        <v>41</v>
      </c>
      <c r="E97" s="610" t="s">
        <v>203</v>
      </c>
      <c r="F97" s="610"/>
      <c r="G97" s="610">
        <v>970.83870729373302</v>
      </c>
      <c r="H97" s="610"/>
      <c r="I97" s="610"/>
    </row>
    <row r="98" spans="2:9" x14ac:dyDescent="0.2">
      <c r="B98" s="610"/>
      <c r="C98" s="610" t="s">
        <v>130</v>
      </c>
      <c r="D98" s="610">
        <v>42</v>
      </c>
      <c r="E98" s="610" t="s">
        <v>203</v>
      </c>
      <c r="F98" s="610"/>
      <c r="G98" s="610">
        <v>992.22507546685802</v>
      </c>
      <c r="H98" s="610"/>
      <c r="I98" s="610"/>
    </row>
    <row r="99" spans="2:9" x14ac:dyDescent="0.2">
      <c r="B99" s="610"/>
      <c r="C99" s="610" t="s">
        <v>130</v>
      </c>
      <c r="D99" s="610">
        <v>43</v>
      </c>
      <c r="E99" s="610" t="s">
        <v>203</v>
      </c>
      <c r="F99" s="610"/>
      <c r="G99" s="610">
        <v>1013.10818797977</v>
      </c>
      <c r="H99" s="610"/>
      <c r="I99" s="610"/>
    </row>
    <row r="100" spans="2:9" x14ac:dyDescent="0.2">
      <c r="B100" s="610"/>
      <c r="C100" s="610" t="s">
        <v>130</v>
      </c>
      <c r="D100" s="610">
        <v>44</v>
      </c>
      <c r="E100" s="610" t="s">
        <v>203</v>
      </c>
      <c r="F100" s="610"/>
      <c r="G100" s="610">
        <v>1033.51118615421</v>
      </c>
      <c r="H100" s="610"/>
      <c r="I100" s="610"/>
    </row>
    <row r="101" spans="2:9" x14ac:dyDescent="0.2">
      <c r="B101" s="610"/>
      <c r="C101" s="610" t="s">
        <v>130</v>
      </c>
      <c r="D101" s="610">
        <v>45</v>
      </c>
      <c r="E101" s="610" t="s">
        <v>203</v>
      </c>
      <c r="F101" s="610">
        <v>714.81929096260296</v>
      </c>
      <c r="G101" s="610">
        <v>1053.45565095085</v>
      </c>
      <c r="H101" s="610"/>
      <c r="I101" s="610"/>
    </row>
    <row r="102" spans="2:9" x14ac:dyDescent="0.2">
      <c r="B102" s="610"/>
      <c r="C102" s="610" t="s">
        <v>130</v>
      </c>
      <c r="D102" s="610">
        <v>46</v>
      </c>
      <c r="E102" s="610" t="s">
        <v>203</v>
      </c>
      <c r="F102" s="610">
        <v>741.99981503475306</v>
      </c>
      <c r="G102" s="610">
        <v>1072.9617401727501</v>
      </c>
      <c r="H102" s="610"/>
      <c r="I102" s="610"/>
    </row>
    <row r="103" spans="2:9" x14ac:dyDescent="0.2">
      <c r="B103" s="610"/>
      <c r="C103" s="610" t="s">
        <v>130</v>
      </c>
      <c r="D103" s="610">
        <v>47</v>
      </c>
      <c r="E103" s="610" t="s">
        <v>203</v>
      </c>
      <c r="F103" s="610">
        <v>768.59576615226797</v>
      </c>
      <c r="G103" s="610">
        <v>1092.0483109122399</v>
      </c>
      <c r="H103" s="610"/>
      <c r="I103" s="610"/>
    </row>
    <row r="104" spans="2:9" x14ac:dyDescent="0.2">
      <c r="B104" s="610"/>
      <c r="C104" s="610" t="s">
        <v>130</v>
      </c>
      <c r="D104" s="610">
        <v>48</v>
      </c>
      <c r="E104" s="610" t="s">
        <v>203</v>
      </c>
      <c r="F104" s="610">
        <v>794.63176070033501</v>
      </c>
      <c r="G104" s="610">
        <v>1110.73302910559</v>
      </c>
      <c r="H104" s="610"/>
      <c r="I104" s="610"/>
    </row>
    <row r="105" spans="2:9" x14ac:dyDescent="0.2">
      <c r="B105" s="610"/>
      <c r="C105" s="610" t="s">
        <v>130</v>
      </c>
      <c r="D105" s="610">
        <v>49</v>
      </c>
      <c r="E105" s="610" t="s">
        <v>203</v>
      </c>
      <c r="F105" s="610">
        <v>820.13089217832396</v>
      </c>
      <c r="G105" s="610">
        <v>1129.03246779081</v>
      </c>
      <c r="H105" s="610"/>
      <c r="I105" s="610"/>
    </row>
    <row r="106" spans="2:9" x14ac:dyDescent="0.2">
      <c r="B106" s="610"/>
      <c r="C106" s="610" t="s">
        <v>130</v>
      </c>
      <c r="D106" s="610">
        <v>50</v>
      </c>
      <c r="E106" s="610">
        <v>50</v>
      </c>
      <c r="F106" s="610">
        <v>845.11485428310505</v>
      </c>
      <c r="G106" s="610"/>
      <c r="H106" s="610"/>
      <c r="I106" s="610"/>
    </row>
    <row r="107" spans="2:9" x14ac:dyDescent="0.2">
      <c r="B107" s="610"/>
      <c r="C107" s="610" t="s">
        <v>130</v>
      </c>
      <c r="D107" s="610">
        <v>51</v>
      </c>
      <c r="E107" s="610" t="s">
        <v>203</v>
      </c>
      <c r="F107" s="610">
        <v>869.60405180337204</v>
      </c>
      <c r="G107" s="610"/>
      <c r="H107" s="610"/>
      <c r="I107" s="610"/>
    </row>
    <row r="108" spans="2:9" x14ac:dyDescent="0.2">
      <c r="B108" s="610"/>
      <c r="C108" s="610" t="s">
        <v>130</v>
      </c>
      <c r="D108" s="610">
        <v>52</v>
      </c>
      <c r="E108" s="610" t="s">
        <v>203</v>
      </c>
      <c r="F108" s="610">
        <v>893.61770074539004</v>
      </c>
      <c r="G108" s="610"/>
      <c r="H108" s="610"/>
      <c r="I108" s="610"/>
    </row>
    <row r="109" spans="2:9" x14ac:dyDescent="0.2">
      <c r="B109" s="610"/>
      <c r="C109" s="610" t="s">
        <v>130</v>
      </c>
      <c r="D109" s="610">
        <v>53</v>
      </c>
      <c r="E109" s="610" t="s">
        <v>203</v>
      </c>
      <c r="F109" s="610">
        <v>917.17391892114097</v>
      </c>
      <c r="G109" s="610"/>
      <c r="H109" s="610"/>
      <c r="I109" s="610"/>
    </row>
    <row r="110" spans="2:9" x14ac:dyDescent="0.2">
      <c r="B110" s="610"/>
      <c r="C110" s="610" t="s">
        <v>130</v>
      </c>
      <c r="D110" s="610">
        <v>54</v>
      </c>
      <c r="E110" s="610" t="s">
        <v>203</v>
      </c>
      <c r="F110" s="610">
        <v>940.28980806873994</v>
      </c>
      <c r="G110" s="610"/>
      <c r="H110" s="610"/>
      <c r="I110" s="610"/>
    </row>
    <row r="111" spans="2:9" x14ac:dyDescent="0.2">
      <c r="B111" s="610"/>
      <c r="C111" s="610" t="s">
        <v>130</v>
      </c>
      <c r="D111" s="610">
        <v>55</v>
      </c>
      <c r="E111" s="610" t="s">
        <v>203</v>
      </c>
      <c r="F111" s="610">
        <v>962.98152843752803</v>
      </c>
      <c r="G111" s="610"/>
      <c r="H111" s="610"/>
      <c r="I111" s="610"/>
    </row>
    <row r="112" spans="2:9" x14ac:dyDescent="0.2">
      <c r="B112" s="610"/>
      <c r="C112" s="610" t="s">
        <v>130</v>
      </c>
      <c r="D112" s="610">
        <v>56</v>
      </c>
      <c r="E112" s="610" t="s">
        <v>203</v>
      </c>
      <c r="F112" s="610">
        <v>985.26436665264896</v>
      </c>
      <c r="G112" s="610"/>
      <c r="H112" s="610"/>
      <c r="I112" s="610"/>
    </row>
    <row r="113" spans="2:9" x14ac:dyDescent="0.2">
      <c r="B113" s="610"/>
      <c r="C113" s="610" t="s">
        <v>130</v>
      </c>
      <c r="D113" s="610">
        <v>57</v>
      </c>
      <c r="E113" s="610" t="s">
        <v>203</v>
      </c>
      <c r="F113" s="610">
        <v>1007.15279757293</v>
      </c>
      <c r="G113" s="610"/>
      <c r="H113" s="610"/>
      <c r="I113" s="610"/>
    </row>
    <row r="114" spans="2:9" x14ac:dyDescent="0.2">
      <c r="B114" s="610"/>
      <c r="C114" s="610" t="s">
        <v>130</v>
      </c>
      <c r="D114" s="610">
        <v>58</v>
      </c>
      <c r="E114" s="610" t="s">
        <v>203</v>
      </c>
      <c r="F114" s="610">
        <v>1028.6605407689401</v>
      </c>
      <c r="G114" s="610"/>
      <c r="H114" s="610"/>
      <c r="I114" s="610"/>
    </row>
    <row r="115" spans="2:9" x14ac:dyDescent="0.2">
      <c r="B115" s="610"/>
      <c r="C115" s="610" t="s">
        <v>130</v>
      </c>
      <c r="D115" s="610">
        <v>59</v>
      </c>
      <c r="E115" s="610" t="s">
        <v>203</v>
      </c>
      <c r="F115" s="610">
        <v>1049.8006121731901</v>
      </c>
      <c r="G115" s="610"/>
      <c r="H115" s="610"/>
      <c r="I115" s="610"/>
    </row>
    <row r="116" spans="2:9" x14ac:dyDescent="0.2">
      <c r="B116" s="610"/>
      <c r="C116" s="610" t="s">
        <v>125</v>
      </c>
      <c r="D116" s="610">
        <v>26</v>
      </c>
      <c r="E116" s="610" t="s">
        <v>203</v>
      </c>
      <c r="F116" s="610"/>
      <c r="G116" s="610"/>
      <c r="H116" s="610">
        <v>499.19440527995499</v>
      </c>
      <c r="I116" s="610">
        <v>525.210065765526</v>
      </c>
    </row>
    <row r="117" spans="2:9" x14ac:dyDescent="0.2">
      <c r="B117" s="610"/>
      <c r="C117" s="610" t="s">
        <v>125</v>
      </c>
      <c r="D117" s="610">
        <v>27</v>
      </c>
      <c r="E117" s="610" t="s">
        <v>203</v>
      </c>
      <c r="F117" s="610"/>
      <c r="G117" s="610"/>
      <c r="H117" s="610">
        <v>556.605805799005</v>
      </c>
      <c r="I117" s="610">
        <v>705.64386495102201</v>
      </c>
    </row>
    <row r="118" spans="2:9" x14ac:dyDescent="0.2">
      <c r="B118" s="610"/>
      <c r="C118" s="610" t="s">
        <v>125</v>
      </c>
      <c r="D118" s="610">
        <v>28</v>
      </c>
      <c r="E118" s="610" t="s">
        <v>203</v>
      </c>
      <c r="F118" s="610"/>
      <c r="G118" s="610"/>
      <c r="H118" s="610">
        <v>611.92905011149105</v>
      </c>
      <c r="I118" s="610">
        <v>879.51496135907701</v>
      </c>
    </row>
    <row r="119" spans="2:9" x14ac:dyDescent="0.2">
      <c r="B119" s="610"/>
      <c r="C119" s="610" t="s">
        <v>125</v>
      </c>
      <c r="D119" s="610">
        <v>29</v>
      </c>
      <c r="E119" s="610" t="s">
        <v>203</v>
      </c>
      <c r="F119" s="610"/>
      <c r="G119" s="610"/>
      <c r="H119" s="610">
        <v>665.31072229363394</v>
      </c>
      <c r="I119" s="610">
        <v>1047.2840426150401</v>
      </c>
    </row>
    <row r="120" spans="2:9" x14ac:dyDescent="0.2">
      <c r="B120" s="610"/>
      <c r="C120" s="610" t="s">
        <v>125</v>
      </c>
      <c r="D120" s="610">
        <v>30</v>
      </c>
      <c r="E120" s="610">
        <v>30</v>
      </c>
      <c r="F120" s="610"/>
      <c r="G120" s="610"/>
      <c r="H120" s="610">
        <v>716.88249353935396</v>
      </c>
      <c r="I120" s="610"/>
    </row>
    <row r="121" spans="2:9" x14ac:dyDescent="0.2">
      <c r="B121" s="610"/>
      <c r="C121" s="610" t="s">
        <v>125</v>
      </c>
      <c r="D121" s="610">
        <v>31</v>
      </c>
      <c r="E121" s="610" t="s">
        <v>203</v>
      </c>
      <c r="F121" s="610"/>
      <c r="G121" s="610"/>
      <c r="H121" s="610">
        <v>766.76307888813506</v>
      </c>
      <c r="I121" s="610"/>
    </row>
    <row r="122" spans="2:9" x14ac:dyDescent="0.2">
      <c r="B122" s="610"/>
      <c r="C122" s="610" t="s">
        <v>125</v>
      </c>
      <c r="D122" s="610">
        <v>32</v>
      </c>
      <c r="E122" s="610" t="s">
        <v>203</v>
      </c>
      <c r="F122" s="610"/>
      <c r="G122" s="610"/>
      <c r="H122" s="610">
        <v>815.05988319055996</v>
      </c>
      <c r="I122" s="610"/>
    </row>
    <row r="123" spans="2:9" x14ac:dyDescent="0.2">
      <c r="B123" s="610"/>
      <c r="C123" s="610" t="s">
        <v>125</v>
      </c>
      <c r="D123" s="610">
        <v>33</v>
      </c>
      <c r="E123" s="610" t="s">
        <v>203</v>
      </c>
      <c r="F123" s="610"/>
      <c r="G123" s="610"/>
      <c r="H123" s="610">
        <v>861.87039371806304</v>
      </c>
      <c r="I123" s="610"/>
    </row>
    <row r="124" spans="2:9" x14ac:dyDescent="0.2">
      <c r="B124" s="610"/>
      <c r="C124" s="610" t="s">
        <v>125</v>
      </c>
      <c r="D124" s="610">
        <v>34</v>
      </c>
      <c r="E124" s="610" t="s">
        <v>203</v>
      </c>
      <c r="F124" s="610"/>
      <c r="G124" s="610"/>
      <c r="H124" s="610">
        <v>907.28336482011002</v>
      </c>
      <c r="I124" s="610"/>
    </row>
    <row r="125" spans="2:9" x14ac:dyDescent="0.2">
      <c r="B125" s="610"/>
      <c r="C125" s="610" t="s">
        <v>125</v>
      </c>
      <c r="D125" s="610">
        <v>35</v>
      </c>
      <c r="E125" s="610" t="s">
        <v>203</v>
      </c>
      <c r="F125" s="610"/>
      <c r="G125" s="610">
        <v>516.94946727852005</v>
      </c>
      <c r="H125" s="610">
        <v>951.37983081392395</v>
      </c>
      <c r="I125" s="610"/>
    </row>
    <row r="126" spans="2:9" x14ac:dyDescent="0.2">
      <c r="B126" s="610"/>
      <c r="C126" s="610" t="s">
        <v>125</v>
      </c>
      <c r="D126" s="610">
        <v>36</v>
      </c>
      <c r="E126" s="610" t="s">
        <v>203</v>
      </c>
      <c r="F126" s="610"/>
      <c r="G126" s="610">
        <v>570.67161851554204</v>
      </c>
      <c r="H126" s="610">
        <v>994.233976152644</v>
      </c>
      <c r="I126" s="610"/>
    </row>
    <row r="127" spans="2:9" x14ac:dyDescent="0.2">
      <c r="B127" s="610"/>
      <c r="C127" s="610" t="s">
        <v>125</v>
      </c>
      <c r="D127" s="610">
        <v>37</v>
      </c>
      <c r="E127" s="610" t="s">
        <v>203</v>
      </c>
      <c r="F127" s="610"/>
      <c r="G127" s="610">
        <v>622.92174323878896</v>
      </c>
      <c r="H127" s="610">
        <v>1035.9138863441999</v>
      </c>
      <c r="I127" s="610"/>
    </row>
    <row r="128" spans="2:9" x14ac:dyDescent="0.2">
      <c r="B128" s="610"/>
      <c r="C128" s="610" t="s">
        <v>125</v>
      </c>
      <c r="D128" s="610">
        <v>38</v>
      </c>
      <c r="E128" s="610" t="s">
        <v>203</v>
      </c>
      <c r="F128" s="610"/>
      <c r="G128" s="610">
        <v>673.77836387817604</v>
      </c>
      <c r="H128" s="610">
        <v>1076.4821987094499</v>
      </c>
      <c r="I128" s="610"/>
    </row>
    <row r="129" spans="2:9" x14ac:dyDescent="0.2">
      <c r="B129" s="610"/>
      <c r="C129" s="610" t="s">
        <v>125</v>
      </c>
      <c r="D129" s="610">
        <v>39</v>
      </c>
      <c r="E129" s="610" t="s">
        <v>203</v>
      </c>
      <c r="F129" s="610"/>
      <c r="G129" s="610">
        <v>723.31388279939597</v>
      </c>
      <c r="H129" s="610">
        <v>1115.9966685956799</v>
      </c>
      <c r="I129" s="610"/>
    </row>
    <row r="130" spans="2:9" x14ac:dyDescent="0.2">
      <c r="B130" s="610"/>
      <c r="C130" s="610" t="s">
        <v>125</v>
      </c>
      <c r="D130" s="610">
        <v>40</v>
      </c>
      <c r="E130" s="610">
        <v>40</v>
      </c>
      <c r="F130" s="610"/>
      <c r="G130" s="610">
        <v>771.59520223186598</v>
      </c>
      <c r="H130" s="610"/>
      <c r="I130" s="610"/>
    </row>
    <row r="131" spans="2:9" x14ac:dyDescent="0.2">
      <c r="B131" s="610"/>
      <c r="C131" s="610" t="s">
        <v>125</v>
      </c>
      <c r="D131" s="610">
        <v>41</v>
      </c>
      <c r="E131" s="610" t="s">
        <v>203</v>
      </c>
      <c r="F131" s="610"/>
      <c r="G131" s="610">
        <v>818.68426763744003</v>
      </c>
      <c r="H131" s="610"/>
      <c r="I131" s="610"/>
    </row>
    <row r="132" spans="2:9" x14ac:dyDescent="0.2">
      <c r="B132" s="610"/>
      <c r="C132" s="610" t="s">
        <v>125</v>
      </c>
      <c r="D132" s="610">
        <v>42</v>
      </c>
      <c r="E132" s="610" t="s">
        <v>203</v>
      </c>
      <c r="F132" s="610"/>
      <c r="G132" s="610">
        <v>864.63854559274296</v>
      </c>
      <c r="H132" s="610"/>
      <c r="I132" s="610"/>
    </row>
    <row r="133" spans="2:9" x14ac:dyDescent="0.2">
      <c r="B133" s="610"/>
      <c r="C133" s="610" t="s">
        <v>125</v>
      </c>
      <c r="D133" s="610">
        <v>43</v>
      </c>
      <c r="E133" s="610" t="s">
        <v>203</v>
      </c>
      <c r="F133" s="610"/>
      <c r="G133" s="610">
        <v>909.51144543349699</v>
      </c>
      <c r="H133" s="610"/>
      <c r="I133" s="610"/>
    </row>
    <row r="134" spans="2:9" x14ac:dyDescent="0.2">
      <c r="B134" s="610"/>
      <c r="C134" s="610" t="s">
        <v>125</v>
      </c>
      <c r="D134" s="610">
        <v>44</v>
      </c>
      <c r="E134" s="610" t="s">
        <v>203</v>
      </c>
      <c r="F134" s="610"/>
      <c r="G134" s="610">
        <v>953.35269242036202</v>
      </c>
      <c r="H134" s="610"/>
      <c r="I134" s="610"/>
    </row>
    <row r="135" spans="2:9" x14ac:dyDescent="0.2">
      <c r="B135" s="610"/>
      <c r="C135" s="610" t="s">
        <v>125</v>
      </c>
      <c r="D135" s="610">
        <v>45</v>
      </c>
      <c r="E135" s="610" t="s">
        <v>203</v>
      </c>
      <c r="F135" s="610">
        <v>504.61348773769203</v>
      </c>
      <c r="G135" s="610">
        <v>996.20865896479495</v>
      </c>
      <c r="H135" s="610"/>
      <c r="I135" s="610"/>
    </row>
    <row r="136" spans="2:9" x14ac:dyDescent="0.2">
      <c r="B136" s="610"/>
      <c r="C136" s="610" t="s">
        <v>125</v>
      </c>
      <c r="D136" s="610">
        <v>46</v>
      </c>
      <c r="E136" s="610" t="s">
        <v>203</v>
      </c>
      <c r="F136" s="610">
        <v>538.34585360884205</v>
      </c>
      <c r="G136" s="610">
        <v>1038.12265944715</v>
      </c>
      <c r="H136" s="610"/>
      <c r="I136" s="610"/>
    </row>
    <row r="137" spans="2:9" x14ac:dyDescent="0.2">
      <c r="B137" s="610"/>
      <c r="C137" s="610" t="s">
        <v>125</v>
      </c>
      <c r="D137" s="610">
        <v>47</v>
      </c>
      <c r="E137" s="610" t="s">
        <v>203</v>
      </c>
      <c r="F137" s="610">
        <v>571.35273572067297</v>
      </c>
      <c r="G137" s="610">
        <v>1079.13521332614</v>
      </c>
      <c r="H137" s="610"/>
      <c r="I137" s="610"/>
    </row>
    <row r="138" spans="2:9" x14ac:dyDescent="0.2">
      <c r="B138" s="610"/>
      <c r="C138" s="610" t="s">
        <v>125</v>
      </c>
      <c r="D138" s="610">
        <v>48</v>
      </c>
      <c r="E138" s="610" t="s">
        <v>203</v>
      </c>
      <c r="F138" s="610">
        <v>603.664684216713</v>
      </c>
      <c r="G138" s="610">
        <v>1119.28428054609</v>
      </c>
      <c r="H138" s="610"/>
      <c r="I138" s="610"/>
    </row>
    <row r="139" spans="2:9" x14ac:dyDescent="0.2">
      <c r="B139" s="610"/>
      <c r="C139" s="610" t="s">
        <v>125</v>
      </c>
      <c r="D139" s="610">
        <v>49</v>
      </c>
      <c r="E139" s="610" t="s">
        <v>203</v>
      </c>
      <c r="F139" s="610">
        <v>635.310359264363</v>
      </c>
      <c r="G139" s="610">
        <v>1158.6054726699399</v>
      </c>
      <c r="H139" s="610"/>
      <c r="I139" s="610"/>
    </row>
    <row r="140" spans="2:9" x14ac:dyDescent="0.2">
      <c r="B140" s="610"/>
      <c r="C140" s="610" t="s">
        <v>125</v>
      </c>
      <c r="D140" s="610">
        <v>50</v>
      </c>
      <c r="E140" s="610">
        <v>50</v>
      </c>
      <c r="F140" s="610">
        <v>666.31668380734698</v>
      </c>
      <c r="G140" s="610"/>
      <c r="H140" s="610"/>
      <c r="I140" s="610"/>
    </row>
    <row r="141" spans="2:9" x14ac:dyDescent="0.2">
      <c r="B141" s="610"/>
      <c r="C141" s="610" t="s">
        <v>125</v>
      </c>
      <c r="D141" s="610">
        <v>51</v>
      </c>
      <c r="E141" s="610" t="s">
        <v>203</v>
      </c>
      <c r="F141" s="610">
        <v>696.70898119100605</v>
      </c>
      <c r="G141" s="610"/>
      <c r="H141" s="610"/>
      <c r="I141" s="610"/>
    </row>
    <row r="142" spans="2:9" x14ac:dyDescent="0.2">
      <c r="B142" s="610"/>
      <c r="C142" s="610" t="s">
        <v>125</v>
      </c>
      <c r="D142" s="610">
        <v>52</v>
      </c>
      <c r="E142" s="610" t="s">
        <v>203</v>
      </c>
      <c r="F142" s="610">
        <v>726.51109942328503</v>
      </c>
      <c r="G142" s="610"/>
      <c r="H142" s="610"/>
      <c r="I142" s="610"/>
    </row>
    <row r="143" spans="2:9" x14ac:dyDescent="0.2">
      <c r="B143" s="610"/>
      <c r="C143" s="610" t="s">
        <v>125</v>
      </c>
      <c r="D143" s="610">
        <v>53</v>
      </c>
      <c r="E143" s="610" t="s">
        <v>203</v>
      </c>
      <c r="F143" s="610">
        <v>755.74552359905897</v>
      </c>
      <c r="G143" s="610"/>
      <c r="H143" s="610"/>
      <c r="I143" s="610"/>
    </row>
    <row r="144" spans="2:9" x14ac:dyDescent="0.2">
      <c r="B144" s="610"/>
      <c r="C144" s="610" t="s">
        <v>125</v>
      </c>
      <c r="D144" s="610">
        <v>54</v>
      </c>
      <c r="E144" s="610" t="s">
        <v>203</v>
      </c>
      <c r="F144" s="610">
        <v>784.43347781561204</v>
      </c>
      <c r="G144" s="610"/>
      <c r="H144" s="610"/>
      <c r="I144" s="610"/>
    </row>
    <row r="145" spans="2:9" x14ac:dyDescent="0.2">
      <c r="B145" s="610"/>
      <c r="C145" s="610" t="s">
        <v>125</v>
      </c>
      <c r="D145" s="610">
        <v>55</v>
      </c>
      <c r="E145" s="610" t="s">
        <v>203</v>
      </c>
      <c r="F145" s="610">
        <v>812.5950177364</v>
      </c>
      <c r="G145" s="610"/>
      <c r="H145" s="610"/>
      <c r="I145" s="610"/>
    </row>
    <row r="146" spans="2:9" x14ac:dyDescent="0.2">
      <c r="B146" s="610"/>
      <c r="C146" s="610" t="s">
        <v>125</v>
      </c>
      <c r="D146" s="610">
        <v>56</v>
      </c>
      <c r="E146" s="610" t="s">
        <v>203</v>
      </c>
      <c r="F146" s="610">
        <v>840.24911481432503</v>
      </c>
      <c r="G146" s="610"/>
      <c r="H146" s="610"/>
      <c r="I146" s="610"/>
    </row>
    <row r="147" spans="2:9" x14ac:dyDescent="0.2">
      <c r="B147" s="610"/>
      <c r="C147" s="610" t="s">
        <v>125</v>
      </c>
      <c r="D147" s="610">
        <v>57</v>
      </c>
      <c r="E147" s="610" t="s">
        <v>203</v>
      </c>
      <c r="F147" s="610">
        <v>867.41373306039895</v>
      </c>
      <c r="G147" s="610"/>
      <c r="H147" s="610"/>
      <c r="I147" s="610"/>
    </row>
    <row r="148" spans="2:9" x14ac:dyDescent="0.2">
      <c r="B148" s="610"/>
      <c r="C148" s="610" t="s">
        <v>125</v>
      </c>
      <c r="D148" s="610">
        <v>58</v>
      </c>
      <c r="E148" s="610" t="s">
        <v>203</v>
      </c>
      <c r="F148" s="610">
        <v>894.105899135816</v>
      </c>
      <c r="G148" s="610"/>
      <c r="H148" s="610"/>
      <c r="I148" s="610"/>
    </row>
    <row r="149" spans="2:9" x14ac:dyDescent="0.2">
      <c r="B149" s="610"/>
      <c r="C149" s="610" t="s">
        <v>125</v>
      </c>
      <c r="D149" s="610">
        <v>59</v>
      </c>
      <c r="E149" s="610" t="s">
        <v>203</v>
      </c>
      <c r="F149" s="610">
        <v>920.34176645233401</v>
      </c>
      <c r="G149" s="610"/>
      <c r="H149" s="610"/>
      <c r="I149" s="610"/>
    </row>
    <row r="150" spans="2:9" x14ac:dyDescent="0.2">
      <c r="B150" s="610"/>
      <c r="C150" s="610"/>
      <c r="D150" s="610"/>
      <c r="E150" s="610"/>
      <c r="F150" s="610"/>
      <c r="G150" s="610"/>
      <c r="H150" s="610"/>
      <c r="I150" s="610"/>
    </row>
    <row r="151" spans="2:9" x14ac:dyDescent="0.2">
      <c r="B151" s="610"/>
      <c r="C151" s="610"/>
      <c r="D151" s="610"/>
      <c r="E151" s="610"/>
      <c r="F151" s="610"/>
      <c r="G151" s="610"/>
      <c r="H151" s="610"/>
      <c r="I151" s="610"/>
    </row>
    <row r="152" spans="2:9" x14ac:dyDescent="0.2">
      <c r="B152" s="610"/>
      <c r="C152" s="610"/>
      <c r="D152" s="610"/>
      <c r="E152" s="610"/>
      <c r="F152" s="610"/>
      <c r="G152" s="610"/>
      <c r="H152" s="610"/>
      <c r="I152" s="610"/>
    </row>
    <row r="153" spans="2:9" x14ac:dyDescent="0.2">
      <c r="B153" s="610"/>
      <c r="C153" s="610" t="s">
        <v>567</v>
      </c>
      <c r="D153" s="610" t="s">
        <v>659</v>
      </c>
      <c r="E153" s="610"/>
      <c r="F153" s="610" t="s">
        <v>655</v>
      </c>
      <c r="G153" s="610" t="s">
        <v>656</v>
      </c>
      <c r="H153" s="610" t="s">
        <v>657</v>
      </c>
      <c r="I153" s="610" t="s">
        <v>658</v>
      </c>
    </row>
    <row r="154" spans="2:9" x14ac:dyDescent="0.2">
      <c r="B154" s="610"/>
      <c r="C154" s="610" t="s">
        <v>128</v>
      </c>
      <c r="D154" s="610">
        <v>26</v>
      </c>
      <c r="E154" s="610" t="s">
        <v>203</v>
      </c>
      <c r="F154" s="610"/>
      <c r="G154" s="610"/>
      <c r="H154" s="610">
        <v>2134.7432305173502</v>
      </c>
      <c r="I154" s="610">
        <v>2521.1080496679601</v>
      </c>
    </row>
    <row r="155" spans="2:9" x14ac:dyDescent="0.2">
      <c r="B155" s="610"/>
      <c r="C155" s="610" t="s">
        <v>128</v>
      </c>
      <c r="D155" s="610">
        <v>27</v>
      </c>
      <c r="E155" s="610" t="s">
        <v>203</v>
      </c>
      <c r="F155" s="610"/>
      <c r="G155" s="610"/>
      <c r="H155" s="610">
        <v>2389.6283587641701</v>
      </c>
      <c r="I155" s="610">
        <v>3038.4415563432599</v>
      </c>
    </row>
    <row r="156" spans="2:9" x14ac:dyDescent="0.2">
      <c r="B156" s="610"/>
      <c r="C156" s="610" t="s">
        <v>128</v>
      </c>
      <c r="D156" s="610">
        <v>28</v>
      </c>
      <c r="E156" s="610" t="s">
        <v>203</v>
      </c>
      <c r="F156" s="610"/>
      <c r="G156" s="610"/>
      <c r="H156" s="610">
        <v>2635.24285508602</v>
      </c>
      <c r="I156" s="610">
        <v>3536.9587101154698</v>
      </c>
    </row>
    <row r="157" spans="2:9" x14ac:dyDescent="0.2">
      <c r="B157" s="610"/>
      <c r="C157" s="610" t="s">
        <v>128</v>
      </c>
      <c r="D157" s="610">
        <v>29</v>
      </c>
      <c r="E157" s="610" t="s">
        <v>203</v>
      </c>
      <c r="F157" s="610"/>
      <c r="G157" s="610"/>
      <c r="H157" s="610">
        <v>2872.2374979124202</v>
      </c>
      <c r="I157" s="610">
        <v>4017.9803785037302</v>
      </c>
    </row>
    <row r="158" spans="2:9" x14ac:dyDescent="0.2">
      <c r="B158" s="610"/>
      <c r="C158" s="610" t="s">
        <v>128</v>
      </c>
      <c r="D158" s="610">
        <v>30</v>
      </c>
      <c r="E158" s="610">
        <v>30</v>
      </c>
      <c r="F158" s="610"/>
      <c r="G158" s="610"/>
      <c r="H158" s="610">
        <v>3101.1968580576099</v>
      </c>
      <c r="I158" s="610"/>
    </row>
    <row r="159" spans="2:9" x14ac:dyDescent="0.2">
      <c r="B159" s="610"/>
      <c r="C159" s="610" t="s">
        <v>128</v>
      </c>
      <c r="D159" s="610">
        <v>31</v>
      </c>
      <c r="E159" s="610" t="s">
        <v>203</v>
      </c>
      <c r="F159" s="610"/>
      <c r="G159" s="610"/>
      <c r="H159" s="610">
        <v>3322.64798585988</v>
      </c>
      <c r="I159" s="610"/>
    </row>
    <row r="160" spans="2:9" x14ac:dyDescent="0.2">
      <c r="B160" s="610"/>
      <c r="C160" s="610" t="s">
        <v>128</v>
      </c>
      <c r="D160" s="610">
        <v>32</v>
      </c>
      <c r="E160" s="610" t="s">
        <v>203</v>
      </c>
      <c r="F160" s="610"/>
      <c r="G160" s="610"/>
      <c r="H160" s="610">
        <v>3537.0677186523299</v>
      </c>
      <c r="I160" s="610"/>
    </row>
    <row r="161" spans="2:9" x14ac:dyDescent="0.2">
      <c r="B161" s="610"/>
      <c r="C161" s="610" t="s">
        <v>128</v>
      </c>
      <c r="D161" s="610">
        <v>33</v>
      </c>
      <c r="E161" s="610" t="s">
        <v>203</v>
      </c>
      <c r="F161" s="610"/>
      <c r="G161" s="610"/>
      <c r="H161" s="610">
        <v>3744.8888634290201</v>
      </c>
      <c r="I161" s="610"/>
    </row>
    <row r="162" spans="2:9" x14ac:dyDescent="0.2">
      <c r="B162" s="610"/>
      <c r="C162" s="610" t="s">
        <v>128</v>
      </c>
      <c r="D162" s="610">
        <v>34</v>
      </c>
      <c r="E162" s="610" t="s">
        <v>203</v>
      </c>
      <c r="F162" s="610"/>
      <c r="G162" s="610">
        <v>3100.2272620510198</v>
      </c>
      <c r="H162" s="610">
        <v>3946.5054562793198</v>
      </c>
      <c r="I162" s="610"/>
    </row>
    <row r="163" spans="2:9" x14ac:dyDescent="0.2">
      <c r="B163" s="610"/>
      <c r="C163" s="610" t="s">
        <v>128</v>
      </c>
      <c r="D163" s="610">
        <v>35</v>
      </c>
      <c r="E163" s="610" t="s">
        <v>203</v>
      </c>
      <c r="F163" s="610"/>
      <c r="G163" s="610">
        <v>3293.1332761543099</v>
      </c>
      <c r="H163" s="610">
        <v>4142.2772592391802</v>
      </c>
      <c r="I163" s="610"/>
    </row>
    <row r="164" spans="2:9" x14ac:dyDescent="0.2">
      <c r="B164" s="610"/>
      <c r="C164" s="610" t="s">
        <v>128</v>
      </c>
      <c r="D164" s="610">
        <v>36</v>
      </c>
      <c r="E164" s="610" t="s">
        <v>203</v>
      </c>
      <c r="F164" s="610"/>
      <c r="G164" s="610">
        <v>3480.6045888498602</v>
      </c>
      <c r="H164" s="610">
        <v>4332.5336235120403</v>
      </c>
      <c r="I164" s="610"/>
    </row>
    <row r="165" spans="2:9" x14ac:dyDescent="0.2">
      <c r="B165" s="610"/>
      <c r="C165" s="610" t="s">
        <v>128</v>
      </c>
      <c r="D165" s="610">
        <v>37</v>
      </c>
      <c r="E165" s="610" t="s">
        <v>203</v>
      </c>
      <c r="F165" s="610"/>
      <c r="G165" s="610">
        <v>3662.9390494926702</v>
      </c>
      <c r="H165" s="610">
        <v>4517.57682326757</v>
      </c>
      <c r="I165" s="610"/>
    </row>
    <row r="166" spans="2:9" x14ac:dyDescent="0.2">
      <c r="B166" s="610"/>
      <c r="C166" s="610" t="s">
        <v>128</v>
      </c>
      <c r="D166" s="610">
        <v>38</v>
      </c>
      <c r="E166" s="610" t="s">
        <v>203</v>
      </c>
      <c r="F166" s="610"/>
      <c r="G166" s="610">
        <v>3840.4106735991199</v>
      </c>
      <c r="H166" s="610">
        <v>4697.6849447641398</v>
      </c>
      <c r="I166" s="610"/>
    </row>
    <row r="167" spans="2:9" x14ac:dyDescent="0.2">
      <c r="B167" s="610"/>
      <c r="C167" s="610" t="s">
        <v>128</v>
      </c>
      <c r="D167" s="610">
        <v>39</v>
      </c>
      <c r="E167" s="610" t="s">
        <v>203</v>
      </c>
      <c r="F167" s="610"/>
      <c r="G167" s="610">
        <v>4013.2721198253698</v>
      </c>
      <c r="H167" s="610">
        <v>4873.1144001249304</v>
      </c>
      <c r="I167" s="610"/>
    </row>
    <row r="168" spans="2:9" x14ac:dyDescent="0.2">
      <c r="B168" s="610"/>
      <c r="C168" s="610" t="s">
        <v>128</v>
      </c>
      <c r="D168" s="610">
        <v>40</v>
      </c>
      <c r="E168" s="610">
        <v>40</v>
      </c>
      <c r="F168" s="610"/>
      <c r="G168" s="610">
        <v>4181.7568532967498</v>
      </c>
      <c r="H168" s="610"/>
      <c r="I168" s="610"/>
    </row>
    <row r="169" spans="2:9" x14ac:dyDescent="0.2">
      <c r="B169" s="610"/>
      <c r="C169" s="610" t="s">
        <v>128</v>
      </c>
      <c r="D169" s="610">
        <v>41</v>
      </c>
      <c r="E169" s="610" t="s">
        <v>203</v>
      </c>
      <c r="F169" s="610"/>
      <c r="G169" s="610">
        <v>4346.0810417723997</v>
      </c>
      <c r="H169" s="610"/>
      <c r="I169" s="610"/>
    </row>
    <row r="170" spans="2:9" x14ac:dyDescent="0.2">
      <c r="B170" s="610"/>
      <c r="C170" s="610" t="s">
        <v>128</v>
      </c>
      <c r="D170" s="610">
        <v>42</v>
      </c>
      <c r="E170" s="610" t="s">
        <v>203</v>
      </c>
      <c r="F170" s="610"/>
      <c r="G170" s="610">
        <v>4506.4452232856802</v>
      </c>
      <c r="H170" s="610"/>
      <c r="I170" s="610"/>
    </row>
    <row r="171" spans="2:9" x14ac:dyDescent="0.2">
      <c r="B171" s="610"/>
      <c r="C171" s="610" t="s">
        <v>128</v>
      </c>
      <c r="D171" s="610">
        <v>43</v>
      </c>
      <c r="E171" s="610" t="s">
        <v>203</v>
      </c>
      <c r="F171" s="610"/>
      <c r="G171" s="610">
        <v>4663.0357775337297</v>
      </c>
      <c r="H171" s="610"/>
      <c r="I171" s="610"/>
    </row>
    <row r="172" spans="2:9" x14ac:dyDescent="0.2">
      <c r="B172" s="610"/>
      <c r="C172" s="610" t="s">
        <v>128</v>
      </c>
      <c r="D172" s="610">
        <v>44</v>
      </c>
      <c r="E172" s="610" t="s">
        <v>203</v>
      </c>
      <c r="F172" s="610">
        <v>2407.1825935063198</v>
      </c>
      <c r="G172" s="610">
        <v>4816.0262280943498</v>
      </c>
      <c r="H172" s="610"/>
      <c r="I172" s="610"/>
    </row>
    <row r="173" spans="2:9" x14ac:dyDescent="0.2">
      <c r="B173" s="610"/>
      <c r="C173" s="610" t="s">
        <v>128</v>
      </c>
      <c r="D173" s="610">
        <v>45</v>
      </c>
      <c r="E173" s="610" t="s">
        <v>203</v>
      </c>
      <c r="F173" s="610">
        <v>2799.8835474625998</v>
      </c>
      <c r="G173" s="610">
        <v>4965.5783982871399</v>
      </c>
      <c r="H173" s="610"/>
      <c r="I173" s="610"/>
    </row>
    <row r="174" spans="2:9" x14ac:dyDescent="0.2">
      <c r="B174" s="610"/>
      <c r="C174" s="610" t="s">
        <v>128</v>
      </c>
      <c r="D174" s="610">
        <v>46</v>
      </c>
      <c r="E174" s="610" t="s">
        <v>203</v>
      </c>
      <c r="F174" s="610">
        <v>3183.9530085136798</v>
      </c>
      <c r="G174" s="610">
        <v>5111.84343998439</v>
      </c>
      <c r="H174" s="610"/>
      <c r="I174" s="610"/>
    </row>
    <row r="175" spans="2:9" x14ac:dyDescent="0.2">
      <c r="B175" s="610"/>
      <c r="C175" s="610" t="s">
        <v>128</v>
      </c>
      <c r="D175" s="610">
        <v>47</v>
      </c>
      <c r="E175" s="610" t="s">
        <v>203</v>
      </c>
      <c r="F175" s="610">
        <v>3559.76226755265</v>
      </c>
      <c r="G175" s="610">
        <v>5254.9627517701201</v>
      </c>
      <c r="H175" s="610"/>
      <c r="I175" s="610"/>
    </row>
    <row r="176" spans="2:9" x14ac:dyDescent="0.2">
      <c r="B176" s="610"/>
      <c r="C176" s="610" t="s">
        <v>128</v>
      </c>
      <c r="D176" s="610">
        <v>48</v>
      </c>
      <c r="E176" s="610" t="s">
        <v>203</v>
      </c>
      <c r="F176" s="610">
        <v>3927.6591619415099</v>
      </c>
      <c r="G176" s="610">
        <v>5395.0688004281201</v>
      </c>
      <c r="H176" s="610"/>
      <c r="I176" s="610"/>
    </row>
    <row r="177" spans="2:9" x14ac:dyDescent="0.2">
      <c r="B177" s="610"/>
      <c r="C177" s="610" t="s">
        <v>128</v>
      </c>
      <c r="D177" s="610">
        <v>49</v>
      </c>
      <c r="E177" s="610" t="s">
        <v>203</v>
      </c>
      <c r="F177" s="610">
        <v>4287.9700101807102</v>
      </c>
      <c r="G177" s="610">
        <v>5532.2858577214902</v>
      </c>
      <c r="H177" s="610"/>
      <c r="I177" s="610"/>
    </row>
    <row r="178" spans="2:9" x14ac:dyDescent="0.2">
      <c r="B178" s="610"/>
      <c r="C178" s="610" t="s">
        <v>128</v>
      </c>
      <c r="D178" s="610">
        <v>50</v>
      </c>
      <c r="E178" s="610">
        <v>50</v>
      </c>
      <c r="F178" s="610">
        <v>4641.0013511156303</v>
      </c>
      <c r="G178" s="610"/>
      <c r="H178" s="610"/>
      <c r="I178" s="610"/>
    </row>
    <row r="179" spans="2:9" x14ac:dyDescent="0.2">
      <c r="B179" s="610"/>
      <c r="C179" s="610" t="s">
        <v>128</v>
      </c>
      <c r="D179" s="610">
        <v>51</v>
      </c>
      <c r="E179" s="610" t="s">
        <v>203</v>
      </c>
      <c r="F179" s="610">
        <v>4987.0415109085698</v>
      </c>
      <c r="G179" s="610"/>
      <c r="H179" s="610"/>
      <c r="I179" s="610"/>
    </row>
    <row r="180" spans="2:9" x14ac:dyDescent="0.2">
      <c r="B180" s="610"/>
      <c r="C180" s="610" t="s">
        <v>128</v>
      </c>
      <c r="D180" s="610">
        <v>52</v>
      </c>
      <c r="E180" s="610" t="s">
        <v>203</v>
      </c>
      <c r="F180" s="610">
        <v>5326.3620178476303</v>
      </c>
      <c r="G180" s="610"/>
      <c r="H180" s="610"/>
      <c r="I180" s="610"/>
    </row>
    <row r="181" spans="2:9" x14ac:dyDescent="0.2">
      <c r="B181" s="610"/>
      <c r="C181" s="610" t="s">
        <v>128</v>
      </c>
      <c r="D181" s="610">
        <v>53</v>
      </c>
      <c r="E181" s="610" t="s">
        <v>203</v>
      </c>
      <c r="F181" s="610">
        <v>5659.2188823858896</v>
      </c>
      <c r="G181" s="610"/>
      <c r="H181" s="610"/>
      <c r="I181" s="610"/>
    </row>
    <row r="182" spans="2:9" x14ac:dyDescent="0.2">
      <c r="B182" s="610"/>
      <c r="C182" s="610" t="s">
        <v>128</v>
      </c>
      <c r="D182" s="610">
        <v>54</v>
      </c>
      <c r="E182" s="610" t="s">
        <v>203</v>
      </c>
      <c r="F182" s="610">
        <v>5985.8537575291703</v>
      </c>
      <c r="G182" s="610"/>
      <c r="H182" s="610"/>
      <c r="I182" s="610"/>
    </row>
    <row r="183" spans="2:9" x14ac:dyDescent="0.2">
      <c r="B183" s="610"/>
      <c r="C183" s="610" t="s">
        <v>128</v>
      </c>
      <c r="D183" s="610">
        <v>55</v>
      </c>
      <c r="E183" s="610" t="s">
        <v>203</v>
      </c>
      <c r="F183" s="610">
        <v>6306.4949927470198</v>
      </c>
      <c r="G183" s="610"/>
      <c r="H183" s="610"/>
      <c r="I183" s="610"/>
    </row>
    <row r="184" spans="2:9" x14ac:dyDescent="0.2">
      <c r="B184" s="610"/>
      <c r="C184" s="610" t="s">
        <v>128</v>
      </c>
      <c r="D184" s="610">
        <v>56</v>
      </c>
      <c r="E184" s="610" t="s">
        <v>203</v>
      </c>
      <c r="F184" s="610">
        <v>6621.3585929209103</v>
      </c>
      <c r="G184" s="610"/>
      <c r="H184" s="610"/>
      <c r="I184" s="610"/>
    </row>
    <row r="185" spans="2:9" x14ac:dyDescent="0.2">
      <c r="B185" s="610"/>
      <c r="C185" s="610" t="s">
        <v>128</v>
      </c>
      <c r="D185" s="610">
        <v>57</v>
      </c>
      <c r="E185" s="610" t="s">
        <v>203</v>
      </c>
      <c r="F185" s="610">
        <v>6930.6490924156797</v>
      </c>
      <c r="G185" s="610"/>
      <c r="H185" s="610"/>
      <c r="I185" s="610"/>
    </row>
    <row r="186" spans="2:9" x14ac:dyDescent="0.2">
      <c r="B186" s="610"/>
      <c r="C186" s="610" t="s">
        <v>128</v>
      </c>
      <c r="D186" s="610">
        <v>58</v>
      </c>
      <c r="E186" s="610" t="s">
        <v>203</v>
      </c>
      <c r="F186" s="610">
        <v>7234.5603531327897</v>
      </c>
      <c r="G186" s="610"/>
      <c r="H186" s="610"/>
      <c r="I186" s="610"/>
    </row>
    <row r="187" spans="2:9" x14ac:dyDescent="0.2">
      <c r="B187" s="610"/>
      <c r="C187" s="610" t="s">
        <v>128</v>
      </c>
      <c r="D187" s="610">
        <v>59</v>
      </c>
      <c r="E187" s="610" t="s">
        <v>203</v>
      </c>
      <c r="F187" s="610">
        <v>7533.27629434345</v>
      </c>
      <c r="G187" s="610"/>
      <c r="H187" s="610"/>
      <c r="I187" s="610"/>
    </row>
    <row r="188" spans="2:9" x14ac:dyDescent="0.2">
      <c r="B188" s="610"/>
      <c r="C188" s="610" t="s">
        <v>126</v>
      </c>
      <c r="D188" s="610">
        <v>26</v>
      </c>
      <c r="E188" s="610" t="s">
        <v>203</v>
      </c>
      <c r="F188" s="610"/>
      <c r="G188" s="610"/>
      <c r="H188" s="610">
        <v>1954.4639129933701</v>
      </c>
      <c r="I188" s="610">
        <v>2366.2856649279602</v>
      </c>
    </row>
    <row r="189" spans="2:9" x14ac:dyDescent="0.2">
      <c r="B189" s="610"/>
      <c r="C189" s="610" t="s">
        <v>126</v>
      </c>
      <c r="D189" s="610">
        <v>27</v>
      </c>
      <c r="E189" s="610" t="s">
        <v>203</v>
      </c>
      <c r="F189" s="610"/>
      <c r="G189" s="610"/>
      <c r="H189" s="610">
        <v>2167.6118319306001</v>
      </c>
      <c r="I189" s="610">
        <v>2660.6202899467398</v>
      </c>
    </row>
    <row r="190" spans="2:9" x14ac:dyDescent="0.2">
      <c r="B190" s="610"/>
      <c r="C190" s="610" t="s">
        <v>126</v>
      </c>
      <c r="D190" s="610">
        <v>28</v>
      </c>
      <c r="E190" s="610" t="s">
        <v>203</v>
      </c>
      <c r="F190" s="610"/>
      <c r="G190" s="610"/>
      <c r="H190" s="610">
        <v>2373.0071765390198</v>
      </c>
      <c r="I190" s="610">
        <v>2944.2494336763798</v>
      </c>
    </row>
    <row r="191" spans="2:9" x14ac:dyDescent="0.2">
      <c r="B191" s="610"/>
      <c r="C191" s="610" t="s">
        <v>126</v>
      </c>
      <c r="D191" s="610">
        <v>29</v>
      </c>
      <c r="E191" s="610" t="s">
        <v>203</v>
      </c>
      <c r="F191" s="610"/>
      <c r="G191" s="610"/>
      <c r="H191" s="610">
        <v>2571.1941608686898</v>
      </c>
      <c r="I191" s="610">
        <v>3217.9245978868898</v>
      </c>
    </row>
    <row r="192" spans="2:9" x14ac:dyDescent="0.2">
      <c r="B192" s="610"/>
      <c r="C192" s="610" t="s">
        <v>126</v>
      </c>
      <c r="D192" s="610">
        <v>30</v>
      </c>
      <c r="E192" s="610">
        <v>30</v>
      </c>
      <c r="F192" s="610"/>
      <c r="G192" s="610"/>
      <c r="H192" s="610">
        <v>2762.6616327915299</v>
      </c>
      <c r="I192" s="610"/>
    </row>
    <row r="193" spans="2:9" x14ac:dyDescent="0.2">
      <c r="B193" s="610"/>
      <c r="C193" s="610" t="s">
        <v>126</v>
      </c>
      <c r="D193" s="610">
        <v>31</v>
      </c>
      <c r="E193" s="610" t="s">
        <v>203</v>
      </c>
      <c r="F193" s="610"/>
      <c r="G193" s="610"/>
      <c r="H193" s="610">
        <v>2947.8503386294201</v>
      </c>
      <c r="I193" s="610"/>
    </row>
    <row r="194" spans="2:9" x14ac:dyDescent="0.2">
      <c r="B194" s="610"/>
      <c r="C194" s="610" t="s">
        <v>126</v>
      </c>
      <c r="D194" s="610">
        <v>32</v>
      </c>
      <c r="E194" s="610" t="s">
        <v>203</v>
      </c>
      <c r="F194" s="610"/>
      <c r="G194" s="610"/>
      <c r="H194" s="610">
        <v>3127.1590340333</v>
      </c>
      <c r="I194" s="610"/>
    </row>
    <row r="195" spans="2:9" x14ac:dyDescent="0.2">
      <c r="B195" s="610"/>
      <c r="C195" s="610" t="s">
        <v>126</v>
      </c>
      <c r="D195" s="610">
        <v>33</v>
      </c>
      <c r="E195" s="610" t="s">
        <v>203</v>
      </c>
      <c r="F195" s="610"/>
      <c r="G195" s="610"/>
      <c r="H195" s="610">
        <v>3300.9496542432298</v>
      </c>
      <c r="I195" s="610"/>
    </row>
    <row r="196" spans="2:9" x14ac:dyDescent="0.2">
      <c r="B196" s="610"/>
      <c r="C196" s="610" t="s">
        <v>126</v>
      </c>
      <c r="D196" s="610">
        <v>34</v>
      </c>
      <c r="E196" s="610" t="s">
        <v>203</v>
      </c>
      <c r="F196" s="610"/>
      <c r="G196" s="610">
        <v>2923.7062418230898</v>
      </c>
      <c r="H196" s="610">
        <v>3469.5517122952001</v>
      </c>
      <c r="I196" s="610"/>
    </row>
    <row r="197" spans="2:9" x14ac:dyDescent="0.2">
      <c r="B197" s="610"/>
      <c r="C197" s="610" t="s">
        <v>126</v>
      </c>
      <c r="D197" s="610">
        <v>35</v>
      </c>
      <c r="E197" s="610" t="s">
        <v>203</v>
      </c>
      <c r="F197" s="610"/>
      <c r="G197" s="610">
        <v>3071.2519128014901</v>
      </c>
      <c r="H197" s="610">
        <v>3633.26605951704</v>
      </c>
      <c r="I197" s="610"/>
    </row>
    <row r="198" spans="2:9" x14ac:dyDescent="0.2">
      <c r="B198" s="610"/>
      <c r="C198" s="610" t="s">
        <v>126</v>
      </c>
      <c r="D198" s="610">
        <v>36</v>
      </c>
      <c r="E198" s="610" t="s">
        <v>203</v>
      </c>
      <c r="F198" s="610"/>
      <c r="G198" s="610">
        <v>3214.6408099773798</v>
      </c>
      <c r="H198" s="610">
        <v>3792.3681161503901</v>
      </c>
      <c r="I198" s="610"/>
    </row>
    <row r="199" spans="2:9" x14ac:dyDescent="0.2">
      <c r="B199" s="610"/>
      <c r="C199" s="610" t="s">
        <v>126</v>
      </c>
      <c r="D199" s="610">
        <v>37</v>
      </c>
      <c r="E199" s="610" t="s">
        <v>203</v>
      </c>
      <c r="F199" s="610"/>
      <c r="G199" s="610">
        <v>3354.1007457553401</v>
      </c>
      <c r="H199" s="610">
        <v>3947.1106592429101</v>
      </c>
      <c r="I199" s="610"/>
    </row>
    <row r="200" spans="2:9" x14ac:dyDescent="0.2">
      <c r="B200" s="610"/>
      <c r="C200" s="610" t="s">
        <v>126</v>
      </c>
      <c r="D200" s="610">
        <v>38</v>
      </c>
      <c r="E200" s="610" t="s">
        <v>203</v>
      </c>
      <c r="F200" s="610"/>
      <c r="G200" s="610">
        <v>3489.8413030424299</v>
      </c>
      <c r="H200" s="610">
        <v>4097.7262386795801</v>
      </c>
      <c r="I200" s="610"/>
    </row>
    <row r="201" spans="2:9" x14ac:dyDescent="0.2">
      <c r="B201" s="610"/>
      <c r="C201" s="610" t="s">
        <v>126</v>
      </c>
      <c r="D201" s="610">
        <v>39</v>
      </c>
      <c r="E201" s="610" t="s">
        <v>203</v>
      </c>
      <c r="F201" s="610"/>
      <c r="G201" s="610">
        <v>3622.0557297844198</v>
      </c>
      <c r="H201" s="610">
        <v>4244.4292793302502</v>
      </c>
      <c r="I201" s="610"/>
    </row>
    <row r="202" spans="2:9" x14ac:dyDescent="0.2">
      <c r="B202" s="610"/>
      <c r="C202" s="610" t="s">
        <v>126</v>
      </c>
      <c r="D202" s="610">
        <v>40</v>
      </c>
      <c r="E202" s="610">
        <v>40</v>
      </c>
      <c r="F202" s="610"/>
      <c r="G202" s="610">
        <v>3750.9225936051698</v>
      </c>
      <c r="H202" s="610"/>
      <c r="I202" s="610"/>
    </row>
    <row r="203" spans="2:9" x14ac:dyDescent="0.2">
      <c r="B203" s="610"/>
      <c r="C203" s="610" t="s">
        <v>126</v>
      </c>
      <c r="D203" s="610">
        <v>41</v>
      </c>
      <c r="E203" s="610" t="s">
        <v>203</v>
      </c>
      <c r="F203" s="610"/>
      <c r="G203" s="610">
        <v>3876.6072321029501</v>
      </c>
      <c r="H203" s="610"/>
      <c r="I203" s="610"/>
    </row>
    <row r="204" spans="2:9" x14ac:dyDescent="0.2">
      <c r="B204" s="610"/>
      <c r="C204" s="610" t="s">
        <v>126</v>
      </c>
      <c r="D204" s="610">
        <v>42</v>
      </c>
      <c r="E204" s="610" t="s">
        <v>203</v>
      </c>
      <c r="F204" s="610"/>
      <c r="G204" s="610">
        <v>3999.2630283582698</v>
      </c>
      <c r="H204" s="610"/>
      <c r="I204" s="610"/>
    </row>
    <row r="205" spans="2:9" x14ac:dyDescent="0.2">
      <c r="B205" s="610"/>
      <c r="C205" s="610" t="s">
        <v>126</v>
      </c>
      <c r="D205" s="610">
        <v>43</v>
      </c>
      <c r="E205" s="610" t="s">
        <v>203</v>
      </c>
      <c r="F205" s="610"/>
      <c r="G205" s="610">
        <v>4119.0325363376096</v>
      </c>
      <c r="H205" s="610"/>
      <c r="I205" s="610"/>
    </row>
    <row r="206" spans="2:9" x14ac:dyDescent="0.2">
      <c r="B206" s="610"/>
      <c r="C206" s="610" t="s">
        <v>126</v>
      </c>
      <c r="D206" s="610">
        <v>44</v>
      </c>
      <c r="E206" s="610" t="s">
        <v>203</v>
      </c>
      <c r="F206" s="610">
        <v>3417.1530498357502</v>
      </c>
      <c r="G206" s="610">
        <v>4236.0484769042296</v>
      </c>
      <c r="H206" s="610"/>
      <c r="I206" s="610"/>
    </row>
    <row r="207" spans="2:9" x14ac:dyDescent="0.2">
      <c r="B207" s="610"/>
      <c r="C207" s="610" t="s">
        <v>126</v>
      </c>
      <c r="D207" s="610">
        <v>45</v>
      </c>
      <c r="E207" s="610" t="s">
        <v>203</v>
      </c>
      <c r="F207" s="610">
        <v>3541.3209223054901</v>
      </c>
      <c r="G207" s="610">
        <v>4350.4346218875398</v>
      </c>
      <c r="H207" s="610"/>
      <c r="I207" s="610"/>
    </row>
    <row r="208" spans="2:9" x14ac:dyDescent="0.2">
      <c r="B208" s="610"/>
      <c r="C208" s="610" t="s">
        <v>126</v>
      </c>
      <c r="D208" s="610">
        <v>46</v>
      </c>
      <c r="E208" s="610" t="s">
        <v>203</v>
      </c>
      <c r="F208" s="610">
        <v>3662.7596083561998</v>
      </c>
      <c r="G208" s="610">
        <v>4462.3065809771597</v>
      </c>
      <c r="H208" s="610"/>
      <c r="I208" s="610"/>
    </row>
    <row r="209" spans="2:9" x14ac:dyDescent="0.2">
      <c r="B209" s="610"/>
      <c r="C209" s="610" t="s">
        <v>126</v>
      </c>
      <c r="D209" s="610">
        <v>47</v>
      </c>
      <c r="E209" s="610" t="s">
        <v>203</v>
      </c>
      <c r="F209" s="610">
        <v>3781.5865062264102</v>
      </c>
      <c r="G209" s="610">
        <v>4571.7725039840298</v>
      </c>
      <c r="H209" s="610"/>
      <c r="I209" s="610"/>
    </row>
    <row r="210" spans="2:9" x14ac:dyDescent="0.2">
      <c r="B210" s="610"/>
      <c r="C210" s="610" t="s">
        <v>126</v>
      </c>
      <c r="D210" s="610">
        <v>48</v>
      </c>
      <c r="E210" s="610" t="s">
        <v>203</v>
      </c>
      <c r="F210" s="610">
        <v>3897.9115983971101</v>
      </c>
      <c r="G210" s="610">
        <v>4678.93370916195</v>
      </c>
      <c r="H210" s="610"/>
      <c r="I210" s="610"/>
    </row>
    <row r="211" spans="2:9" x14ac:dyDescent="0.2">
      <c r="B211" s="610"/>
      <c r="C211" s="610" t="s">
        <v>126</v>
      </c>
      <c r="D211" s="610">
        <v>49</v>
      </c>
      <c r="E211" s="610" t="s">
        <v>203</v>
      </c>
      <c r="F211" s="610">
        <v>4011.8380633137399</v>
      </c>
      <c r="G211" s="610">
        <v>4783.8852467391498</v>
      </c>
      <c r="H211" s="610"/>
      <c r="I211" s="610"/>
    </row>
    <row r="212" spans="2:9" x14ac:dyDescent="0.2">
      <c r="B212" s="610"/>
      <c r="C212" s="610" t="s">
        <v>126</v>
      </c>
      <c r="D212" s="610">
        <v>50</v>
      </c>
      <c r="E212" s="610">
        <v>50</v>
      </c>
      <c r="F212" s="610">
        <v>4123.4628253047804</v>
      </c>
      <c r="G212" s="610"/>
      <c r="H212" s="610"/>
      <c r="I212" s="610"/>
    </row>
    <row r="213" spans="2:9" x14ac:dyDescent="0.2">
      <c r="B213" s="610"/>
      <c r="C213" s="610" t="s">
        <v>126</v>
      </c>
      <c r="D213" s="610">
        <v>51</v>
      </c>
      <c r="E213" s="610" t="s">
        <v>203</v>
      </c>
      <c r="F213" s="610">
        <v>4232.8770500417104</v>
      </c>
      <c r="G213" s="610"/>
      <c r="H213" s="610"/>
      <c r="I213" s="610"/>
    </row>
    <row r="214" spans="2:9" x14ac:dyDescent="0.2">
      <c r="B214" s="610"/>
      <c r="C214" s="610" t="s">
        <v>126</v>
      </c>
      <c r="D214" s="610">
        <v>52</v>
      </c>
      <c r="E214" s="610" t="s">
        <v>203</v>
      </c>
      <c r="F214" s="610">
        <v>4340.1665918864801</v>
      </c>
      <c r="G214" s="610"/>
      <c r="H214" s="610"/>
      <c r="I214" s="610"/>
    </row>
    <row r="215" spans="2:9" x14ac:dyDescent="0.2">
      <c r="B215" s="610"/>
      <c r="C215" s="610" t="s">
        <v>126</v>
      </c>
      <c r="D215" s="610">
        <v>53</v>
      </c>
      <c r="E215" s="610" t="s">
        <v>203</v>
      </c>
      <c r="F215" s="610">
        <v>4445.4123986264003</v>
      </c>
      <c r="G215" s="610"/>
      <c r="H215" s="610"/>
      <c r="I215" s="610"/>
    </row>
    <row r="216" spans="2:9" x14ac:dyDescent="0.2">
      <c r="B216" s="610"/>
      <c r="C216" s="610" t="s">
        <v>126</v>
      </c>
      <c r="D216" s="610">
        <v>54</v>
      </c>
      <c r="E216" s="610" t="s">
        <v>203</v>
      </c>
      <c r="F216" s="610">
        <v>4548.6908783763502</v>
      </c>
      <c r="G216" s="610"/>
      <c r="H216" s="610"/>
      <c r="I216" s="610"/>
    </row>
    <row r="217" spans="2:9" x14ac:dyDescent="0.2">
      <c r="B217" s="610"/>
      <c r="C217" s="610" t="s">
        <v>126</v>
      </c>
      <c r="D217" s="610">
        <v>55</v>
      </c>
      <c r="E217" s="610" t="s">
        <v>203</v>
      </c>
      <c r="F217" s="610">
        <v>4650.0742328142896</v>
      </c>
      <c r="G217" s="610"/>
      <c r="H217" s="610"/>
      <c r="I217" s="610"/>
    </row>
    <row r="218" spans="2:9" x14ac:dyDescent="0.2">
      <c r="B218" s="610"/>
      <c r="C218" s="610" t="s">
        <v>126</v>
      </c>
      <c r="D218" s="610">
        <v>56</v>
      </c>
      <c r="E218" s="610" t="s">
        <v>203</v>
      </c>
      <c r="F218" s="610">
        <v>4749.6307603904997</v>
      </c>
      <c r="G218" s="610"/>
      <c r="H218" s="610"/>
      <c r="I218" s="610"/>
    </row>
    <row r="219" spans="2:9" x14ac:dyDescent="0.2">
      <c r="B219" s="610"/>
      <c r="C219" s="610" t="s">
        <v>126</v>
      </c>
      <c r="D219" s="610">
        <v>57</v>
      </c>
      <c r="E219" s="610" t="s">
        <v>203</v>
      </c>
      <c r="F219" s="610">
        <v>4847.42513269968</v>
      </c>
      <c r="G219" s="610"/>
      <c r="H219" s="610"/>
      <c r="I219" s="610"/>
    </row>
    <row r="220" spans="2:9" x14ac:dyDescent="0.2">
      <c r="B220" s="610"/>
      <c r="C220" s="610" t="s">
        <v>126</v>
      </c>
      <c r="D220" s="610">
        <v>58</v>
      </c>
      <c r="E220" s="610" t="s">
        <v>203</v>
      </c>
      <c r="F220" s="610">
        <v>4943.5186468168804</v>
      </c>
      <c r="G220" s="610"/>
      <c r="H220" s="610"/>
      <c r="I220" s="610"/>
    </row>
    <row r="221" spans="2:9" x14ac:dyDescent="0.2">
      <c r="B221" s="610"/>
      <c r="C221" s="610" t="s">
        <v>126</v>
      </c>
      <c r="D221" s="610">
        <v>59</v>
      </c>
      <c r="E221" s="610" t="s">
        <v>203</v>
      </c>
      <c r="F221" s="610">
        <v>5037.9694560630796</v>
      </c>
      <c r="G221" s="610"/>
      <c r="H221" s="610"/>
      <c r="I221" s="610"/>
    </row>
    <row r="222" spans="2:9" x14ac:dyDescent="0.2">
      <c r="B222" s="610"/>
      <c r="C222" s="610"/>
      <c r="D222" s="610"/>
      <c r="E222" s="610"/>
      <c r="F222" s="610"/>
      <c r="G222" s="610"/>
      <c r="H222" s="610"/>
      <c r="I222" s="610"/>
    </row>
    <row r="223" spans="2:9" x14ac:dyDescent="0.2">
      <c r="B223" s="610"/>
      <c r="C223" s="610"/>
      <c r="D223" s="610"/>
      <c r="E223" s="610"/>
      <c r="F223" s="610"/>
      <c r="G223" s="610"/>
      <c r="H223" s="610"/>
      <c r="I223" s="610"/>
    </row>
    <row r="224" spans="2:9" ht="14.4" x14ac:dyDescent="0.3">
      <c r="B224" s="610"/>
      <c r="C224" s="617" t="s">
        <v>567</v>
      </c>
      <c r="D224" s="617" t="s">
        <v>659</v>
      </c>
      <c r="E224" s="617"/>
      <c r="F224" s="617" t="s">
        <v>655</v>
      </c>
      <c r="G224" s="617" t="s">
        <v>656</v>
      </c>
      <c r="H224" s="617" t="s">
        <v>657</v>
      </c>
      <c r="I224" s="617" t="s">
        <v>658</v>
      </c>
    </row>
    <row r="225" spans="2:9" ht="14.4" x14ac:dyDescent="0.3">
      <c r="B225" s="610"/>
      <c r="C225" s="617" t="s">
        <v>115</v>
      </c>
      <c r="D225" s="617">
        <v>26</v>
      </c>
      <c r="E225" s="617" t="str">
        <f>IF(MOD(D225,10)=0,D225,"")</f>
        <v/>
      </c>
      <c r="F225" s="617"/>
      <c r="G225" s="617"/>
      <c r="H225" s="617">
        <v>1115.61462315525</v>
      </c>
      <c r="I225" s="617">
        <v>934.89442651769798</v>
      </c>
    </row>
    <row r="226" spans="2:9" ht="14.4" x14ac:dyDescent="0.3">
      <c r="B226" s="610"/>
      <c r="C226" s="617" t="s">
        <v>115</v>
      </c>
      <c r="D226" s="617">
        <v>27</v>
      </c>
      <c r="E226" s="617" t="str">
        <f t="shared" ref="E226:E289" si="0">IF(MOD(D226,10)=0,D226,"")</f>
        <v/>
      </c>
      <c r="F226" s="617"/>
      <c r="G226" s="617"/>
      <c r="H226" s="617">
        <v>1241.37874700368</v>
      </c>
      <c r="I226" s="617">
        <v>1062.78699982536</v>
      </c>
    </row>
    <row r="227" spans="2:9" ht="14.4" x14ac:dyDescent="0.3">
      <c r="B227" s="610"/>
      <c r="C227" s="617" t="s">
        <v>115</v>
      </c>
      <c r="D227" s="617">
        <v>28</v>
      </c>
      <c r="E227" s="617" t="str">
        <f t="shared" si="0"/>
        <v/>
      </c>
      <c r="F227" s="617"/>
      <c r="G227" s="617"/>
      <c r="H227" s="617">
        <v>1362.56860279031</v>
      </c>
      <c r="I227" s="617">
        <v>1186.02788952469</v>
      </c>
    </row>
    <row r="228" spans="2:9" ht="14.4" x14ac:dyDescent="0.3">
      <c r="B228" s="610"/>
      <c r="C228" s="617" t="s">
        <v>115</v>
      </c>
      <c r="D228" s="617">
        <v>29</v>
      </c>
      <c r="E228" s="617" t="str">
        <f t="shared" si="0"/>
        <v/>
      </c>
      <c r="F228" s="617"/>
      <c r="G228" s="617"/>
      <c r="H228" s="617">
        <v>1479.5052942985401</v>
      </c>
      <c r="I228" s="617">
        <v>1304.943633804</v>
      </c>
    </row>
    <row r="229" spans="2:9" ht="14.4" x14ac:dyDescent="0.3">
      <c r="B229" s="610"/>
      <c r="C229" s="617" t="s">
        <v>115</v>
      </c>
      <c r="D229" s="617">
        <v>30</v>
      </c>
      <c r="E229" s="617">
        <f t="shared" si="0"/>
        <v>30</v>
      </c>
      <c r="F229" s="617"/>
      <c r="G229" s="617"/>
      <c r="H229" s="617">
        <v>1592.47725748688</v>
      </c>
      <c r="I229" s="617"/>
    </row>
    <row r="230" spans="2:9" ht="14.4" x14ac:dyDescent="0.3">
      <c r="B230" s="610"/>
      <c r="C230" s="617" t="s">
        <v>115</v>
      </c>
      <c r="D230" s="617">
        <v>31</v>
      </c>
      <c r="E230" s="617" t="str">
        <f t="shared" si="0"/>
        <v/>
      </c>
      <c r="F230" s="617"/>
      <c r="G230" s="617"/>
      <c r="H230" s="617">
        <v>1701.74454685313</v>
      </c>
      <c r="I230" s="617"/>
    </row>
    <row r="231" spans="2:9" ht="14.4" x14ac:dyDescent="0.3">
      <c r="B231" s="610"/>
      <c r="C231" s="617" t="s">
        <v>115</v>
      </c>
      <c r="D231" s="617">
        <v>32</v>
      </c>
      <c r="E231" s="617" t="str">
        <f t="shared" si="0"/>
        <v/>
      </c>
      <c r="F231" s="617"/>
      <c r="G231" s="617"/>
      <c r="H231" s="617">
        <v>1807.5424410493799</v>
      </c>
      <c r="I231" s="617"/>
    </row>
    <row r="232" spans="2:9" ht="14.4" x14ac:dyDescent="0.3">
      <c r="B232" s="610"/>
      <c r="C232" s="617" t="s">
        <v>115</v>
      </c>
      <c r="D232" s="617">
        <v>33</v>
      </c>
      <c r="E232" s="617" t="str">
        <f>IF(MOD(D232,10)=0,D232,"")</f>
        <v/>
      </c>
      <c r="F232" s="617"/>
      <c r="G232" s="617"/>
      <c r="H232" s="617">
        <v>1910.0844935017601</v>
      </c>
      <c r="I232" s="617"/>
    </row>
    <row r="233" spans="2:9" ht="14.4" x14ac:dyDescent="0.3">
      <c r="B233" s="610"/>
      <c r="C233" s="617" t="s">
        <v>115</v>
      </c>
      <c r="D233" s="617">
        <v>34</v>
      </c>
      <c r="E233" s="617" t="str">
        <f t="shared" si="0"/>
        <v/>
      </c>
      <c r="F233" s="617"/>
      <c r="G233" s="617"/>
      <c r="H233" s="617">
        <v>2009.56512749375</v>
      </c>
      <c r="I233" s="617"/>
    </row>
    <row r="234" spans="2:9" ht="14.4" x14ac:dyDescent="0.3">
      <c r="B234" s="610"/>
      <c r="C234" s="617" t="s">
        <v>115</v>
      </c>
      <c r="D234" s="617">
        <v>35</v>
      </c>
      <c r="E234" s="617" t="str">
        <f t="shared" si="0"/>
        <v/>
      </c>
      <c r="F234" s="617"/>
      <c r="G234" s="617"/>
      <c r="H234" s="617">
        <v>2106.1618549796699</v>
      </c>
      <c r="I234" s="617"/>
    </row>
    <row r="235" spans="2:9" ht="14.4" x14ac:dyDescent="0.3">
      <c r="B235" s="610"/>
      <c r="C235" s="617" t="s">
        <v>115</v>
      </c>
      <c r="D235" s="617">
        <v>36</v>
      </c>
      <c r="E235" s="617" t="str">
        <f t="shared" si="0"/>
        <v/>
      </c>
      <c r="F235" s="617"/>
      <c r="G235" s="617">
        <v>2131.4436013075101</v>
      </c>
      <c r="H235" s="617">
        <v>2200.03718275554</v>
      </c>
      <c r="I235" s="617"/>
    </row>
    <row r="236" spans="2:9" ht="14.4" x14ac:dyDescent="0.3">
      <c r="B236" s="610"/>
      <c r="C236" s="617" t="s">
        <v>115</v>
      </c>
      <c r="D236" s="617">
        <v>37</v>
      </c>
      <c r="E236" s="617" t="str">
        <f t="shared" si="0"/>
        <v/>
      </c>
      <c r="F236" s="617"/>
      <c r="G236" s="617">
        <v>2194.9006489751901</v>
      </c>
      <c r="H236" s="617">
        <v>2291.3402574050201</v>
      </c>
      <c r="I236" s="617"/>
    </row>
    <row r="237" spans="2:9" ht="14.4" x14ac:dyDescent="0.3">
      <c r="B237" s="610"/>
      <c r="C237" s="617" t="s">
        <v>115</v>
      </c>
      <c r="D237" s="617">
        <v>38</v>
      </c>
      <c r="E237" s="617" t="str">
        <f t="shared" si="0"/>
        <v/>
      </c>
      <c r="F237" s="617"/>
      <c r="G237" s="617">
        <v>2256.6653053702598</v>
      </c>
      <c r="H237" s="617">
        <v>2380.2082908356201</v>
      </c>
      <c r="I237" s="617"/>
    </row>
    <row r="238" spans="2:9" ht="14.4" x14ac:dyDescent="0.3">
      <c r="B238" s="610"/>
      <c r="C238" s="617" t="s">
        <v>115</v>
      </c>
      <c r="D238" s="617">
        <v>39</v>
      </c>
      <c r="E238" s="617" t="str">
        <f t="shared" si="0"/>
        <v/>
      </c>
      <c r="F238" s="617"/>
      <c r="G238" s="617">
        <v>2316.8255021559498</v>
      </c>
      <c r="H238" s="617">
        <v>2466.7678006132701</v>
      </c>
      <c r="I238" s="617"/>
    </row>
    <row r="239" spans="2:9" ht="14.4" x14ac:dyDescent="0.3">
      <c r="B239" s="610"/>
      <c r="C239" s="617" t="s">
        <v>115</v>
      </c>
      <c r="D239" s="617">
        <v>40</v>
      </c>
      <c r="E239" s="617">
        <f t="shared" si="0"/>
        <v>40</v>
      </c>
      <c r="F239" s="617"/>
      <c r="G239" s="617">
        <v>2375.4624911566998</v>
      </c>
      <c r="H239" s="617"/>
      <c r="I239" s="617"/>
    </row>
    <row r="240" spans="2:9" ht="14.4" x14ac:dyDescent="0.3">
      <c r="B240" s="610"/>
      <c r="C240" s="617" t="s">
        <v>115</v>
      </c>
      <c r="D240" s="617">
        <v>41</v>
      </c>
      <c r="E240" s="617" t="str">
        <f t="shared" si="0"/>
        <v/>
      </c>
      <c r="F240" s="617"/>
      <c r="G240" s="617">
        <v>2432.6515042718902</v>
      </c>
      <c r="H240" s="617"/>
      <c r="I240" s="617"/>
    </row>
    <row r="241" spans="2:9" ht="14.4" x14ac:dyDescent="0.3">
      <c r="B241" s="610"/>
      <c r="C241" s="617" t="s">
        <v>115</v>
      </c>
      <c r="D241" s="617">
        <v>42</v>
      </c>
      <c r="E241" s="617" t="str">
        <f t="shared" si="0"/>
        <v/>
      </c>
      <c r="F241" s="617"/>
      <c r="G241" s="617">
        <v>2488.4623338572701</v>
      </c>
      <c r="H241" s="617"/>
      <c r="I241" s="617"/>
    </row>
    <row r="242" spans="2:9" ht="14.4" x14ac:dyDescent="0.3">
      <c r="B242" s="610"/>
      <c r="C242" s="617" t="s">
        <v>115</v>
      </c>
      <c r="D242" s="617">
        <v>43</v>
      </c>
      <c r="E242" s="617" t="str">
        <f t="shared" si="0"/>
        <v/>
      </c>
      <c r="F242" s="617"/>
      <c r="G242" s="617">
        <v>2542.9598448060801</v>
      </c>
      <c r="H242" s="617"/>
      <c r="I242" s="617"/>
    </row>
    <row r="243" spans="2:9" ht="14.4" x14ac:dyDescent="0.3">
      <c r="B243" s="610"/>
      <c r="C243" s="617" t="s">
        <v>115</v>
      </c>
      <c r="D243" s="617">
        <v>44</v>
      </c>
      <c r="E243" s="617" t="str">
        <f t="shared" si="0"/>
        <v/>
      </c>
      <c r="F243" s="617"/>
      <c r="G243" s="617">
        <v>2596.2044277538098</v>
      </c>
      <c r="H243" s="617"/>
      <c r="I243" s="617"/>
    </row>
    <row r="244" spans="2:9" ht="14.4" x14ac:dyDescent="0.3">
      <c r="B244" s="610"/>
      <c r="C244" s="617" t="s">
        <v>115</v>
      </c>
      <c r="D244" s="617">
        <v>45</v>
      </c>
      <c r="E244" s="617" t="str">
        <f t="shared" si="0"/>
        <v/>
      </c>
      <c r="F244" s="617"/>
      <c r="G244" s="617">
        <v>2648.2524013473499</v>
      </c>
      <c r="H244" s="617"/>
      <c r="I244" s="617"/>
    </row>
    <row r="245" spans="2:9" ht="14.4" x14ac:dyDescent="0.3">
      <c r="B245" s="610"/>
      <c r="C245" s="617" t="s">
        <v>115</v>
      </c>
      <c r="D245" s="617">
        <v>46</v>
      </c>
      <c r="E245" s="617" t="str">
        <f t="shared" si="0"/>
        <v/>
      </c>
      <c r="F245" s="617">
        <v>2463.6818946793601</v>
      </c>
      <c r="G245" s="617">
        <v>2699.1563702974699</v>
      </c>
      <c r="H245" s="617"/>
      <c r="I245" s="617"/>
    </row>
    <row r="246" spans="2:9" ht="14.4" x14ac:dyDescent="0.3">
      <c r="B246" s="610"/>
      <c r="C246" s="617" t="s">
        <v>115</v>
      </c>
      <c r="D246" s="617">
        <v>47</v>
      </c>
      <c r="E246" s="617" t="str">
        <f t="shared" si="0"/>
        <v/>
      </c>
      <c r="F246" s="617">
        <v>2557.5411488967802</v>
      </c>
      <c r="G246" s="617">
        <v>2748.9655449216002</v>
      </c>
      <c r="H246" s="617"/>
      <c r="I246" s="617"/>
    </row>
    <row r="247" spans="2:9" ht="14.4" x14ac:dyDescent="0.3">
      <c r="B247" s="610"/>
      <c r="C247" s="617" t="s">
        <v>115</v>
      </c>
      <c r="D247" s="617">
        <v>48</v>
      </c>
      <c r="E247" s="617" t="str">
        <f t="shared" si="0"/>
        <v/>
      </c>
      <c r="F247" s="617">
        <v>2649.4242712672799</v>
      </c>
      <c r="G247" s="617">
        <v>2797.72602704262</v>
      </c>
      <c r="H247" s="617"/>
      <c r="I247" s="617"/>
    </row>
    <row r="248" spans="2:9" ht="14.4" x14ac:dyDescent="0.3">
      <c r="B248" s="610"/>
      <c r="C248" s="617" t="s">
        <v>115</v>
      </c>
      <c r="D248" s="617">
        <v>49</v>
      </c>
      <c r="E248" s="617" t="str">
        <f t="shared" si="0"/>
        <v/>
      </c>
      <c r="F248" s="617">
        <v>2739.4127606106799</v>
      </c>
      <c r="G248" s="617">
        <v>2845.4810664070301</v>
      </c>
      <c r="H248" s="617"/>
      <c r="I248" s="617"/>
    </row>
    <row r="249" spans="2:9" ht="14.4" x14ac:dyDescent="0.3">
      <c r="B249" s="610"/>
      <c r="C249" s="617" t="s">
        <v>115</v>
      </c>
      <c r="D249" s="617">
        <v>50</v>
      </c>
      <c r="E249" s="617">
        <f t="shared" si="0"/>
        <v>50</v>
      </c>
      <c r="F249" s="617">
        <v>2827.5831757310002</v>
      </c>
      <c r="G249" s="617"/>
      <c r="H249" s="617"/>
      <c r="I249" s="617"/>
    </row>
    <row r="250" spans="2:9" ht="14.4" x14ac:dyDescent="0.3">
      <c r="B250" s="610"/>
      <c r="C250" s="617" t="s">
        <v>115</v>
      </c>
      <c r="D250" s="617">
        <v>51</v>
      </c>
      <c r="E250" s="617" t="str">
        <f t="shared" si="0"/>
        <v/>
      </c>
      <c r="F250" s="617">
        <v>2914.0075267714801</v>
      </c>
      <c r="G250" s="617"/>
      <c r="H250" s="617"/>
      <c r="I250" s="617"/>
    </row>
    <row r="251" spans="2:9" ht="14.4" x14ac:dyDescent="0.3">
      <c r="B251" s="610"/>
      <c r="C251" s="617" t="s">
        <v>115</v>
      </c>
      <c r="D251" s="617">
        <v>52</v>
      </c>
      <c r="E251" s="617" t="str">
        <f t="shared" si="0"/>
        <v/>
      </c>
      <c r="F251" s="617">
        <v>2998.75362856636</v>
      </c>
      <c r="G251" s="617"/>
      <c r="H251" s="617"/>
      <c r="I251" s="617"/>
    </row>
    <row r="252" spans="2:9" ht="14.4" x14ac:dyDescent="0.3">
      <c r="B252" s="610"/>
      <c r="C252" s="617" t="s">
        <v>115</v>
      </c>
      <c r="D252" s="617">
        <v>53</v>
      </c>
      <c r="E252" s="617" t="str">
        <f t="shared" si="0"/>
        <v/>
      </c>
      <c r="F252" s="617">
        <v>3081.8854203338301</v>
      </c>
      <c r="G252" s="617"/>
      <c r="H252" s="617"/>
      <c r="I252" s="617"/>
    </row>
    <row r="253" spans="2:9" ht="14.4" x14ac:dyDescent="0.3">
      <c r="B253" s="610"/>
      <c r="C253" s="617" t="s">
        <v>115</v>
      </c>
      <c r="D253" s="617">
        <v>54</v>
      </c>
      <c r="E253" s="617" t="str">
        <f t="shared" si="0"/>
        <v/>
      </c>
      <c r="F253" s="617">
        <v>3163.4632554854902</v>
      </c>
      <c r="G253" s="617"/>
      <c r="H253" s="617"/>
      <c r="I253" s="617"/>
    </row>
    <row r="254" spans="2:9" ht="14.4" x14ac:dyDescent="0.3">
      <c r="B254" s="610"/>
      <c r="C254" s="617" t="s">
        <v>115</v>
      </c>
      <c r="D254" s="617">
        <v>55</v>
      </c>
      <c r="E254" s="617" t="str">
        <f t="shared" si="0"/>
        <v/>
      </c>
      <c r="F254" s="617">
        <v>3243.5441648432302</v>
      </c>
      <c r="G254" s="617"/>
      <c r="H254" s="617"/>
      <c r="I254" s="617"/>
    </row>
    <row r="255" spans="2:9" ht="14.4" x14ac:dyDescent="0.3">
      <c r="B255" s="610"/>
      <c r="C255" s="617" t="s">
        <v>115</v>
      </c>
      <c r="D255" s="617">
        <v>56</v>
      </c>
      <c r="E255" s="617" t="str">
        <f t="shared" si="0"/>
        <v/>
      </c>
      <c r="F255" s="617">
        <v>3322.1820961387698</v>
      </c>
      <c r="G255" s="617"/>
      <c r="H255" s="617"/>
      <c r="I255" s="617"/>
    </row>
    <row r="256" spans="2:9" ht="14.4" x14ac:dyDescent="0.3">
      <c r="B256" s="610"/>
      <c r="C256" s="617" t="s">
        <v>115</v>
      </c>
      <c r="D256" s="617">
        <v>57</v>
      </c>
      <c r="E256" s="617" t="str">
        <f t="shared" si="0"/>
        <v/>
      </c>
      <c r="F256" s="617">
        <v>3399.4281323150799</v>
      </c>
      <c r="G256" s="617"/>
      <c r="H256" s="617"/>
      <c r="I256" s="617"/>
    </row>
    <row r="257" spans="2:9" ht="14.4" x14ac:dyDescent="0.3">
      <c r="B257" s="610"/>
      <c r="C257" s="617" t="s">
        <v>115</v>
      </c>
      <c r="D257" s="617">
        <v>58</v>
      </c>
      <c r="E257" s="617" t="str">
        <f t="shared" si="0"/>
        <v/>
      </c>
      <c r="F257" s="617">
        <v>3475.33069084205</v>
      </c>
      <c r="G257" s="617"/>
      <c r="H257" s="617"/>
      <c r="I257" s="617"/>
    </row>
    <row r="258" spans="2:9" ht="14.4" x14ac:dyDescent="0.3">
      <c r="B258" s="610"/>
      <c r="C258" s="617" t="s">
        <v>115</v>
      </c>
      <c r="D258" s="617">
        <v>59</v>
      </c>
      <c r="E258" s="617" t="str">
        <f t="shared" si="0"/>
        <v/>
      </c>
      <c r="F258" s="617">
        <v>3549.9357059941199</v>
      </c>
      <c r="G258" s="617"/>
      <c r="H258" s="617"/>
      <c r="I258" s="617"/>
    </row>
    <row r="259" spans="2:9" ht="14.4" x14ac:dyDescent="0.3">
      <c r="B259" s="610"/>
      <c r="C259" s="617" t="s">
        <v>112</v>
      </c>
      <c r="D259" s="617">
        <v>26</v>
      </c>
      <c r="E259" s="617" t="str">
        <f t="shared" si="0"/>
        <v/>
      </c>
      <c r="F259" s="617"/>
      <c r="G259" s="617"/>
      <c r="H259" s="617"/>
      <c r="I259" s="617">
        <v>1554.0635852676301</v>
      </c>
    </row>
    <row r="260" spans="2:9" ht="14.4" x14ac:dyDescent="0.3">
      <c r="B260" s="610"/>
      <c r="C260" s="617" t="s">
        <v>112</v>
      </c>
      <c r="D260" s="617">
        <v>27</v>
      </c>
      <c r="E260" s="617" t="str">
        <f t="shared" si="0"/>
        <v/>
      </c>
      <c r="F260" s="617"/>
      <c r="G260" s="617"/>
      <c r="H260" s="617">
        <v>1335.20806580865</v>
      </c>
      <c r="I260" s="617">
        <v>1627.91785976036</v>
      </c>
    </row>
    <row r="261" spans="2:9" ht="14.4" x14ac:dyDescent="0.3">
      <c r="B261" s="610"/>
      <c r="C261" s="617" t="s">
        <v>112</v>
      </c>
      <c r="D261" s="617">
        <v>28</v>
      </c>
      <c r="E261" s="617" t="str">
        <f t="shared" si="0"/>
        <v/>
      </c>
      <c r="F261" s="617"/>
      <c r="G261" s="617"/>
      <c r="H261" s="617">
        <v>1484.8045588263799</v>
      </c>
      <c r="I261" s="617">
        <v>1699.0859210573001</v>
      </c>
    </row>
    <row r="262" spans="2:9" ht="14.4" x14ac:dyDescent="0.3">
      <c r="B262" s="610"/>
      <c r="C262" s="617" t="s">
        <v>112</v>
      </c>
      <c r="D262" s="617">
        <v>29</v>
      </c>
      <c r="E262" s="617" t="str">
        <f t="shared" si="0"/>
        <v/>
      </c>
      <c r="F262" s="617"/>
      <c r="G262" s="617"/>
      <c r="H262" s="617">
        <v>1629.1509551578299</v>
      </c>
      <c r="I262" s="617">
        <v>1767.7563355495099</v>
      </c>
    </row>
    <row r="263" spans="2:9" ht="14.4" x14ac:dyDescent="0.3">
      <c r="B263" s="610"/>
      <c r="C263" s="617" t="s">
        <v>112</v>
      </c>
      <c r="D263" s="617">
        <v>30</v>
      </c>
      <c r="E263" s="617">
        <f t="shared" si="0"/>
        <v>30</v>
      </c>
      <c r="F263" s="617"/>
      <c r="G263" s="617"/>
      <c r="H263" s="617">
        <v>1768.6032995195601</v>
      </c>
      <c r="I263" s="617"/>
    </row>
    <row r="264" spans="2:9" ht="14.4" x14ac:dyDescent="0.3">
      <c r="B264" s="610"/>
      <c r="C264" s="617" t="s">
        <v>112</v>
      </c>
      <c r="D264" s="617">
        <v>31</v>
      </c>
      <c r="E264" s="617" t="str">
        <f t="shared" si="0"/>
        <v/>
      </c>
      <c r="F264" s="617"/>
      <c r="G264" s="617"/>
      <c r="H264" s="617">
        <v>1903.4826026150499</v>
      </c>
      <c r="I264" s="617"/>
    </row>
    <row r="265" spans="2:9" ht="14.4" x14ac:dyDescent="0.3">
      <c r="B265" s="610"/>
      <c r="C265" s="617" t="s">
        <v>112</v>
      </c>
      <c r="D265" s="617">
        <v>32</v>
      </c>
      <c r="E265" s="617" t="str">
        <f t="shared" si="0"/>
        <v/>
      </c>
      <c r="F265" s="617"/>
      <c r="G265" s="617"/>
      <c r="H265" s="617">
        <v>2034.0792918980801</v>
      </c>
      <c r="I265" s="617"/>
    </row>
    <row r="266" spans="2:9" ht="14.4" x14ac:dyDescent="0.3">
      <c r="B266" s="610"/>
      <c r="C266" s="617" t="s">
        <v>112</v>
      </c>
      <c r="D266" s="617">
        <v>33</v>
      </c>
      <c r="E266" s="617" t="str">
        <f t="shared" si="0"/>
        <v/>
      </c>
      <c r="F266" s="617"/>
      <c r="G266" s="617"/>
      <c r="H266" s="617">
        <v>2160.6569772509301</v>
      </c>
      <c r="I266" s="617"/>
    </row>
    <row r="267" spans="2:9" ht="14.4" x14ac:dyDescent="0.3">
      <c r="B267" s="610"/>
      <c r="C267" s="617" t="s">
        <v>112</v>
      </c>
      <c r="D267" s="617">
        <v>34</v>
      </c>
      <c r="E267" s="617" t="str">
        <f t="shared" si="0"/>
        <v/>
      </c>
      <c r="F267" s="617"/>
      <c r="G267" s="617"/>
      <c r="H267" s="617">
        <v>2283.4556543496401</v>
      </c>
      <c r="I267" s="617"/>
    </row>
    <row r="268" spans="2:9" ht="14.4" x14ac:dyDescent="0.3">
      <c r="B268" s="610"/>
      <c r="C268" s="617" t="s">
        <v>112</v>
      </c>
      <c r="D268" s="617">
        <v>35</v>
      </c>
      <c r="E268" s="617" t="str">
        <f t="shared" si="0"/>
        <v/>
      </c>
      <c r="F268" s="617"/>
      <c r="G268" s="617"/>
      <c r="H268" s="617">
        <v>2402.6944435625501</v>
      </c>
      <c r="I268" s="617"/>
    </row>
    <row r="269" spans="2:9" ht="14.4" x14ac:dyDescent="0.3">
      <c r="B269" s="610"/>
      <c r="C269" s="617" t="s">
        <v>112</v>
      </c>
      <c r="D269" s="617">
        <v>36</v>
      </c>
      <c r="E269" s="617" t="str">
        <f t="shared" si="0"/>
        <v/>
      </c>
      <c r="F269" s="617"/>
      <c r="G269" s="617"/>
      <c r="H269" s="617">
        <v>2518.5739429233299</v>
      </c>
      <c r="I269" s="617"/>
    </row>
    <row r="270" spans="2:9" ht="14.4" x14ac:dyDescent="0.3">
      <c r="B270" s="610"/>
      <c r="C270" s="617" t="s">
        <v>112</v>
      </c>
      <c r="D270" s="617">
        <v>37</v>
      </c>
      <c r="E270" s="617" t="str">
        <f t="shared" si="0"/>
        <v/>
      </c>
      <c r="F270" s="617"/>
      <c r="G270" s="617">
        <v>2262.8255955576301</v>
      </c>
      <c r="H270" s="617">
        <v>2631.2782586487901</v>
      </c>
      <c r="I270" s="617"/>
    </row>
    <row r="271" spans="2:9" ht="14.4" x14ac:dyDescent="0.3">
      <c r="B271" s="610"/>
      <c r="C271" s="617" t="s">
        <v>112</v>
      </c>
      <c r="D271" s="617">
        <v>38</v>
      </c>
      <c r="E271" s="617" t="str">
        <f t="shared" si="0"/>
        <v/>
      </c>
      <c r="F271" s="617"/>
      <c r="G271" s="617">
        <v>2360.1392206372898</v>
      </c>
      <c r="H271" s="617">
        <v>2740.9767648175498</v>
      </c>
      <c r="I271" s="617"/>
    </row>
    <row r="272" spans="2:9" ht="14.4" x14ac:dyDescent="0.3">
      <c r="B272" s="610"/>
      <c r="C272" s="617" t="s">
        <v>112</v>
      </c>
      <c r="D272" s="617">
        <v>39</v>
      </c>
      <c r="E272" s="617" t="str">
        <f t="shared" si="0"/>
        <v/>
      </c>
      <c r="F272" s="617"/>
      <c r="G272" s="617">
        <v>2454.9249310486698</v>
      </c>
      <c r="H272" s="617">
        <v>2847.8256344363799</v>
      </c>
      <c r="I272" s="617"/>
    </row>
    <row r="273" spans="2:9" ht="14.4" x14ac:dyDescent="0.3">
      <c r="B273" s="610"/>
      <c r="C273" s="617" t="s">
        <v>112</v>
      </c>
      <c r="D273" s="617">
        <v>40</v>
      </c>
      <c r="E273" s="617">
        <f t="shared" si="0"/>
        <v>40</v>
      </c>
      <c r="F273" s="617"/>
      <c r="G273" s="617">
        <v>2547.3107435256502</v>
      </c>
      <c r="H273" s="617"/>
      <c r="I273" s="617"/>
    </row>
    <row r="274" spans="2:9" ht="14.4" x14ac:dyDescent="0.3">
      <c r="B274" s="610"/>
      <c r="C274" s="617" t="s">
        <v>112</v>
      </c>
      <c r="D274" s="617">
        <v>41</v>
      </c>
      <c r="E274" s="617" t="str">
        <f t="shared" si="0"/>
        <v/>
      </c>
      <c r="F274" s="617"/>
      <c r="G274" s="617">
        <v>2637.4151900779002</v>
      </c>
      <c r="H274" s="617"/>
      <c r="I274" s="617"/>
    </row>
    <row r="275" spans="2:9" ht="14.4" x14ac:dyDescent="0.3">
      <c r="B275" s="610"/>
      <c r="C275" s="617" t="s">
        <v>112</v>
      </c>
      <c r="D275" s="617">
        <v>42</v>
      </c>
      <c r="E275" s="617" t="str">
        <f t="shared" si="0"/>
        <v/>
      </c>
      <c r="F275" s="617"/>
      <c r="G275" s="617">
        <v>2725.3482324139</v>
      </c>
      <c r="H275" s="617"/>
      <c r="I275" s="617"/>
    </row>
    <row r="276" spans="2:9" ht="14.4" x14ac:dyDescent="0.3">
      <c r="B276" s="610"/>
      <c r="C276" s="617" t="s">
        <v>112</v>
      </c>
      <c r="D276" s="617">
        <v>43</v>
      </c>
      <c r="E276" s="617" t="str">
        <f t="shared" si="0"/>
        <v/>
      </c>
      <c r="F276" s="617"/>
      <c r="G276" s="617">
        <v>2811.21206875301</v>
      </c>
      <c r="H276" s="617"/>
      <c r="I276" s="617"/>
    </row>
    <row r="277" spans="2:9" ht="14.4" x14ac:dyDescent="0.3">
      <c r="B277" s="610"/>
      <c r="C277" s="617" t="s">
        <v>112</v>
      </c>
      <c r="D277" s="617">
        <v>44</v>
      </c>
      <c r="E277" s="617" t="str">
        <f t="shared" si="0"/>
        <v/>
      </c>
      <c r="F277" s="617"/>
      <c r="G277" s="617">
        <v>2895.10184787452</v>
      </c>
      <c r="H277" s="617"/>
      <c r="I277" s="617"/>
    </row>
    <row r="278" spans="2:9" ht="14.4" x14ac:dyDescent="0.3">
      <c r="B278" s="610"/>
      <c r="C278" s="617" t="s">
        <v>112</v>
      </c>
      <c r="D278" s="617">
        <v>45</v>
      </c>
      <c r="E278" s="617" t="str">
        <f t="shared" si="0"/>
        <v/>
      </c>
      <c r="F278" s="617"/>
      <c r="G278" s="617">
        <v>2977.10630291497</v>
      </c>
      <c r="H278" s="617"/>
      <c r="I278" s="617"/>
    </row>
    <row r="279" spans="2:9" ht="14.4" x14ac:dyDescent="0.3">
      <c r="B279" s="610"/>
      <c r="C279" s="617" t="s">
        <v>112</v>
      </c>
      <c r="D279" s="617">
        <v>46</v>
      </c>
      <c r="E279" s="617" t="str">
        <f t="shared" si="0"/>
        <v/>
      </c>
      <c r="F279" s="617"/>
      <c r="G279" s="617">
        <v>3057.3083154995402</v>
      </c>
      <c r="H279" s="617"/>
      <c r="I279" s="617"/>
    </row>
    <row r="280" spans="2:9" ht="14.4" x14ac:dyDescent="0.3">
      <c r="B280" s="610"/>
      <c r="C280" s="617" t="s">
        <v>112</v>
      </c>
      <c r="D280" s="617">
        <v>47</v>
      </c>
      <c r="E280" s="617" t="str">
        <f t="shared" si="0"/>
        <v/>
      </c>
      <c r="F280" s="617">
        <v>3187.24871218211</v>
      </c>
      <c r="G280" s="617">
        <v>3135.7854191993601</v>
      </c>
      <c r="H280" s="617"/>
      <c r="I280" s="617"/>
    </row>
    <row r="281" spans="2:9" ht="14.4" x14ac:dyDescent="0.3">
      <c r="B281" s="610"/>
      <c r="C281" s="617" t="s">
        <v>112</v>
      </c>
      <c r="D281" s="617">
        <v>48</v>
      </c>
      <c r="E281" s="617" t="str">
        <f t="shared" si="0"/>
        <v/>
      </c>
      <c r="F281" s="617">
        <v>3225.0564742775</v>
      </c>
      <c r="G281" s="617">
        <v>3212.6102499808699</v>
      </c>
      <c r="H281" s="617"/>
      <c r="I281" s="617"/>
    </row>
    <row r="282" spans="2:9" ht="14.4" x14ac:dyDescent="0.3">
      <c r="B282" s="610"/>
      <c r="C282" s="617" t="s">
        <v>112</v>
      </c>
      <c r="D282" s="617">
        <v>49</v>
      </c>
      <c r="E282" s="617" t="str">
        <f t="shared" si="0"/>
        <v/>
      </c>
      <c r="F282" s="617">
        <v>3262.0846390660299</v>
      </c>
      <c r="G282" s="617">
        <v>3287.85095020669</v>
      </c>
      <c r="H282" s="617"/>
      <c r="I282" s="617"/>
    </row>
    <row r="283" spans="2:9" ht="14.4" x14ac:dyDescent="0.3">
      <c r="B283" s="610"/>
      <c r="C283" s="617" t="s">
        <v>112</v>
      </c>
      <c r="D283" s="617">
        <v>50</v>
      </c>
      <c r="E283" s="617">
        <f t="shared" si="0"/>
        <v>50</v>
      </c>
      <c r="F283" s="617">
        <v>3298.3647087101599</v>
      </c>
      <c r="G283" s="617"/>
      <c r="H283" s="617"/>
      <c r="I283" s="617"/>
    </row>
    <row r="284" spans="2:9" ht="14.4" x14ac:dyDescent="0.3">
      <c r="B284" s="610"/>
      <c r="C284" s="617" t="s">
        <v>112</v>
      </c>
      <c r="D284" s="617">
        <v>51</v>
      </c>
      <c r="E284" s="617" t="str">
        <f t="shared" si="0"/>
        <v/>
      </c>
      <c r="F284" s="617">
        <v>3333.92631370451</v>
      </c>
      <c r="G284" s="617"/>
      <c r="H284" s="617"/>
      <c r="I284" s="617"/>
    </row>
    <row r="285" spans="2:9" ht="14.4" x14ac:dyDescent="0.3">
      <c r="B285" s="610"/>
      <c r="C285" s="617" t="s">
        <v>112</v>
      </c>
      <c r="D285" s="617">
        <v>52</v>
      </c>
      <c r="E285" s="617" t="str">
        <f t="shared" si="0"/>
        <v/>
      </c>
      <c r="F285" s="617">
        <v>3368.7973582719001</v>
      </c>
      <c r="G285" s="617"/>
      <c r="H285" s="617"/>
      <c r="I285" s="617"/>
    </row>
    <row r="286" spans="2:9" ht="14.4" x14ac:dyDescent="0.3">
      <c r="B286" s="610"/>
      <c r="C286" s="617" t="s">
        <v>112</v>
      </c>
      <c r="D286" s="617">
        <v>53</v>
      </c>
      <c r="E286" s="617" t="str">
        <f t="shared" si="0"/>
        <v/>
      </c>
      <c r="F286" s="617">
        <v>3403.0041519095298</v>
      </c>
      <c r="G286" s="617"/>
      <c r="H286" s="617"/>
      <c r="I286" s="617"/>
    </row>
    <row r="287" spans="2:9" ht="14.4" x14ac:dyDescent="0.3">
      <c r="B287" s="610"/>
      <c r="C287" s="617" t="s">
        <v>112</v>
      </c>
      <c r="D287" s="617">
        <v>54</v>
      </c>
      <c r="E287" s="617" t="str">
        <f t="shared" si="0"/>
        <v/>
      </c>
      <c r="F287" s="617">
        <v>3436.5715286387899</v>
      </c>
      <c r="G287" s="617"/>
      <c r="H287" s="617"/>
      <c r="I287" s="617"/>
    </row>
    <row r="288" spans="2:9" ht="14.4" x14ac:dyDescent="0.3">
      <c r="B288" s="610"/>
      <c r="C288" s="617" t="s">
        <v>112</v>
      </c>
      <c r="D288" s="617">
        <v>55</v>
      </c>
      <c r="E288" s="617" t="str">
        <f t="shared" si="0"/>
        <v/>
      </c>
      <c r="F288" s="617">
        <v>3469.5229553129102</v>
      </c>
      <c r="G288" s="617"/>
      <c r="H288" s="617"/>
      <c r="I288" s="617"/>
    </row>
    <row r="289" spans="2:9" ht="14.4" x14ac:dyDescent="0.3">
      <c r="B289" s="610"/>
      <c r="C289" s="617" t="s">
        <v>112</v>
      </c>
      <c r="D289" s="617">
        <v>56</v>
      </c>
      <c r="E289" s="617" t="str">
        <f t="shared" si="0"/>
        <v/>
      </c>
      <c r="F289" s="617">
        <v>3501.8806301653999</v>
      </c>
      <c r="G289" s="617"/>
      <c r="H289" s="617"/>
      <c r="I289" s="617"/>
    </row>
    <row r="290" spans="2:9" ht="14.4" x14ac:dyDescent="0.3">
      <c r="B290" s="610"/>
      <c r="C290" s="617" t="s">
        <v>112</v>
      </c>
      <c r="D290" s="617">
        <v>57</v>
      </c>
      <c r="E290" s="617" t="str">
        <f t="shared" ref="E290:E292" si="1">IF(MOD(D290,10)=0,D290,"")</f>
        <v/>
      </c>
      <c r="F290" s="617">
        <v>3533.665572636</v>
      </c>
      <c r="G290" s="617"/>
      <c r="H290" s="617"/>
      <c r="I290" s="617"/>
    </row>
    <row r="291" spans="2:9" ht="14.4" x14ac:dyDescent="0.3">
      <c r="B291" s="610"/>
      <c r="C291" s="617" t="s">
        <v>112</v>
      </c>
      <c r="D291" s="617">
        <v>58</v>
      </c>
      <c r="E291" s="617" t="str">
        <f t="shared" si="1"/>
        <v/>
      </c>
      <c r="F291" s="617">
        <v>3564.8977053844701</v>
      </c>
      <c r="G291" s="617"/>
      <c r="H291" s="617"/>
      <c r="I291" s="617"/>
    </row>
    <row r="292" spans="2:9" ht="14.4" x14ac:dyDescent="0.3">
      <c r="B292" s="610"/>
      <c r="C292" s="617" t="s">
        <v>112</v>
      </c>
      <c r="D292" s="617">
        <v>59</v>
      </c>
      <c r="E292" s="617" t="str">
        <f t="shared" si="1"/>
        <v/>
      </c>
      <c r="F292" s="617">
        <v>3595.5959292935299</v>
      </c>
      <c r="G292" s="617"/>
      <c r="H292" s="617"/>
      <c r="I292" s="617"/>
    </row>
  </sheetData>
  <hyperlinks>
    <hyperlink ref="A1" location="OBSAH!A1" display="OBSAH!A1" xr:uid="{9BEA84AB-B24E-4422-866E-1361A585726A}"/>
  </hyperlinks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DD27-CE15-4375-B299-3F156C457542}">
  <dimension ref="A1:F35"/>
  <sheetViews>
    <sheetView workbookViewId="0"/>
  </sheetViews>
  <sheetFormatPr defaultColWidth="7.453125" defaultRowHeight="13.2" x14ac:dyDescent="0.25"/>
  <cols>
    <col min="1" max="1" width="8.08984375" style="16" customWidth="1"/>
    <col min="2" max="2" width="26.08984375" style="16" customWidth="1"/>
    <col min="3" max="4" width="7.453125" style="16"/>
    <col min="5" max="5" width="8.90625" style="16" customWidth="1"/>
    <col min="6" max="16384" width="7.453125" style="16"/>
  </cols>
  <sheetData>
    <row r="1" spans="1:6" x14ac:dyDescent="0.25">
      <c r="A1" s="2" t="s">
        <v>3</v>
      </c>
      <c r="B1" s="9"/>
    </row>
    <row r="4" spans="1:6" x14ac:dyDescent="0.25">
      <c r="B4" s="570"/>
      <c r="C4" s="570">
        <v>2006</v>
      </c>
      <c r="D4" s="570">
        <v>2010</v>
      </c>
      <c r="E4" s="570">
        <v>2014</v>
      </c>
      <c r="F4" s="570">
        <v>2018</v>
      </c>
    </row>
    <row r="5" spans="1:6" x14ac:dyDescent="0.25">
      <c r="B5" s="570" t="s">
        <v>112</v>
      </c>
      <c r="C5" s="570">
        <v>100.36</v>
      </c>
      <c r="D5" s="570">
        <v>101.2</v>
      </c>
      <c r="E5" s="570">
        <v>100.55</v>
      </c>
      <c r="F5" s="570">
        <v>100.67</v>
      </c>
    </row>
    <row r="6" spans="1:6" x14ac:dyDescent="0.25">
      <c r="B6" s="570" t="s">
        <v>117</v>
      </c>
      <c r="C6" s="570">
        <v>92.76</v>
      </c>
      <c r="D6" s="570">
        <v>96.41</v>
      </c>
      <c r="E6" s="570">
        <v>98.56</v>
      </c>
      <c r="F6" s="570">
        <v>100.28</v>
      </c>
    </row>
    <row r="7" spans="1:6" x14ac:dyDescent="0.25">
      <c r="B7" s="570" t="s">
        <v>119</v>
      </c>
      <c r="C7" s="570">
        <v>87.82</v>
      </c>
      <c r="D7" s="570">
        <v>89.15</v>
      </c>
      <c r="E7" s="570">
        <v>92.92</v>
      </c>
      <c r="F7" s="570">
        <v>99.2</v>
      </c>
    </row>
    <row r="8" spans="1:6" x14ac:dyDescent="0.25">
      <c r="B8" s="570" t="s">
        <v>114</v>
      </c>
      <c r="C8" s="570">
        <v>92.27</v>
      </c>
      <c r="D8" s="570">
        <v>91.3</v>
      </c>
      <c r="E8" s="570">
        <v>95.5</v>
      </c>
      <c r="F8" s="570">
        <v>97.69</v>
      </c>
    </row>
    <row r="9" spans="1:6" x14ac:dyDescent="0.25">
      <c r="B9" s="570" t="s">
        <v>115</v>
      </c>
      <c r="C9" s="570">
        <v>85.79</v>
      </c>
      <c r="D9" s="570">
        <v>89.77</v>
      </c>
      <c r="E9" s="570">
        <v>90.45</v>
      </c>
      <c r="F9" s="570">
        <v>93.48</v>
      </c>
    </row>
    <row r="10" spans="1:6" x14ac:dyDescent="0.25">
      <c r="B10" s="570" t="s">
        <v>123</v>
      </c>
      <c r="C10" s="570">
        <v>91.56</v>
      </c>
      <c r="D10" s="570">
        <v>88.9</v>
      </c>
      <c r="E10" s="570">
        <v>86.54</v>
      </c>
      <c r="F10" s="570">
        <v>91.82</v>
      </c>
    </row>
    <row r="11" spans="1:6" x14ac:dyDescent="0.25">
      <c r="B11" s="570" t="s">
        <v>122</v>
      </c>
      <c r="C11" s="570">
        <v>92.52</v>
      </c>
      <c r="D11" s="570">
        <v>95.47</v>
      </c>
      <c r="E11" s="570">
        <v>92.49</v>
      </c>
      <c r="F11" s="570">
        <v>91.44</v>
      </c>
    </row>
    <row r="12" spans="1:6" x14ac:dyDescent="0.25">
      <c r="B12" s="570" t="s">
        <v>124</v>
      </c>
      <c r="C12" s="570">
        <v>92.42</v>
      </c>
      <c r="D12" s="570">
        <v>99.45</v>
      </c>
      <c r="E12" s="570">
        <v>93.55</v>
      </c>
      <c r="F12" s="570">
        <v>91.22</v>
      </c>
    </row>
    <row r="13" spans="1:6" x14ac:dyDescent="0.25">
      <c r="B13" s="570" t="s">
        <v>127</v>
      </c>
      <c r="C13" s="570">
        <v>86.58</v>
      </c>
      <c r="D13" s="570">
        <v>89.09</v>
      </c>
      <c r="E13" s="570">
        <v>89.33</v>
      </c>
      <c r="F13" s="570">
        <v>90.58</v>
      </c>
    </row>
    <row r="14" spans="1:6" x14ac:dyDescent="0.25">
      <c r="B14" s="570" t="s">
        <v>498</v>
      </c>
      <c r="C14" s="570">
        <v>86.92</v>
      </c>
      <c r="D14" s="570">
        <v>86.49</v>
      </c>
      <c r="E14" s="570">
        <v>87.88</v>
      </c>
      <c r="F14" s="570">
        <v>89.97</v>
      </c>
    </row>
    <row r="15" spans="1:6" x14ac:dyDescent="0.25">
      <c r="B15" s="570" t="s">
        <v>770</v>
      </c>
      <c r="C15" s="570">
        <v>81.08</v>
      </c>
      <c r="D15" s="570">
        <v>86.11</v>
      </c>
      <c r="E15" s="570">
        <v>89.77</v>
      </c>
      <c r="F15" s="570">
        <v>89.89</v>
      </c>
    </row>
    <row r="16" spans="1:6" x14ac:dyDescent="0.25">
      <c r="B16" s="570" t="s">
        <v>135</v>
      </c>
      <c r="C16" s="570">
        <v>85.91</v>
      </c>
      <c r="D16" s="570">
        <v>86.51</v>
      </c>
      <c r="E16" s="570">
        <v>88.68</v>
      </c>
      <c r="F16" s="570">
        <v>89.87</v>
      </c>
    </row>
    <row r="17" spans="2:6" x14ac:dyDescent="0.25">
      <c r="B17" s="570" t="s">
        <v>137</v>
      </c>
      <c r="C17" s="570">
        <v>81.209999999999994</v>
      </c>
      <c r="D17" s="570">
        <v>83.73</v>
      </c>
      <c r="E17" s="570">
        <v>85.25</v>
      </c>
      <c r="F17" s="570">
        <v>89.82</v>
      </c>
    </row>
    <row r="18" spans="2:6" x14ac:dyDescent="0.25">
      <c r="B18" s="570" t="s">
        <v>129</v>
      </c>
      <c r="C18" s="570">
        <v>78.42</v>
      </c>
      <c r="D18" s="570">
        <v>83.75</v>
      </c>
      <c r="E18" s="570">
        <v>86.69</v>
      </c>
      <c r="F18" s="570">
        <v>89.33</v>
      </c>
    </row>
    <row r="19" spans="2:6" x14ac:dyDescent="0.25">
      <c r="B19" s="570" t="s">
        <v>116</v>
      </c>
      <c r="C19" s="570"/>
      <c r="D19" s="570">
        <v>94.67</v>
      </c>
      <c r="E19" s="570">
        <v>91.75</v>
      </c>
      <c r="F19" s="570">
        <v>88.86</v>
      </c>
    </row>
    <row r="20" spans="2:6" x14ac:dyDescent="0.25">
      <c r="B20" s="570" t="s">
        <v>497</v>
      </c>
      <c r="C20" s="570">
        <v>81.14</v>
      </c>
      <c r="D20" s="570">
        <v>84.02</v>
      </c>
      <c r="E20" s="570">
        <v>84.96</v>
      </c>
      <c r="F20" s="570">
        <v>87.56</v>
      </c>
    </row>
    <row r="21" spans="2:6" x14ac:dyDescent="0.25">
      <c r="B21" s="570" t="s">
        <v>136</v>
      </c>
      <c r="C21" s="570">
        <v>96.73</v>
      </c>
      <c r="D21" s="570">
        <v>95.23</v>
      </c>
      <c r="E21" s="570">
        <v>88.48</v>
      </c>
      <c r="F21" s="570">
        <v>86.93</v>
      </c>
    </row>
    <row r="22" spans="2:6" x14ac:dyDescent="0.25">
      <c r="B22" s="570" t="s">
        <v>130</v>
      </c>
      <c r="C22" s="570">
        <v>84.55</v>
      </c>
      <c r="D22" s="570">
        <v>81.22</v>
      </c>
      <c r="E22" s="570">
        <v>83.27</v>
      </c>
      <c r="F22" s="570">
        <v>85.98</v>
      </c>
    </row>
    <row r="23" spans="2:6" x14ac:dyDescent="0.25">
      <c r="B23" s="570" t="s">
        <v>120</v>
      </c>
      <c r="C23" s="570">
        <v>87.5</v>
      </c>
      <c r="D23" s="570">
        <v>86.16</v>
      </c>
      <c r="E23" s="570">
        <v>85.88</v>
      </c>
      <c r="F23" s="570">
        <v>85.6</v>
      </c>
    </row>
    <row r="24" spans="2:6" x14ac:dyDescent="0.25">
      <c r="B24" s="570" t="s">
        <v>118</v>
      </c>
      <c r="C24" s="570">
        <v>86.12</v>
      </c>
      <c r="D24" s="570">
        <v>86.51</v>
      </c>
      <c r="E24" s="570">
        <v>86.52</v>
      </c>
      <c r="F24" s="570">
        <v>85.29</v>
      </c>
    </row>
    <row r="25" spans="2:6" x14ac:dyDescent="0.25">
      <c r="B25" s="570" t="s">
        <v>1173</v>
      </c>
      <c r="C25" s="570">
        <v>81.72</v>
      </c>
      <c r="D25" s="570">
        <v>82.61</v>
      </c>
      <c r="E25" s="570">
        <v>84.45</v>
      </c>
      <c r="F25" s="570">
        <v>85.17</v>
      </c>
    </row>
    <row r="26" spans="2:6" x14ac:dyDescent="0.25">
      <c r="B26" s="570" t="s">
        <v>125</v>
      </c>
      <c r="C26" s="570">
        <v>81.37</v>
      </c>
      <c r="D26" s="570">
        <v>86.32</v>
      </c>
      <c r="E26" s="570">
        <v>84.91</v>
      </c>
      <c r="F26" s="570">
        <v>84.29</v>
      </c>
    </row>
    <row r="27" spans="2:6" x14ac:dyDescent="0.25">
      <c r="B27" s="570" t="s">
        <v>126</v>
      </c>
      <c r="C27" s="570">
        <v>79.27</v>
      </c>
      <c r="D27" s="570">
        <v>80.19</v>
      </c>
      <c r="E27" s="570">
        <v>82.02</v>
      </c>
      <c r="F27" s="570">
        <v>83.64</v>
      </c>
    </row>
    <row r="28" spans="2:6" x14ac:dyDescent="0.25">
      <c r="B28" s="570" t="s">
        <v>133</v>
      </c>
      <c r="C28" s="570">
        <v>80.66</v>
      </c>
      <c r="D28" s="570">
        <v>80.72</v>
      </c>
      <c r="E28" s="570">
        <v>81.63</v>
      </c>
      <c r="F28" s="570">
        <v>82.95</v>
      </c>
    </row>
    <row r="29" spans="2:6" x14ac:dyDescent="0.25">
      <c r="B29" s="570" t="s">
        <v>134</v>
      </c>
      <c r="C29" s="570">
        <v>78.56</v>
      </c>
      <c r="D29" s="570">
        <v>79.569999999999993</v>
      </c>
      <c r="E29" s="570">
        <v>80.64</v>
      </c>
      <c r="F29" s="570">
        <v>82.78</v>
      </c>
    </row>
    <row r="30" spans="2:6" x14ac:dyDescent="0.25">
      <c r="B30" s="570" t="s">
        <v>128</v>
      </c>
      <c r="C30" s="570">
        <v>76.23</v>
      </c>
      <c r="D30" s="570">
        <v>78.430000000000007</v>
      </c>
      <c r="E30" s="570">
        <v>79.36</v>
      </c>
      <c r="F30" s="570">
        <v>81.08</v>
      </c>
    </row>
    <row r="31" spans="2:6" x14ac:dyDescent="0.25">
      <c r="B31" s="570" t="s">
        <v>1172</v>
      </c>
      <c r="C31" s="570"/>
      <c r="D31" s="570">
        <v>80.39</v>
      </c>
      <c r="E31" s="570">
        <v>81.94</v>
      </c>
      <c r="F31" s="570">
        <v>81</v>
      </c>
    </row>
    <row r="32" spans="2:6" x14ac:dyDescent="0.25">
      <c r="B32" s="570" t="s">
        <v>102</v>
      </c>
      <c r="C32" s="570">
        <v>74.790000000000006</v>
      </c>
      <c r="D32" s="570">
        <v>81.14</v>
      </c>
      <c r="E32" s="570">
        <v>80.81</v>
      </c>
      <c r="F32" s="570">
        <v>80.59</v>
      </c>
    </row>
    <row r="33" spans="2:6" x14ac:dyDescent="0.25">
      <c r="B33" s="570" t="s">
        <v>131</v>
      </c>
      <c r="C33" s="570">
        <v>77.45</v>
      </c>
      <c r="D33" s="570">
        <v>79.27</v>
      </c>
      <c r="E33" s="570">
        <v>77.760000000000005</v>
      </c>
      <c r="F33" s="570">
        <v>80.510000000000005</v>
      </c>
    </row>
    <row r="34" spans="2:6" x14ac:dyDescent="0.25">
      <c r="B34" s="570" t="s">
        <v>121</v>
      </c>
      <c r="C34" s="570">
        <v>82.99</v>
      </c>
      <c r="D34" s="570">
        <v>82.81</v>
      </c>
      <c r="E34" s="570">
        <v>79.599999999999994</v>
      </c>
      <c r="F34" s="570">
        <v>77.84</v>
      </c>
    </row>
    <row r="35" spans="2:6" x14ac:dyDescent="0.25">
      <c r="B35" s="570" t="s">
        <v>132</v>
      </c>
      <c r="C35" s="570">
        <v>69.98</v>
      </c>
      <c r="D35" s="570">
        <v>72.34</v>
      </c>
      <c r="E35" s="570">
        <v>71.099999999999994</v>
      </c>
      <c r="F35" s="570">
        <v>77.12</v>
      </c>
    </row>
  </sheetData>
  <hyperlinks>
    <hyperlink ref="A1" location="OBSAH!A1" display="OBSAH!A1" xr:uid="{620D2922-73A4-4B23-B545-2939260A9EA0}"/>
  </hyperlinks>
  <pageMargins left="0.7" right="0.7" top="0.75" bottom="0.75" header="0.3" footer="0.3"/>
  <pageSetup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3069-8B3D-42CB-8D7E-2F568BC4177B}">
  <dimension ref="A1:B21"/>
  <sheetViews>
    <sheetView workbookViewId="0">
      <selection activeCell="S1" sqref="S1"/>
    </sheetView>
  </sheetViews>
  <sheetFormatPr defaultColWidth="8.7265625" defaultRowHeight="12.6" x14ac:dyDescent="0.2"/>
  <cols>
    <col min="1" max="16384" width="8.7265625" style="15"/>
  </cols>
  <sheetData>
    <row r="1" spans="1:2" ht="14.4" x14ac:dyDescent="0.3">
      <c r="A1" s="2" t="s">
        <v>3</v>
      </c>
      <c r="B1" s="3"/>
    </row>
    <row r="2" spans="1:2" ht="13.8" x14ac:dyDescent="0.2">
      <c r="B2" s="26"/>
    </row>
    <row r="3" spans="1:2" ht="13.8" x14ac:dyDescent="0.2">
      <c r="B3" s="26"/>
    </row>
    <row r="4" spans="1:2" ht="13.8" x14ac:dyDescent="0.2">
      <c r="B4" s="27"/>
    </row>
    <row r="5" spans="1:2" ht="13.8" x14ac:dyDescent="0.2">
      <c r="B5" s="27"/>
    </row>
    <row r="6" spans="1:2" ht="13.8" x14ac:dyDescent="0.2">
      <c r="B6" s="27"/>
    </row>
    <row r="8" spans="1:2" ht="13.8" x14ac:dyDescent="0.2">
      <c r="B8" s="27" t="s">
        <v>99</v>
      </c>
    </row>
    <row r="9" spans="1:2" ht="13.8" x14ac:dyDescent="0.2">
      <c r="B9" s="27"/>
    </row>
    <row r="10" spans="1:2" ht="13.8" x14ac:dyDescent="0.2">
      <c r="B10" s="27"/>
    </row>
    <row r="11" spans="1:2" ht="13.8" x14ac:dyDescent="0.2">
      <c r="B11" s="27"/>
    </row>
    <row r="12" spans="1:2" ht="13.8" x14ac:dyDescent="0.2">
      <c r="B12" s="27"/>
    </row>
    <row r="13" spans="1:2" ht="13.8" x14ac:dyDescent="0.2">
      <c r="B13" s="27"/>
    </row>
    <row r="14" spans="1:2" ht="13.8" x14ac:dyDescent="0.2">
      <c r="B14" s="27"/>
    </row>
    <row r="15" spans="1:2" ht="13.8" x14ac:dyDescent="0.2">
      <c r="B15" s="27"/>
    </row>
    <row r="16" spans="1:2" ht="13.8" x14ac:dyDescent="0.2">
      <c r="B16" s="27"/>
    </row>
    <row r="17" spans="2:2" ht="13.8" x14ac:dyDescent="0.2">
      <c r="B17" s="27"/>
    </row>
    <row r="18" spans="2:2" ht="13.8" x14ac:dyDescent="0.2">
      <c r="B18" s="27"/>
    </row>
    <row r="19" spans="2:2" ht="13.8" x14ac:dyDescent="0.2">
      <c r="B19" s="27"/>
    </row>
    <row r="20" spans="2:2" ht="13.8" x14ac:dyDescent="0.2">
      <c r="B20" s="27"/>
    </row>
    <row r="21" spans="2:2" ht="13.8" x14ac:dyDescent="0.2">
      <c r="B21" s="27"/>
    </row>
  </sheetData>
  <hyperlinks>
    <hyperlink ref="A1" location="OBSAH!A1" display="OBSAH!A1" xr:uid="{1CC40F65-DFEE-4C6C-B754-A50ED6448DFB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5</vt:i4>
      </vt:variant>
    </vt:vector>
  </HeadingPairs>
  <TitlesOfParts>
    <vt:vector size="99" baseType="lpstr">
      <vt:lpstr>OBSAH</vt:lpstr>
      <vt:lpstr>T-1</vt:lpstr>
      <vt:lpstr>T-2</vt:lpstr>
      <vt:lpstr>T-3</vt:lpstr>
      <vt:lpstr>T-4</vt:lpstr>
      <vt:lpstr>T-5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T-17</vt:lpstr>
      <vt:lpstr>T-18</vt:lpstr>
      <vt:lpstr>T-19</vt:lpstr>
      <vt:lpstr>T-20</vt:lpstr>
      <vt:lpstr>T-21</vt:lpstr>
      <vt:lpstr>T-22</vt:lpstr>
      <vt:lpstr>T-23</vt:lpstr>
      <vt:lpstr>T-24</vt:lpstr>
      <vt:lpstr>T-25</vt:lpstr>
      <vt:lpstr>Box 1 T-A</vt:lpstr>
      <vt:lpstr>G-1</vt:lpstr>
      <vt:lpstr>G-2</vt:lpstr>
      <vt:lpstr>G-3</vt:lpstr>
      <vt:lpstr>G-4</vt:lpstr>
      <vt:lpstr>G-5</vt:lpstr>
      <vt:lpstr>G-6</vt:lpstr>
      <vt:lpstr>G-7</vt:lpstr>
      <vt:lpstr>G-7 old</vt:lpstr>
      <vt:lpstr>G-8</vt:lpstr>
      <vt:lpstr>G-9</vt:lpstr>
      <vt:lpstr>G-10</vt:lpstr>
      <vt:lpstr>G-11</vt:lpstr>
      <vt:lpstr>G-12</vt:lpstr>
      <vt:lpstr>G-13</vt:lpstr>
      <vt:lpstr>G-14</vt:lpstr>
      <vt:lpstr>G-15</vt:lpstr>
      <vt:lpstr>G-16</vt:lpstr>
      <vt:lpstr>G-17</vt:lpstr>
      <vt:lpstr>G-18</vt:lpstr>
      <vt:lpstr>G-19</vt:lpstr>
      <vt:lpstr>G-20</vt:lpstr>
      <vt:lpstr>G-21</vt:lpstr>
      <vt:lpstr>G-22</vt:lpstr>
      <vt:lpstr>G-23</vt:lpstr>
      <vt:lpstr>G-24</vt:lpstr>
      <vt:lpstr>G-25</vt:lpstr>
      <vt:lpstr>G-26</vt:lpstr>
      <vt:lpstr>G-27</vt:lpstr>
      <vt:lpstr>G-28</vt:lpstr>
      <vt:lpstr>G-29</vt:lpstr>
      <vt:lpstr>G-30</vt:lpstr>
      <vt:lpstr>G-31</vt:lpstr>
      <vt:lpstr>G-32</vt:lpstr>
      <vt:lpstr>G-33</vt:lpstr>
      <vt:lpstr>G-34</vt:lpstr>
      <vt:lpstr>G-35</vt:lpstr>
      <vt:lpstr>G-36</vt:lpstr>
      <vt:lpstr>G-37</vt:lpstr>
      <vt:lpstr>G-38</vt:lpstr>
      <vt:lpstr>G-39</vt:lpstr>
      <vt:lpstr>G-40</vt:lpstr>
      <vt:lpstr>G-41</vt:lpstr>
      <vt:lpstr>G-42</vt:lpstr>
      <vt:lpstr>G-43</vt:lpstr>
      <vt:lpstr>G-44</vt:lpstr>
      <vt:lpstr>G-45 a G-46</vt:lpstr>
      <vt:lpstr>G-47</vt:lpstr>
      <vt:lpstr>G-48</vt:lpstr>
      <vt:lpstr>G-49</vt:lpstr>
      <vt:lpstr>G-50</vt:lpstr>
      <vt:lpstr>G-51</vt:lpstr>
      <vt:lpstr>G-52</vt:lpstr>
      <vt:lpstr>G-53</vt:lpstr>
      <vt:lpstr>G-54</vt:lpstr>
      <vt:lpstr>G-55</vt:lpstr>
      <vt:lpstr>G-56</vt:lpstr>
      <vt:lpstr>G-57</vt:lpstr>
      <vt:lpstr>G-58</vt:lpstr>
      <vt:lpstr>G-59</vt:lpstr>
      <vt:lpstr>G-60</vt:lpstr>
      <vt:lpstr>G-61</vt:lpstr>
      <vt:lpstr>G-62</vt:lpstr>
      <vt:lpstr>G-63</vt:lpstr>
      <vt:lpstr>G-64</vt:lpstr>
      <vt:lpstr>G-65</vt:lpstr>
      <vt:lpstr>Box 1 G-A</vt:lpstr>
      <vt:lpstr>Sch-1</vt:lpstr>
      <vt:lpstr>OBSAH!_Hlk69307014</vt:lpstr>
      <vt:lpstr>'Box 1 G-A'!Criteria</vt:lpstr>
      <vt:lpstr>'Box 1 T-A'!Criteria</vt:lpstr>
      <vt:lpstr>'Box 1 T-A'!OLE_LINK1</vt:lpstr>
      <vt:lpstr>'Box 1 T-A'!Tabulka_Box_Mzda1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Branislav Reľovský</dc:creator>
  <cp:lastModifiedBy>Vaňko Milan</cp:lastModifiedBy>
  <cp:lastPrinted>2024-06-27T22:39:10Z</cp:lastPrinted>
  <dcterms:created xsi:type="dcterms:W3CDTF">2019-06-28T11:47:14Z</dcterms:created>
  <dcterms:modified xsi:type="dcterms:W3CDTF">2024-07-18T08:35:33Z</dcterms:modified>
</cp:coreProperties>
</file>