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DO\Web NBS\Ekonomický a menový vývoj\"/>
    </mc:Choice>
  </mc:AlternateContent>
  <xr:revisionPtr revIDLastSave="0" documentId="8_{54E3B989-7AC0-4ED3-8C04-B0258F8AD237}" xr6:coauthVersionLast="47" xr6:coauthVersionMax="47" xr10:uidLastSave="{00000000-0000-0000-0000-000000000000}"/>
  <bookViews>
    <workbookView xWindow="-120" yWindow="-120" windowWidth="29040" windowHeight="15840" tabRatio="908" xr2:uid="{00000000-000D-0000-FFFF-FFFF00000000}"/>
  </bookViews>
  <sheets>
    <sheet name="Súhrn" sheetId="22" r:id="rId1"/>
    <sheet name="HDP" sheetId="12" r:id="rId2"/>
    <sheet name="Inflácia" sheetId="13" r:id="rId3"/>
    <sheet name="Trh práce" sheetId="14" r:id="rId4"/>
    <sheet name="Obchodná a platobná bilancia" sheetId="17" r:id="rId5"/>
    <sheet name="Sektor_verejnej_správy" sheetId="21" r:id="rId6"/>
    <sheet name="Porovnanie predikcií" sheetId="18" r:id="rId7"/>
  </sheets>
  <definedNames>
    <definedName name="_xlnm.Print_Area" localSheetId="1">HDP!$A$1:$AB$52</definedName>
    <definedName name="_xlnm.Print_Area" localSheetId="2">Inflácia!$A$1:$AB$40</definedName>
    <definedName name="_xlnm.Print_Area" localSheetId="6">'Porovnanie predikcií'!$A$1:$R$29</definedName>
    <definedName name="_xlnm.Print_Area" localSheetId="0">Súhrn!$B$2:$N$78</definedName>
    <definedName name="_xlnm.Print_Area" localSheetId="3">'Trh práce'!$A$1:$AF$69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1" i="18" l="1"/>
  <c r="B2" i="22"/>
  <c r="B19" i="21" l="1"/>
  <c r="B2" i="21"/>
  <c r="B27" i="17"/>
  <c r="B2" i="17"/>
  <c r="B55" i="14"/>
  <c r="B30" i="14"/>
  <c r="B2" i="14"/>
  <c r="B2" i="13"/>
  <c r="B28" i="12"/>
  <c r="B15" i="12"/>
  <c r="B2" i="12"/>
  <c r="L41" i="21" l="1"/>
  <c r="K41" i="21"/>
  <c r="J41" i="21"/>
  <c r="I41" i="21"/>
  <c r="H41" i="21"/>
  <c r="I21" i="18"/>
  <c r="D21" i="18"/>
  <c r="S21" i="18"/>
  <c r="L40" i="21" l="1"/>
  <c r="K25" i="21"/>
  <c r="K32" i="21"/>
  <c r="K23" i="21"/>
  <c r="K20" i="21"/>
  <c r="K28" i="17"/>
  <c r="K24" i="21" l="1"/>
  <c r="K26" i="21"/>
  <c r="K40" i="21"/>
  <c r="K27" i="21"/>
  <c r="K30" i="21"/>
  <c r="K29" i="21"/>
  <c r="K31" i="21"/>
  <c r="Q56" i="14"/>
  <c r="Q31" i="14"/>
  <c r="U31" i="14"/>
  <c r="K56" i="14"/>
  <c r="K31" i="14"/>
  <c r="Q29" i="12"/>
  <c r="Q16" i="12"/>
  <c r="L44" i="12"/>
  <c r="K44" i="12"/>
  <c r="L29" i="12"/>
  <c r="L16" i="12"/>
  <c r="M29" i="12" l="1"/>
  <c r="U29" i="12"/>
  <c r="Y29" i="12"/>
  <c r="M16" i="12"/>
  <c r="U16" i="12"/>
  <c r="Y16" i="12"/>
  <c r="J44" i="12"/>
  <c r="J29" i="12"/>
  <c r="K29" i="12"/>
  <c r="J16" i="12"/>
  <c r="K16" i="12"/>
  <c r="L25" i="21" l="1"/>
  <c r="J40" i="21"/>
  <c r="L20" i="21"/>
  <c r="J20" i="21"/>
  <c r="I20" i="21"/>
  <c r="H20" i="21"/>
  <c r="J28" i="17"/>
  <c r="J56" i="14"/>
  <c r="J31" i="14"/>
  <c r="I27" i="21"/>
  <c r="I44" i="12"/>
  <c r="I29" i="12"/>
  <c r="I16" i="12"/>
  <c r="H29" i="17"/>
  <c r="H57" i="14"/>
  <c r="H32" i="14"/>
  <c r="H45" i="12"/>
  <c r="H30" i="12"/>
  <c r="H17" i="12"/>
  <c r="Y28" i="17"/>
  <c r="U28" i="17"/>
  <c r="Q28" i="17"/>
  <c r="M28" i="17"/>
  <c r="I28" i="17"/>
  <c r="H28" i="17"/>
  <c r="L28" i="17"/>
  <c r="Y56" i="14"/>
  <c r="U56" i="14"/>
  <c r="M56" i="14"/>
  <c r="Y31" i="14"/>
  <c r="M31" i="14"/>
  <c r="L56" i="14"/>
  <c r="I56" i="14"/>
  <c r="H56" i="14"/>
  <c r="H31" i="14"/>
  <c r="I31" i="14"/>
  <c r="L31" i="14"/>
  <c r="H23" i="21"/>
  <c r="H44" i="12"/>
  <c r="H29" i="12"/>
  <c r="H16" i="12"/>
  <c r="L27" i="21" l="1"/>
  <c r="J31" i="21"/>
  <c r="I24" i="21"/>
  <c r="H25" i="21"/>
  <c r="H27" i="21"/>
  <c r="H32" i="21"/>
  <c r="H29" i="21"/>
  <c r="J24" i="21"/>
  <c r="I29" i="21"/>
  <c r="L26" i="21"/>
  <c r="H24" i="21"/>
  <c r="H40" i="21"/>
  <c r="J29" i="21"/>
  <c r="H30" i="21"/>
  <c r="I40" i="21"/>
  <c r="L32" i="21"/>
  <c r="I31" i="21"/>
  <c r="J32" i="21"/>
  <c r="L31" i="21"/>
  <c r="J30" i="21"/>
  <c r="I30" i="21"/>
  <c r="H26" i="21"/>
  <c r="J27" i="21"/>
  <c r="L29" i="21"/>
  <c r="L30" i="21"/>
  <c r="J23" i="21"/>
  <c r="I25" i="21"/>
  <c r="I26" i="21"/>
  <c r="I32" i="21"/>
  <c r="L24" i="21"/>
  <c r="J26" i="21"/>
  <c r="J25" i="21"/>
  <c r="I23" i="21"/>
  <c r="L23" i="21"/>
  <c r="H31" i="21"/>
</calcChain>
</file>

<file path=xl/sharedStrings.xml><?xml version="1.0" encoding="utf-8"?>
<sst xmlns="http://schemas.openxmlformats.org/spreadsheetml/2006/main" count="679" uniqueCount="206">
  <si>
    <t>Hrubý domáci produkt</t>
  </si>
  <si>
    <t>Tvorba hrubého fixného kapitálu</t>
  </si>
  <si>
    <t>Domáci dopyt</t>
  </si>
  <si>
    <t>Q1</t>
  </si>
  <si>
    <t>Q2</t>
  </si>
  <si>
    <t>Q3</t>
  </si>
  <si>
    <t>Q4</t>
  </si>
  <si>
    <t>Trh práce</t>
  </si>
  <si>
    <t>Miera nezamestnanosti</t>
  </si>
  <si>
    <t>Disponibilný dôchodok</t>
  </si>
  <si>
    <t>Zamestnanosť</t>
  </si>
  <si>
    <t>Cenový vývoj</t>
  </si>
  <si>
    <t>Produkčná medzera</t>
  </si>
  <si>
    <t>Platobná bilancia</t>
  </si>
  <si>
    <t>Verejný sektor</t>
  </si>
  <si>
    <t>Verejný dlh</t>
  </si>
  <si>
    <t>Deflátor HDP</t>
  </si>
  <si>
    <t>Deflátor súkromnej spotreby</t>
  </si>
  <si>
    <t>Deflátor investícií</t>
  </si>
  <si>
    <t>Deflátor vládnej spotreby</t>
  </si>
  <si>
    <t>Deflátor exportu tovarov a služieb</t>
  </si>
  <si>
    <t>Deflátor importu tovarov a služieb</t>
  </si>
  <si>
    <t>Kompenzácie a mzdy</t>
  </si>
  <si>
    <t>Vývoj zamestnanosti, nezamestnanosti</t>
  </si>
  <si>
    <t>Demografia</t>
  </si>
  <si>
    <t>Ekonomicky aktívne obyvateľstvo</t>
  </si>
  <si>
    <t>Ekonomická aktivita</t>
  </si>
  <si>
    <t>Ukazovateľ</t>
  </si>
  <si>
    <t>Konečná spotreba verejnej správy</t>
  </si>
  <si>
    <t>Vývoz tovarov a služieb</t>
  </si>
  <si>
    <t>Dovoz tovarov a služieb</t>
  </si>
  <si>
    <t>Čistý vývoz</t>
  </si>
  <si>
    <t>Skutočnosť</t>
  </si>
  <si>
    <t>Počet nezamestnaných</t>
  </si>
  <si>
    <t>Deficit verejných financií</t>
  </si>
  <si>
    <t>Rast zahraničného dopytu Slovenska</t>
  </si>
  <si>
    <t>Súkromné investície</t>
  </si>
  <si>
    <t>Zmena stavu zásob</t>
  </si>
  <si>
    <t>Ceny potravín</t>
  </si>
  <si>
    <t>Ceny služieb</t>
  </si>
  <si>
    <t>Zamestnanci</t>
  </si>
  <si>
    <t>SZČO</t>
  </si>
  <si>
    <t>Nezamestnanosť</t>
  </si>
  <si>
    <t>Priemerná mzda, reálna</t>
  </si>
  <si>
    <t>Priemerná mzda, súkromný sektor</t>
  </si>
  <si>
    <t>Ceny energií</t>
  </si>
  <si>
    <t>Vývoz, dovoz tovarov a služieb v metodike ESA</t>
  </si>
  <si>
    <t>Vývoz tovarov a služieb v rámci eurozóny</t>
  </si>
  <si>
    <t>Vývoz tovarov a služieb mimo eurozóny</t>
  </si>
  <si>
    <t>Dovoz tovarov a služieb v rámci eurozóny</t>
  </si>
  <si>
    <t>Dovoz tovarov a služieb mimo eurozóny</t>
  </si>
  <si>
    <t>Vývoz, dovoz tovarov a služieb v metodike BoP</t>
  </si>
  <si>
    <t>Bežný účet platobnej bilancie</t>
  </si>
  <si>
    <t>Memo item: nominálne HDP</t>
  </si>
  <si>
    <t>Deficit verejnej správy (% HDP)</t>
  </si>
  <si>
    <t>Bežný účet platobnej bilancie (% HDP)</t>
  </si>
  <si>
    <t>Miera nezamestnanosti (miera v %)</t>
  </si>
  <si>
    <t>NBS</t>
  </si>
  <si>
    <t>IFP</t>
  </si>
  <si>
    <t>EK</t>
  </si>
  <si>
    <t>MMF</t>
  </si>
  <si>
    <t>OECD</t>
  </si>
  <si>
    <t>Jednotka</t>
  </si>
  <si>
    <t>Inflácia meraná HICP</t>
  </si>
  <si>
    <t>Inflácia meraná CPI</t>
  </si>
  <si>
    <t>Bežný účet</t>
  </si>
  <si>
    <t>[% HDP, ESA 95]</t>
  </si>
  <si>
    <t>Verejné investície</t>
  </si>
  <si>
    <t>Memo tab.</t>
  </si>
  <si>
    <t>Ceny priemyselných tovarov bez energií</t>
  </si>
  <si>
    <t>Inflácia meraná HICP bez cien energií</t>
  </si>
  <si>
    <t>Inflácia meraná HICP bez cien energií a potravín</t>
  </si>
  <si>
    <t>Kompenzácie zamestnancov</t>
  </si>
  <si>
    <t>Dlh verejnej správy (% HDP)</t>
  </si>
  <si>
    <t>Nominálne kompenzácie na zamestnanca</t>
  </si>
  <si>
    <t>Kompenzácie na zamestnanca, nominálne</t>
  </si>
  <si>
    <t>Obyvateľstvo v produktívnom veku (15 - 64 r.)</t>
  </si>
  <si>
    <t>Priemerná nominálna mzda</t>
  </si>
  <si>
    <t>Bilancia tovarov</t>
  </si>
  <si>
    <t>Obchodná bilancia (tovary a služby)</t>
  </si>
  <si>
    <t>Tabuľka 2 Cenový vývoj</t>
  </si>
  <si>
    <t>Tabuľka 1 Hrubý domáci produkt</t>
  </si>
  <si>
    <t>Tabuľka 3 Trh práce</t>
  </si>
  <si>
    <t>Zamestnanosť (ESA 2010)</t>
  </si>
  <si>
    <t>Zdroj:</t>
  </si>
  <si>
    <t>Hrubý domáci produkt (s. c.)</t>
  </si>
  <si>
    <t>Vládna spotreba (s. c.)</t>
  </si>
  <si>
    <t>Tvorba hrubého fixného kapitálu (s. c.)</t>
  </si>
  <si>
    <t>Export tovarov a služieb (s. c.)</t>
  </si>
  <si>
    <t>Tabuľka 4 Obchodná a platobná bilancia</t>
  </si>
  <si>
    <t>Hrubý dlh</t>
  </si>
  <si>
    <t>Celkové príjmy</t>
  </si>
  <si>
    <t>Celkové výdavky</t>
  </si>
  <si>
    <t>Bilancia príjmov a výdavkov</t>
  </si>
  <si>
    <t>Primárna bilancia</t>
  </si>
  <si>
    <t>Bežné príjmy</t>
  </si>
  <si>
    <t>Kapitálové príjmy</t>
  </si>
  <si>
    <t>Primárne výdavky</t>
  </si>
  <si>
    <t>Bežné výdavky</t>
  </si>
  <si>
    <t>Kapitálové výdavky</t>
  </si>
  <si>
    <t xml:space="preserve">Ceny neenergetických komodít v USD </t>
  </si>
  <si>
    <t xml:space="preserve">EURIBOR - 3M </t>
  </si>
  <si>
    <t>Výnos 10-ročného štátneho dlhopisu SR</t>
  </si>
  <si>
    <t>Cyklický komponent</t>
  </si>
  <si>
    <t>Štrukturálne saldo</t>
  </si>
  <si>
    <t>Cyklicky očistené primárne saldo</t>
  </si>
  <si>
    <t>Štrukturálny vývoj</t>
  </si>
  <si>
    <t>Súkromná spotreba (s. c.)</t>
  </si>
  <si>
    <t>Import tovarov a služieb (s. c.)</t>
  </si>
  <si>
    <t>Súkromná spotreba</t>
  </si>
  <si>
    <t>Domácnosti a neziskové inštitúcie slúžiace domácnostiam</t>
  </si>
  <si>
    <t>Tabuľka 5 Sektor verejnej správy  (S.13)</t>
  </si>
  <si>
    <t>Tabuľka 6 Porovnanie predikcií vybraných inštitúcií</t>
  </si>
  <si>
    <t>Externé prostredie a technické predpoklady</t>
  </si>
  <si>
    <t xml:space="preserve">Poznámka: </t>
  </si>
  <si>
    <r>
      <t xml:space="preserve">Odhad NAIRU 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</si>
  <si>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>Produktivita práce</t>
    </r>
    <r>
      <rPr>
        <vertAlign val="superscript"/>
        <sz val="11"/>
        <color indexed="8"/>
        <rFont val="Cambria"/>
        <family val="1"/>
        <charset val="238"/>
      </rPr>
      <t xml:space="preserve"> 3)</t>
    </r>
  </si>
  <si>
    <r>
      <t xml:space="preserve">Neinflačné mzdy (nominálna produktivita) </t>
    </r>
    <r>
      <rPr>
        <vertAlign val="superscript"/>
        <sz val="11"/>
        <color indexed="8"/>
        <rFont val="Cambria"/>
        <family val="1"/>
        <charset val="238"/>
      </rPr>
      <t>4)</t>
    </r>
  </si>
  <si>
    <r>
      <t xml:space="preserve">Nominálne mzdy </t>
    </r>
    <r>
      <rPr>
        <vertAlign val="superscript"/>
        <sz val="11"/>
        <color indexed="8"/>
        <rFont val="Cambria"/>
        <family val="1"/>
        <charset val="238"/>
      </rPr>
      <t>5)</t>
    </r>
  </si>
  <si>
    <r>
      <t xml:space="preserve">Reálne mzdy </t>
    </r>
    <r>
      <rPr>
        <vertAlign val="superscript"/>
        <sz val="11"/>
        <color indexed="8"/>
        <rFont val="Cambria"/>
        <family val="1"/>
        <charset val="238"/>
      </rPr>
      <t>6)</t>
    </r>
  </si>
  <si>
    <r>
      <t xml:space="preserve">Miera úspor </t>
    </r>
    <r>
      <rPr>
        <vertAlign val="superscript"/>
        <sz val="11"/>
        <color indexed="8"/>
        <rFont val="Cambria"/>
        <family val="1"/>
        <charset val="238"/>
      </rPr>
      <t>7)</t>
    </r>
  </si>
  <si>
    <r>
      <t xml:space="preserve">Sektor verejnej správy </t>
    </r>
    <r>
      <rPr>
        <b/>
        <i/>
        <vertAlign val="superscript"/>
        <sz val="11"/>
        <color indexed="8"/>
        <rFont val="Cambria"/>
        <family val="1"/>
        <charset val="238"/>
      </rPr>
      <t>8)</t>
    </r>
  </si>
  <si>
    <r>
      <t xml:space="preserve">Saldo verejných financií </t>
    </r>
    <r>
      <rPr>
        <vertAlign val="superscript"/>
        <sz val="11"/>
        <color indexed="8"/>
        <rFont val="Cambria"/>
        <family val="1"/>
        <charset val="238"/>
      </rPr>
      <t>9)</t>
    </r>
  </si>
  <si>
    <r>
      <t xml:space="preserve">Fiškálna pozícia </t>
    </r>
    <r>
      <rPr>
        <vertAlign val="superscript"/>
        <sz val="11"/>
        <color indexed="8"/>
        <rFont val="Cambria"/>
        <family val="1"/>
        <charset val="238"/>
      </rPr>
      <t>10)</t>
    </r>
  </si>
  <si>
    <r>
      <t xml:space="preserve">Výmenný kurz USD/EUR </t>
    </r>
    <r>
      <rPr>
        <vertAlign val="superscript"/>
        <sz val="11"/>
        <color indexed="8"/>
        <rFont val="Cambria"/>
        <family val="1"/>
        <charset val="238"/>
      </rPr>
      <t xml:space="preserve">11)12) </t>
    </r>
  </si>
  <si>
    <r>
      <t>Cena ropy v USD</t>
    </r>
    <r>
      <rPr>
        <vertAlign val="superscript"/>
        <sz val="11"/>
        <color indexed="8"/>
        <rFont val="Cambria"/>
        <family val="1"/>
        <charset val="238"/>
      </rPr>
      <t xml:space="preserve"> 11)12) </t>
    </r>
  </si>
  <si>
    <r>
      <t>Cena ropy v USD</t>
    </r>
    <r>
      <rPr>
        <vertAlign val="superscript"/>
        <sz val="11"/>
        <color indexed="8"/>
        <rFont val="Cambria"/>
        <family val="1"/>
        <charset val="238"/>
      </rPr>
      <t>11)</t>
    </r>
  </si>
  <si>
    <r>
      <t>Cena ropy v EUR</t>
    </r>
    <r>
      <rPr>
        <vertAlign val="superscript"/>
        <sz val="11"/>
        <color indexed="8"/>
        <rFont val="Cambria"/>
        <family val="1"/>
        <charset val="238"/>
      </rPr>
      <t>11)</t>
    </r>
  </si>
  <si>
    <r>
      <t xml:space="preserve">Saldo verejných financií 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</si>
  <si>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Fiškálna pozícia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</si>
  <si>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 xml:space="preserve">Priemerná mzda, nominálna 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</si>
  <si>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Priemerná mzda mimo súkromného sektora</t>
    </r>
    <r>
      <rPr>
        <sz val="11"/>
        <color indexed="8"/>
        <rFont val="Cambria"/>
        <family val="1"/>
        <charset val="238"/>
      </rPr>
      <t xml:space="preserve"> 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</si>
  <si>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 xml:space="preserve">Produktivita práce </t>
    </r>
    <r>
      <rPr>
        <vertAlign val="superscript"/>
        <sz val="11"/>
        <color indexed="8"/>
        <rFont val="Cambria"/>
        <family val="1"/>
        <charset val="238"/>
      </rPr>
      <t>3)</t>
    </r>
  </si>
  <si>
    <r>
      <t xml:space="preserve">Miera participácie </t>
    </r>
    <r>
      <rPr>
        <vertAlign val="superscript"/>
        <sz val="11"/>
        <color indexed="8"/>
        <rFont val="Cambria"/>
        <family val="1"/>
        <charset val="238"/>
      </rPr>
      <t>4)</t>
    </r>
  </si>
  <si>
    <r>
      <t xml:space="preserve">Odhad NAIRU </t>
    </r>
    <r>
      <rPr>
        <vertAlign val="superscript"/>
        <sz val="11"/>
        <color indexed="8"/>
        <rFont val="Cambria"/>
        <family val="1"/>
        <charset val="238"/>
      </rPr>
      <t>5)</t>
    </r>
  </si>
  <si>
    <r>
      <t xml:space="preserve">Priemerná mzda mimo súkromného sektora 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</si>
  <si>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 xml:space="preserve">Výmenné relácie 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</si>
  <si>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 xml:space="preserve">Jednotkové náklady práce </t>
    </r>
    <r>
      <rPr>
        <vertAlign val="superscript"/>
        <sz val="11"/>
        <color indexed="8"/>
        <rFont val="Cambria"/>
        <family val="1"/>
        <charset val="238"/>
      </rPr>
      <t>2)</t>
    </r>
  </si>
  <si>
    <t>2) Kompenzácie na zamestnanca v b. c. / produktivita práce ESA 2015 v s. c.</t>
  </si>
  <si>
    <t>Zdroj: NBS, ECB, ŠÚ SR</t>
  </si>
  <si>
    <t>Zdroj: NBS, ŠÚ SR</t>
  </si>
  <si>
    <t>pričom Hrubé úspory = hrubý disponibilný dôchodok + úpravy vyplývajúce zo zmeny nároku na dôchodok - súkromná spotreba</t>
  </si>
  <si>
    <t>10) Medziročná zmena cyklicky očisteného primárneho salda. Kladná hodnota znamená reštrikciu</t>
  </si>
  <si>
    <t>11) Medziročný rast v % a zmeny oproti predchádzajúcej predikcii sú rátané z nezaokrúhlených čísel</t>
  </si>
  <si>
    <t>12) Zmeny oproti predchádzajúcej predikcii v %</t>
  </si>
  <si>
    <t xml:space="preserve">  1) VZPS - výberové zisťovanie pracovných síl</t>
  </si>
  <si>
    <t xml:space="preserve">  2) Miera nezamestnanosti, ktorá nezrýchľuje infláciu</t>
  </si>
  <si>
    <t xml:space="preserve">  3) HDP s. c. / zamestnanosť ESA 2015</t>
  </si>
  <si>
    <t xml:space="preserve">  4) Vypočítaná z nominálneho HDP a zamestnanosti zo štvrťročného štatistického výkazníctva ŠÚ SR</t>
  </si>
  <si>
    <t xml:space="preserve">  7) Miera úspor = hrubé úspory / (hrubý disponibilný dôchodok + úpravy vyplývajúce zo zmeny nároku na dôchodok) *100, </t>
  </si>
  <si>
    <t xml:space="preserve">  9) B.9N - Čisté pôžičky poskytnuté (+) / prijaté (-)</t>
  </si>
  <si>
    <t>1) Deflátor exportu tovarov a služieb / deflátor importu tovarov a služieb</t>
  </si>
  <si>
    <t>2) Odvetvia mimo súkromného sektora sú definované ako priemer sekcií O, P a Q klasifikácie SK NACE Rev. 2 (verejná správa, školstvo, zdravotníctvo)</t>
  </si>
  <si>
    <t>4) Ekonomicky aktívne obyvateľstvo v tis. osôb / populácia v produktívnom veku v tis. osôb</t>
  </si>
  <si>
    <t>5) Miera nezamestnanosti, ktorá nezrýchľuje infláciu</t>
  </si>
  <si>
    <t>1) B.9N - Čisté pôžičky poskytnuté (+) / prijaté (-)</t>
  </si>
  <si>
    <t>2) Medziročná zmena cyklicky očisteného primárneho salda. Kladná hodnota znamená reštrikciu</t>
  </si>
  <si>
    <t>-</t>
  </si>
  <si>
    <t>1) MMF: index CPI</t>
  </si>
  <si>
    <r>
      <t>Index HICP</t>
    </r>
    <r>
      <rPr>
        <vertAlign val="superscript"/>
        <sz val="11"/>
        <color theme="1"/>
        <rFont val="Cambria"/>
        <family val="1"/>
        <charset val="238"/>
        <scheme val="major"/>
      </rPr>
      <t xml:space="preserve"> 1</t>
    </r>
    <r>
      <rPr>
        <vertAlign val="superscript"/>
        <sz val="11"/>
        <color indexed="8"/>
        <rFont val="Cambria"/>
        <family val="1"/>
        <charset val="238"/>
      </rPr>
      <t>)</t>
    </r>
  </si>
  <si>
    <t>medziročný rast v %</t>
  </si>
  <si>
    <t>medziročný rast v %, s. c.</t>
  </si>
  <si>
    <t>% HDP</t>
  </si>
  <si>
    <t>mil. EUR v s. c.</t>
  </si>
  <si>
    <t>% z potenciálneho produktu</t>
  </si>
  <si>
    <t>mil. EUR v b. c.</t>
  </si>
  <si>
    <t>tis. osôb, ESA 2010</t>
  </si>
  <si>
    <r>
      <t xml:space="preserve">tis. osôb, VZPS </t>
    </r>
    <r>
      <rPr>
        <vertAlign val="superscript"/>
        <sz val="11"/>
        <color indexed="8"/>
        <rFont val="Cambria"/>
        <family val="1"/>
        <charset val="238"/>
      </rPr>
      <t>1)</t>
    </r>
  </si>
  <si>
    <t>%</t>
  </si>
  <si>
    <t>medziročný rast v %, ESA 2010</t>
  </si>
  <si>
    <t>% z disponibilného dôchodku</t>
  </si>
  <si>
    <t>% trendového HDP</t>
  </si>
  <si>
    <t>medziročná zmena v p. b.</t>
  </si>
  <si>
    <t>úroveň</t>
  </si>
  <si>
    <t>% p. a.</t>
  </si>
  <si>
    <t>mil. € v b. c.</t>
  </si>
  <si>
    <t>rast v %, s. c.</t>
  </si>
  <si>
    <t>príspevok v p. b., s. c.</t>
  </si>
  <si>
    <t>rast v %, nsa</t>
  </si>
  <si>
    <t>rast v %, sa</t>
  </si>
  <si>
    <t>rast v %</t>
  </si>
  <si>
    <t>rast v %, y-o-y, nsa</t>
  </si>
  <si>
    <t>tis. osôb, VZPS</t>
  </si>
  <si>
    <t>€</t>
  </si>
  <si>
    <t>€, s. c.</t>
  </si>
  <si>
    <t>% z HDP, b. c.</t>
  </si>
  <si>
    <t>zmena v p. b.</t>
  </si>
  <si>
    <t>ESA 2010, mil. €, s. c.</t>
  </si>
  <si>
    <t>BoP, mil. €, b. c.</t>
  </si>
  <si>
    <t>ESA 2010, mil. €, b. c.</t>
  </si>
  <si>
    <t>ESA 2010, mil. €</t>
  </si>
  <si>
    <t xml:space="preserve">Zamestnanosť </t>
  </si>
  <si>
    <t xml:space="preserve">  8) Sektor S.13</t>
  </si>
  <si>
    <t xml:space="preserve">  5) Priemerné mesačné mzdy ESA 2010</t>
  </si>
  <si>
    <t xml:space="preserve">  6) Mzdy ESA 2010 deflované infláciou CPI</t>
  </si>
  <si>
    <t>1) Priemerná mesačná mzda z ESA 2010</t>
  </si>
  <si>
    <t>3) HDP s. c. / zamestnanosť ESA 2010</t>
  </si>
  <si>
    <t>Čistá inflácia</t>
  </si>
  <si>
    <t>Hodnoty v tabuľke sú uvádzané ako ročné rasty v %, ak nie je uvedené inak.</t>
  </si>
  <si>
    <t>Zmena oproti P3Q-2022</t>
  </si>
  <si>
    <t>Národná banka Slovenska - Strednodobá predikcia P4Q-2022</t>
  </si>
  <si>
    <t>Inštitút finančnej politiky - Makroekonomická prognóza (september 2022), deficit (OS a ciele) a dlh verejnej správy sú z Návrhu rozpočtu na roky 2023 až 2025</t>
  </si>
  <si>
    <t>Medzinárodný menový fond - World Economic Outlook (október 2022)</t>
  </si>
  <si>
    <t>Európska komisia -  European Economic Forecast (jesenná predikcia - november 2022)</t>
  </si>
  <si>
    <t>Organizácia pre ekonomickú spoluprácu a rozvoj (OECD) - Economic Outlook 112 (november 2022)</t>
  </si>
  <si>
    <t>ECB scenár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</si>
</sst>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B]mmm\-yy;@"/>
    <numFmt numFmtId="165" formatCode="0.0"/>
    <numFmt numFmtId="166" formatCode="#,##0.0"/>
    <numFmt numFmtId="167" formatCode="0.000"/>
  </numFmts>
  <fonts count="5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E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vertAlign val="superscript"/>
      <sz val="11"/>
      <color indexed="8"/>
      <name val="Cambria"/>
      <family val="1"/>
      <charset val="238"/>
    </font>
    <font>
      <sz val="11"/>
      <color indexed="8"/>
      <name val="Cambria"/>
      <family val="1"/>
      <charset val="238"/>
    </font>
    <font>
      <b/>
      <i/>
      <vertAlign val="superscript"/>
      <sz val="11"/>
      <color indexed="8"/>
      <name val="Cambria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b/>
      <i/>
      <u/>
      <sz val="11"/>
      <color theme="1"/>
      <name val="Cambria"/>
      <family val="1"/>
      <charset val="238"/>
      <scheme val="major"/>
    </font>
    <font>
      <b/>
      <i/>
      <sz val="16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i/>
      <sz val="11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i/>
      <u/>
      <sz val="11"/>
      <color theme="1"/>
      <name val="Cambria"/>
      <family val="1"/>
      <charset val="238"/>
      <scheme val="major"/>
    </font>
    <font>
      <vertAlign val="superscript"/>
      <sz val="11"/>
      <color theme="1"/>
      <name val="Cambria"/>
      <family val="1"/>
      <charset val="238"/>
      <scheme val="maj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</borders>
  <cellStyleXfs count="10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24" fillId="16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24" borderId="0" applyNumberFormat="0" applyBorder="0" applyAlignment="0" applyProtection="0"/>
    <xf numFmtId="0" fontId="8" fillId="3" borderId="0" applyNumberFormat="0" applyBorder="0" applyAlignment="0" applyProtection="0"/>
    <xf numFmtId="0" fontId="9" fillId="8" borderId="1" applyNumberFormat="0" applyAlignment="0" applyProtection="0"/>
    <xf numFmtId="0" fontId="25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5" borderId="8" applyNumberFormat="0" applyAlignment="0" applyProtection="0"/>
    <xf numFmtId="0" fontId="26" fillId="3" borderId="0" applyNumberFormat="0" applyBorder="0" applyAlignment="0" applyProtection="0"/>
    <xf numFmtId="0" fontId="16" fillId="7" borderId="1" applyNumberFormat="0" applyAlignment="0" applyProtection="0"/>
    <xf numFmtId="0" fontId="27" fillId="25" borderId="8" applyNumberFormat="0" applyAlignment="0" applyProtection="0"/>
    <xf numFmtId="0" fontId="17" fillId="0" borderId="9" applyNumberFormat="0" applyFill="0" applyAlignment="0" applyProtection="0"/>
    <xf numFmtId="0" fontId="28" fillId="0" borderId="3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8" fillId="15" borderId="0" applyNumberFormat="0" applyBorder="0" applyAlignment="0" applyProtection="0"/>
    <xf numFmtId="0" fontId="31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5" fillId="0" borderId="0"/>
    <xf numFmtId="0" fontId="3" fillId="0" borderId="0"/>
    <xf numFmtId="0" fontId="43" fillId="0" borderId="0"/>
    <xf numFmtId="0" fontId="3" fillId="0" borderId="0"/>
    <xf numFmtId="0" fontId="42" fillId="0" borderId="0"/>
    <xf numFmtId="0" fontId="3" fillId="0" borderId="0"/>
    <xf numFmtId="0" fontId="23" fillId="0" borderId="0"/>
    <xf numFmtId="0" fontId="3" fillId="9" borderId="10" applyNumberFormat="0" applyFont="0" applyAlignment="0" applyProtection="0"/>
    <xf numFmtId="0" fontId="19" fillId="8" borderId="11" applyNumberFormat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2" fillId="0" borderId="9" applyNumberFormat="0" applyFill="0" applyAlignment="0" applyProtection="0"/>
    <xf numFmtId="0" fontId="33" fillId="4" borderId="0" applyNumberFormat="0" applyBorder="0" applyAlignment="0" applyProtection="0"/>
    <xf numFmtId="0" fontId="4" fillId="0" borderId="0"/>
    <xf numFmtId="0" fontId="3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35" fillId="7" borderId="1" applyNumberFormat="0" applyAlignment="0" applyProtection="0"/>
    <xf numFmtId="0" fontId="36" fillId="14" borderId="1" applyNumberFormat="0" applyAlignment="0" applyProtection="0"/>
    <xf numFmtId="0" fontId="37" fillId="14" borderId="11" applyNumberFormat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4" borderId="0" applyNumberFormat="0" applyBorder="0" applyAlignment="0" applyProtection="0"/>
  </cellStyleXfs>
  <cellXfs count="324">
    <xf numFmtId="0" fontId="0" fillId="0" borderId="0" xfId="0"/>
    <xf numFmtId="0" fontId="44" fillId="26" borderId="13" xfId="0" applyFont="1" applyFill="1" applyBorder="1" applyAlignment="1">
      <alignment horizontal="center" vertical="center" textRotation="90" wrapText="1"/>
    </xf>
    <xf numFmtId="0" fontId="44" fillId="26" borderId="14" xfId="0" applyFont="1" applyFill="1" applyBorder="1" applyAlignment="1">
      <alignment horizontal="center" vertical="center" textRotation="90" wrapText="1"/>
    </xf>
    <xf numFmtId="0" fontId="45" fillId="26" borderId="15" xfId="0" applyFont="1" applyFill="1" applyBorder="1"/>
    <xf numFmtId="0" fontId="45" fillId="26" borderId="16" xfId="0" applyFont="1" applyFill="1" applyBorder="1"/>
    <xf numFmtId="165" fontId="45" fillId="0" borderId="18" xfId="0" applyNumberFormat="1" applyFont="1" applyFill="1" applyBorder="1" applyAlignment="1">
      <alignment horizontal="center"/>
    </xf>
    <xf numFmtId="0" fontId="46" fillId="26" borderId="19" xfId="0" applyFont="1" applyFill="1" applyBorder="1" applyAlignment="1">
      <alignment horizontal="left" vertical="center"/>
    </xf>
    <xf numFmtId="0" fontId="46" fillId="26" borderId="20" xfId="0" applyFont="1" applyFill="1" applyBorder="1" applyAlignment="1">
      <alignment horizontal="left" vertical="center"/>
    </xf>
    <xf numFmtId="0" fontId="47" fillId="26" borderId="15" xfId="0" applyFont="1" applyFill="1" applyBorder="1" applyAlignment="1">
      <alignment horizontal="left" vertical="center"/>
    </xf>
    <xf numFmtId="0" fontId="47" fillId="26" borderId="0" xfId="0" applyFont="1" applyFill="1" applyBorder="1" applyAlignment="1">
      <alignment horizontal="left" vertical="center"/>
    </xf>
    <xf numFmtId="0" fontId="48" fillId="0" borderId="0" xfId="0" applyFont="1"/>
    <xf numFmtId="0" fontId="45" fillId="0" borderId="0" xfId="0" applyFont="1"/>
    <xf numFmtId="0" fontId="49" fillId="0" borderId="21" xfId="0" applyFont="1" applyBorder="1" applyAlignment="1">
      <alignment horizontal="center"/>
    </xf>
    <xf numFmtId="0" fontId="49" fillId="0" borderId="22" xfId="0" applyFont="1" applyBorder="1" applyAlignment="1">
      <alignment horizontal="center"/>
    </xf>
    <xf numFmtId="0" fontId="49" fillId="0" borderId="23" xfId="0" applyFont="1" applyBorder="1" applyAlignment="1">
      <alignment horizontal="center"/>
    </xf>
    <xf numFmtId="0" fontId="49" fillId="0" borderId="24" xfId="0" applyFont="1" applyBorder="1" applyAlignment="1">
      <alignment horizontal="center"/>
    </xf>
    <xf numFmtId="0" fontId="46" fillId="27" borderId="25" xfId="0" applyFont="1" applyFill="1" applyBorder="1"/>
    <xf numFmtId="0" fontId="45" fillId="27" borderId="26" xfId="0" applyFont="1" applyFill="1" applyBorder="1"/>
    <xf numFmtId="0" fontId="45" fillId="27" borderId="27" xfId="0" applyFont="1" applyFill="1" applyBorder="1"/>
    <xf numFmtId="0" fontId="45" fillId="27" borderId="27" xfId="0" applyFont="1" applyFill="1" applyBorder="1" applyAlignment="1">
      <alignment horizontal="right"/>
    </xf>
    <xf numFmtId="0" fontId="45" fillId="27" borderId="28" xfId="0" applyFont="1" applyFill="1" applyBorder="1" applyAlignment="1">
      <alignment horizontal="center"/>
    </xf>
    <xf numFmtId="0" fontId="45" fillId="27" borderId="26" xfId="0" applyFont="1" applyFill="1" applyBorder="1" applyAlignment="1">
      <alignment horizontal="center"/>
    </xf>
    <xf numFmtId="0" fontId="45" fillId="27" borderId="29" xfId="0" applyFont="1" applyFill="1" applyBorder="1" applyAlignment="1">
      <alignment horizontal="center"/>
    </xf>
    <xf numFmtId="0" fontId="45" fillId="0" borderId="15" xfId="0" applyFont="1" applyBorder="1"/>
    <xf numFmtId="0" fontId="45" fillId="0" borderId="0" xfId="0" applyFont="1" applyBorder="1"/>
    <xf numFmtId="0" fontId="45" fillId="0" borderId="30" xfId="0" applyFont="1" applyBorder="1"/>
    <xf numFmtId="0" fontId="45" fillId="0" borderId="30" xfId="0" applyFont="1" applyBorder="1" applyAlignment="1">
      <alignment horizontal="right"/>
    </xf>
    <xf numFmtId="165" fontId="45" fillId="26" borderId="18" xfId="0" applyNumberFormat="1" applyFont="1" applyFill="1" applyBorder="1" applyAlignment="1">
      <alignment horizontal="right"/>
    </xf>
    <xf numFmtId="165" fontId="45" fillId="26" borderId="0" xfId="0" applyNumberFormat="1" applyFont="1" applyFill="1" applyBorder="1" applyAlignment="1">
      <alignment horizontal="right"/>
    </xf>
    <xf numFmtId="165" fontId="45" fillId="26" borderId="31" xfId="0" applyNumberFormat="1" applyFont="1" applyFill="1" applyBorder="1" applyAlignment="1">
      <alignment horizontal="right"/>
    </xf>
    <xf numFmtId="165" fontId="45" fillId="26" borderId="16" xfId="0" applyNumberFormat="1" applyFont="1" applyFill="1" applyBorder="1" applyAlignment="1">
      <alignment horizontal="right"/>
    </xf>
    <xf numFmtId="165" fontId="45" fillId="0" borderId="0" xfId="0" applyNumberFormat="1" applyFont="1"/>
    <xf numFmtId="165" fontId="45" fillId="0" borderId="18" xfId="0" applyNumberFormat="1" applyFont="1" applyBorder="1" applyAlignment="1">
      <alignment horizontal="right"/>
    </xf>
    <xf numFmtId="165" fontId="45" fillId="0" borderId="0" xfId="0" applyNumberFormat="1" applyFont="1" applyBorder="1" applyAlignment="1">
      <alignment horizontal="right"/>
    </xf>
    <xf numFmtId="165" fontId="45" fillId="0" borderId="16" xfId="0" applyNumberFormat="1" applyFont="1" applyBorder="1" applyAlignment="1">
      <alignment horizontal="right"/>
    </xf>
    <xf numFmtId="165" fontId="45" fillId="27" borderId="28" xfId="0" applyNumberFormat="1" applyFont="1" applyFill="1" applyBorder="1" applyAlignment="1">
      <alignment horizontal="right"/>
    </xf>
    <xf numFmtId="165" fontId="45" fillId="27" borderId="26" xfId="0" applyNumberFormat="1" applyFont="1" applyFill="1" applyBorder="1" applyAlignment="1">
      <alignment horizontal="right"/>
    </xf>
    <xf numFmtId="165" fontId="45" fillId="27" borderId="29" xfId="0" applyNumberFormat="1" applyFont="1" applyFill="1" applyBorder="1" applyAlignment="1">
      <alignment horizontal="right"/>
    </xf>
    <xf numFmtId="3" fontId="45" fillId="0" borderId="18" xfId="0" applyNumberFormat="1" applyFont="1" applyBorder="1" applyAlignment="1">
      <alignment horizontal="right"/>
    </xf>
    <xf numFmtId="3" fontId="45" fillId="0" borderId="0" xfId="0" applyNumberFormat="1" applyFont="1" applyBorder="1" applyAlignment="1">
      <alignment horizontal="right"/>
    </xf>
    <xf numFmtId="0" fontId="45" fillId="0" borderId="18" xfId="0" applyFont="1" applyBorder="1" applyAlignment="1">
      <alignment horizontal="right"/>
    </xf>
    <xf numFmtId="0" fontId="45" fillId="0" borderId="0" xfId="0" applyFont="1" applyBorder="1" applyAlignment="1">
      <alignment horizontal="right"/>
    </xf>
    <xf numFmtId="0" fontId="45" fillId="27" borderId="28" xfId="0" applyFont="1" applyFill="1" applyBorder="1" applyAlignment="1">
      <alignment horizontal="right"/>
    </xf>
    <xf numFmtId="0" fontId="45" fillId="27" borderId="26" xfId="0" applyFont="1" applyFill="1" applyBorder="1" applyAlignment="1">
      <alignment horizontal="right"/>
    </xf>
    <xf numFmtId="1" fontId="45" fillId="0" borderId="18" xfId="0" applyNumberFormat="1" applyFont="1" applyBorder="1" applyAlignment="1">
      <alignment horizontal="right"/>
    </xf>
    <xf numFmtId="1" fontId="45" fillId="0" borderId="0" xfId="0" applyNumberFormat="1" applyFont="1" applyBorder="1" applyAlignment="1">
      <alignment horizontal="right"/>
    </xf>
    <xf numFmtId="0" fontId="50" fillId="0" borderId="0" xfId="0" applyFont="1" applyFill="1" applyBorder="1"/>
    <xf numFmtId="0" fontId="50" fillId="0" borderId="30" xfId="0" applyFont="1" applyFill="1" applyBorder="1"/>
    <xf numFmtId="0" fontId="50" fillId="0" borderId="30" xfId="0" applyFont="1" applyFill="1" applyBorder="1" applyAlignment="1">
      <alignment horizontal="right"/>
    </xf>
    <xf numFmtId="165" fontId="45" fillId="0" borderId="18" xfId="0" applyNumberFormat="1" applyFont="1" applyFill="1" applyBorder="1" applyAlignment="1">
      <alignment horizontal="right"/>
    </xf>
    <xf numFmtId="165" fontId="45" fillId="0" borderId="0" xfId="0" applyNumberFormat="1" applyFont="1" applyFill="1" applyBorder="1" applyAlignment="1">
      <alignment horizontal="right"/>
    </xf>
    <xf numFmtId="0" fontId="45" fillId="0" borderId="15" xfId="0" applyFont="1" applyFill="1" applyBorder="1"/>
    <xf numFmtId="0" fontId="45" fillId="0" borderId="0" xfId="0" applyFont="1" applyFill="1" applyBorder="1"/>
    <xf numFmtId="0" fontId="45" fillId="0" borderId="30" xfId="0" applyFont="1" applyFill="1" applyBorder="1"/>
    <xf numFmtId="0" fontId="45" fillId="0" borderId="30" xfId="0" applyFont="1" applyFill="1" applyBorder="1" applyAlignment="1">
      <alignment horizontal="right"/>
    </xf>
    <xf numFmtId="0" fontId="45" fillId="26" borderId="30" xfId="0" applyFont="1" applyFill="1" applyBorder="1" applyAlignment="1">
      <alignment horizontal="right"/>
    </xf>
    <xf numFmtId="0" fontId="51" fillId="27" borderId="27" xfId="0" applyFont="1" applyFill="1" applyBorder="1"/>
    <xf numFmtId="165" fontId="45" fillId="0" borderId="32" xfId="0" applyNumberFormat="1" applyFont="1" applyBorder="1" applyAlignment="1">
      <alignment horizontal="right"/>
    </xf>
    <xf numFmtId="165" fontId="45" fillId="0" borderId="32" xfId="0" applyNumberFormat="1" applyFont="1" applyFill="1" applyBorder="1" applyAlignment="1">
      <alignment horizontal="right"/>
    </xf>
    <xf numFmtId="2" fontId="45" fillId="0" borderId="18" xfId="0" applyNumberFormat="1" applyFont="1" applyBorder="1" applyAlignment="1">
      <alignment horizontal="right"/>
    </xf>
    <xf numFmtId="2" fontId="45" fillId="0" borderId="0" xfId="0" applyNumberFormat="1" applyFont="1" applyBorder="1" applyAlignment="1">
      <alignment horizontal="right"/>
    </xf>
    <xf numFmtId="165" fontId="50" fillId="0" borderId="0" xfId="0" applyNumberFormat="1" applyFont="1" applyFill="1" applyBorder="1" applyAlignment="1">
      <alignment horizontal="right"/>
    </xf>
    <xf numFmtId="0" fontId="45" fillId="0" borderId="33" xfId="0" applyFont="1" applyBorder="1"/>
    <xf numFmtId="0" fontId="45" fillId="0" borderId="34" xfId="0" applyFont="1" applyBorder="1"/>
    <xf numFmtId="0" fontId="45" fillId="0" borderId="35" xfId="0" applyFont="1" applyBorder="1"/>
    <xf numFmtId="0" fontId="45" fillId="0" borderId="35" xfId="0" applyFont="1" applyBorder="1" applyAlignment="1">
      <alignment horizontal="right"/>
    </xf>
    <xf numFmtId="165" fontId="45" fillId="0" borderId="14" xfId="0" applyNumberFormat="1" applyFont="1" applyFill="1" applyBorder="1" applyAlignment="1">
      <alignment horizontal="right"/>
    </xf>
    <xf numFmtId="165" fontId="45" fillId="0" borderId="34" xfId="0" applyNumberFormat="1" applyFont="1" applyFill="1" applyBorder="1" applyAlignment="1">
      <alignment horizontal="right"/>
    </xf>
    <xf numFmtId="0" fontId="45" fillId="0" borderId="0" xfId="0" applyFont="1" applyFill="1"/>
    <xf numFmtId="0" fontId="45" fillId="0" borderId="0" xfId="0" applyFont="1" applyFill="1" applyAlignment="1">
      <alignment vertical="center"/>
    </xf>
    <xf numFmtId="0" fontId="52" fillId="0" borderId="0" xfId="0" applyFont="1" applyFill="1" applyAlignment="1">
      <alignment vertical="center"/>
    </xf>
    <xf numFmtId="0" fontId="48" fillId="26" borderId="0" xfId="0" applyFont="1" applyFill="1"/>
    <xf numFmtId="0" fontId="45" fillId="26" borderId="0" xfId="0" applyFont="1" applyFill="1"/>
    <xf numFmtId="0" fontId="44" fillId="26" borderId="35" xfId="0" applyFont="1" applyFill="1" applyBorder="1" applyAlignment="1">
      <alignment horizontal="center" vertical="center" textRotation="90" wrapText="1"/>
    </xf>
    <xf numFmtId="0" fontId="44" fillId="26" borderId="36" xfId="0" applyFont="1" applyFill="1" applyBorder="1" applyAlignment="1">
      <alignment horizontal="center" vertical="center" textRotation="90" wrapText="1"/>
    </xf>
    <xf numFmtId="165" fontId="45" fillId="0" borderId="30" xfId="0" applyNumberFormat="1" applyFont="1" applyFill="1" applyBorder="1" applyAlignment="1">
      <alignment horizontal="center"/>
    </xf>
    <xf numFmtId="165" fontId="45" fillId="0" borderId="16" xfId="0" applyNumberFormat="1" applyFont="1" applyFill="1" applyBorder="1" applyAlignment="1">
      <alignment horizontal="center"/>
    </xf>
    <xf numFmtId="0" fontId="45" fillId="26" borderId="33" xfId="0" applyFont="1" applyFill="1" applyBorder="1"/>
    <xf numFmtId="0" fontId="45" fillId="26" borderId="36" xfId="0" applyFont="1" applyFill="1" applyBorder="1"/>
    <xf numFmtId="165" fontId="45" fillId="0" borderId="36" xfId="0" applyNumberFormat="1" applyFont="1" applyFill="1" applyBorder="1" applyAlignment="1">
      <alignment horizontal="center"/>
    </xf>
    <xf numFmtId="165" fontId="45" fillId="0" borderId="14" xfId="0" applyNumberFormat="1" applyFont="1" applyFill="1" applyBorder="1" applyAlignment="1">
      <alignment horizontal="center"/>
    </xf>
    <xf numFmtId="0" fontId="45" fillId="26" borderId="0" xfId="0" applyFont="1" applyFill="1" applyBorder="1"/>
    <xf numFmtId="0" fontId="50" fillId="0" borderId="0" xfId="0" applyFont="1" applyFill="1"/>
    <xf numFmtId="165" fontId="45" fillId="26" borderId="0" xfId="0" applyNumberFormat="1" applyFont="1" applyFill="1" applyBorder="1" applyAlignment="1">
      <alignment horizontal="center"/>
    </xf>
    <xf numFmtId="167" fontId="45" fillId="26" borderId="0" xfId="0" applyNumberFormat="1" applyFont="1" applyFill="1" applyBorder="1"/>
    <xf numFmtId="0" fontId="53" fillId="27" borderId="37" xfId="0" applyFont="1" applyFill="1" applyBorder="1" applyAlignment="1">
      <alignment horizontal="left" vertical="center"/>
    </xf>
    <xf numFmtId="0" fontId="53" fillId="27" borderId="32" xfId="0" applyFont="1" applyFill="1" applyBorder="1" applyAlignment="1">
      <alignment horizontal="left" vertical="center"/>
    </xf>
    <xf numFmtId="0" fontId="53" fillId="27" borderId="38" xfId="0" applyFont="1" applyFill="1" applyBorder="1" applyAlignment="1">
      <alignment horizontal="left" vertical="center"/>
    </xf>
    <xf numFmtId="0" fontId="46" fillId="26" borderId="39" xfId="0" applyFont="1" applyFill="1" applyBorder="1" applyAlignment="1">
      <alignment horizontal="left" vertical="center"/>
    </xf>
    <xf numFmtId="0" fontId="51" fillId="26" borderId="21" xfId="0" applyFont="1" applyFill="1" applyBorder="1" applyAlignment="1">
      <alignment horizontal="center" vertical="center"/>
    </xf>
    <xf numFmtId="0" fontId="45" fillId="26" borderId="21" xfId="0" applyFont="1" applyFill="1" applyBorder="1" applyAlignment="1">
      <alignment horizontal="center" vertical="center" wrapText="1"/>
    </xf>
    <xf numFmtId="0" fontId="45" fillId="26" borderId="20" xfId="0" applyFont="1" applyFill="1" applyBorder="1" applyAlignment="1">
      <alignment horizontal="center" vertical="center"/>
    </xf>
    <xf numFmtId="0" fontId="45" fillId="26" borderId="40" xfId="0" applyFont="1" applyFill="1" applyBorder="1" applyAlignment="1">
      <alignment horizontal="center" vertical="center"/>
    </xf>
    <xf numFmtId="0" fontId="47" fillId="26" borderId="30" xfId="0" applyFont="1" applyFill="1" applyBorder="1" applyAlignment="1">
      <alignment horizontal="left" vertical="center"/>
    </xf>
    <xf numFmtId="0" fontId="51" fillId="26" borderId="30" xfId="0" applyFont="1" applyFill="1" applyBorder="1" applyAlignment="1">
      <alignment horizontal="center" vertical="center"/>
    </xf>
    <xf numFmtId="0" fontId="45" fillId="26" borderId="18" xfId="0" applyFont="1" applyFill="1" applyBorder="1" applyAlignment="1">
      <alignment horizontal="center" vertical="center"/>
    </xf>
    <xf numFmtId="0" fontId="45" fillId="26" borderId="0" xfId="0" applyFont="1" applyFill="1" applyBorder="1" applyAlignment="1">
      <alignment horizontal="center" vertical="center"/>
    </xf>
    <xf numFmtId="0" fontId="45" fillId="26" borderId="16" xfId="0" applyFont="1" applyFill="1" applyBorder="1" applyAlignment="1">
      <alignment horizontal="center" vertical="center"/>
    </xf>
    <xf numFmtId="3" fontId="45" fillId="26" borderId="18" xfId="0" applyNumberFormat="1" applyFont="1" applyFill="1" applyBorder="1" applyAlignment="1">
      <alignment horizontal="center" vertical="center"/>
    </xf>
    <xf numFmtId="3" fontId="45" fillId="26" borderId="0" xfId="0" applyNumberFormat="1" applyFont="1" applyFill="1" applyBorder="1" applyAlignment="1">
      <alignment horizontal="center" vertical="center"/>
    </xf>
    <xf numFmtId="3" fontId="45" fillId="26" borderId="16" xfId="0" applyNumberFormat="1" applyFont="1" applyFill="1" applyBorder="1" applyAlignment="1">
      <alignment horizontal="center" vertical="center"/>
    </xf>
    <xf numFmtId="0" fontId="45" fillId="26" borderId="0" xfId="0" applyFont="1" applyFill="1" applyBorder="1" applyAlignment="1">
      <alignment horizontal="left" vertical="center"/>
    </xf>
    <xf numFmtId="0" fontId="54" fillId="26" borderId="0" xfId="0" applyFont="1" applyFill="1" applyBorder="1" applyAlignment="1">
      <alignment horizontal="left" vertical="center"/>
    </xf>
    <xf numFmtId="0" fontId="54" fillId="26" borderId="30" xfId="0" applyFont="1" applyFill="1" applyBorder="1" applyAlignment="1">
      <alignment horizontal="left" vertical="center"/>
    </xf>
    <xf numFmtId="3" fontId="45" fillId="26" borderId="18" xfId="0" applyNumberFormat="1" applyFont="1" applyFill="1" applyBorder="1" applyAlignment="1">
      <alignment horizontal="right"/>
    </xf>
    <xf numFmtId="3" fontId="45" fillId="26" borderId="0" xfId="0" applyNumberFormat="1" applyFont="1" applyFill="1" applyBorder="1" applyAlignment="1">
      <alignment horizontal="right"/>
    </xf>
    <xf numFmtId="3" fontId="45" fillId="26" borderId="16" xfId="0" applyNumberFormat="1" applyFont="1" applyFill="1" applyBorder="1" applyAlignment="1">
      <alignment horizontal="right"/>
    </xf>
    <xf numFmtId="0" fontId="51" fillId="26" borderId="0" xfId="0" applyFont="1" applyFill="1" applyBorder="1"/>
    <xf numFmtId="0" fontId="45" fillId="26" borderId="30" xfId="0" applyFont="1" applyFill="1" applyBorder="1"/>
    <xf numFmtId="0" fontId="47" fillId="26" borderId="33" xfId="0" applyFont="1" applyFill="1" applyBorder="1"/>
    <xf numFmtId="0" fontId="45" fillId="26" borderId="34" xfId="0" applyFont="1" applyFill="1" applyBorder="1"/>
    <xf numFmtId="0" fontId="45" fillId="26" borderId="35" xfId="0" applyFont="1" applyFill="1" applyBorder="1"/>
    <xf numFmtId="0" fontId="45" fillId="26" borderId="35" xfId="0" applyFont="1" applyFill="1" applyBorder="1" applyAlignment="1">
      <alignment horizontal="right"/>
    </xf>
    <xf numFmtId="3" fontId="45" fillId="26" borderId="14" xfId="0" applyNumberFormat="1" applyFont="1" applyFill="1" applyBorder="1"/>
    <xf numFmtId="3" fontId="45" fillId="26" borderId="34" xfId="0" applyNumberFormat="1" applyFont="1" applyFill="1" applyBorder="1"/>
    <xf numFmtId="3" fontId="45" fillId="26" borderId="36" xfId="0" applyNumberFormat="1" applyFont="1" applyFill="1" applyBorder="1"/>
    <xf numFmtId="0" fontId="45" fillId="26" borderId="0" xfId="0" applyFont="1" applyFill="1" applyBorder="1" applyAlignment="1">
      <alignment horizontal="right"/>
    </xf>
    <xf numFmtId="0" fontId="51" fillId="26" borderId="39" xfId="0" applyFont="1" applyFill="1" applyBorder="1" applyAlignment="1">
      <alignment horizontal="center" vertical="center"/>
    </xf>
    <xf numFmtId="0" fontId="46" fillId="26" borderId="15" xfId="0" applyFont="1" applyFill="1" applyBorder="1" applyAlignment="1">
      <alignment horizontal="left" vertical="center"/>
    </xf>
    <xf numFmtId="0" fontId="46" fillId="26" borderId="0" xfId="0" applyFont="1" applyFill="1" applyBorder="1" applyAlignment="1">
      <alignment horizontal="left" vertical="center"/>
    </xf>
    <xf numFmtId="0" fontId="46" fillId="26" borderId="30" xfId="0" applyFont="1" applyFill="1" applyBorder="1" applyAlignment="1">
      <alignment horizontal="left" vertical="center"/>
    </xf>
    <xf numFmtId="166" fontId="45" fillId="26" borderId="18" xfId="0" applyNumberFormat="1" applyFont="1" applyFill="1" applyBorder="1" applyAlignment="1">
      <alignment horizontal="right"/>
    </xf>
    <xf numFmtId="166" fontId="45" fillId="26" borderId="0" xfId="0" applyNumberFormat="1" applyFont="1" applyFill="1" applyBorder="1" applyAlignment="1">
      <alignment horizontal="right"/>
    </xf>
    <xf numFmtId="166" fontId="45" fillId="26" borderId="16" xfId="0" applyNumberFormat="1" applyFont="1" applyFill="1" applyBorder="1" applyAlignment="1">
      <alignment horizontal="right"/>
    </xf>
    <xf numFmtId="166" fontId="45" fillId="0" borderId="18" xfId="0" applyNumberFormat="1" applyFont="1" applyFill="1" applyBorder="1" applyAlignment="1">
      <alignment horizontal="right"/>
    </xf>
    <xf numFmtId="166" fontId="45" fillId="0" borderId="0" xfId="0" applyNumberFormat="1" applyFont="1" applyFill="1" applyBorder="1" applyAlignment="1">
      <alignment horizontal="right"/>
    </xf>
    <xf numFmtId="166" fontId="45" fillId="0" borderId="16" xfId="0" applyNumberFormat="1" applyFont="1" applyFill="1" applyBorder="1" applyAlignment="1">
      <alignment horizontal="right"/>
    </xf>
    <xf numFmtId="166" fontId="45" fillId="0" borderId="0" xfId="0" applyNumberFormat="1" applyFont="1" applyFill="1"/>
    <xf numFmtId="0" fontId="47" fillId="26" borderId="15" xfId="0" applyFont="1" applyFill="1" applyBorder="1"/>
    <xf numFmtId="166" fontId="45" fillId="26" borderId="18" xfId="0" applyNumberFormat="1" applyFont="1" applyFill="1" applyBorder="1"/>
    <xf numFmtId="166" fontId="45" fillId="26" borderId="0" xfId="0" applyNumberFormat="1" applyFont="1" applyFill="1" applyBorder="1"/>
    <xf numFmtId="166" fontId="45" fillId="26" borderId="16" xfId="0" applyNumberFormat="1" applyFont="1" applyFill="1" applyBorder="1"/>
    <xf numFmtId="0" fontId="51" fillId="26" borderId="34" xfId="0" applyFont="1" applyFill="1" applyBorder="1" applyAlignment="1">
      <alignment horizontal="left" vertical="center"/>
    </xf>
    <xf numFmtId="3" fontId="45" fillId="26" borderId="0" xfId="0" applyNumberFormat="1" applyFont="1" applyFill="1"/>
    <xf numFmtId="0" fontId="51" fillId="26" borderId="41" xfId="0" applyFont="1" applyFill="1" applyBorder="1" applyAlignment="1">
      <alignment horizontal="center"/>
    </xf>
    <xf numFmtId="0" fontId="45" fillId="26" borderId="42" xfId="0" applyFont="1" applyFill="1" applyBorder="1" applyAlignment="1">
      <alignment horizontal="center"/>
    </xf>
    <xf numFmtId="0" fontId="45" fillId="26" borderId="23" xfId="0" applyFont="1" applyFill="1" applyBorder="1" applyAlignment="1">
      <alignment horizontal="center"/>
    </xf>
    <xf numFmtId="0" fontId="45" fillId="26" borderId="39" xfId="0" applyFont="1" applyFill="1" applyBorder="1" applyAlignment="1">
      <alignment horizontal="center"/>
    </xf>
    <xf numFmtId="0" fontId="45" fillId="26" borderId="43" xfId="0" applyFont="1" applyFill="1" applyBorder="1" applyAlignment="1">
      <alignment horizontal="center"/>
    </xf>
    <xf numFmtId="0" fontId="45" fillId="26" borderId="44" xfId="0" applyFont="1" applyFill="1" applyBorder="1" applyAlignment="1">
      <alignment horizontal="center"/>
    </xf>
    <xf numFmtId="0" fontId="47" fillId="26" borderId="45" xfId="0" applyFont="1" applyFill="1" applyBorder="1" applyAlignment="1">
      <alignment horizontal="left" vertical="center"/>
    </xf>
    <xf numFmtId="0" fontId="51" fillId="26" borderId="45" xfId="0" applyFont="1" applyFill="1" applyBorder="1" applyAlignment="1">
      <alignment horizontal="center" vertical="center"/>
    </xf>
    <xf numFmtId="0" fontId="45" fillId="26" borderId="30" xfId="0" applyFont="1" applyFill="1" applyBorder="1" applyAlignment="1">
      <alignment horizontal="center" vertical="center"/>
    </xf>
    <xf numFmtId="0" fontId="45" fillId="26" borderId="0" xfId="0" applyFont="1" applyFill="1" applyBorder="1" applyAlignment="1">
      <alignment horizontal="center"/>
    </xf>
    <xf numFmtId="0" fontId="45" fillId="26" borderId="30" xfId="0" applyFont="1" applyFill="1" applyBorder="1" applyAlignment="1">
      <alignment horizontal="center"/>
    </xf>
    <xf numFmtId="0" fontId="45" fillId="26" borderId="16" xfId="0" applyFont="1" applyFill="1" applyBorder="1" applyAlignment="1">
      <alignment horizontal="center"/>
    </xf>
    <xf numFmtId="3" fontId="45" fillId="26" borderId="30" xfId="0" applyNumberFormat="1" applyFont="1" applyFill="1" applyBorder="1" applyAlignment="1">
      <alignment horizontal="center" vertical="center"/>
    </xf>
    <xf numFmtId="3" fontId="45" fillId="26" borderId="0" xfId="0" applyNumberFormat="1" applyFont="1" applyFill="1" applyBorder="1" applyAlignment="1">
      <alignment horizontal="center"/>
    </xf>
    <xf numFmtId="3" fontId="45" fillId="26" borderId="30" xfId="0" applyNumberFormat="1" applyFont="1" applyFill="1" applyBorder="1" applyAlignment="1">
      <alignment horizontal="center"/>
    </xf>
    <xf numFmtId="3" fontId="45" fillId="26" borderId="16" xfId="0" applyNumberFormat="1" applyFont="1" applyFill="1" applyBorder="1" applyAlignment="1">
      <alignment horizontal="center"/>
    </xf>
    <xf numFmtId="3" fontId="45" fillId="26" borderId="30" xfId="0" applyNumberFormat="1" applyFont="1" applyFill="1" applyBorder="1" applyAlignment="1">
      <alignment horizontal="right"/>
    </xf>
    <xf numFmtId="3" fontId="45" fillId="26" borderId="0" xfId="0" applyNumberFormat="1" applyFont="1" applyFill="1" applyBorder="1"/>
    <xf numFmtId="3" fontId="45" fillId="26" borderId="30" xfId="0" applyNumberFormat="1" applyFont="1" applyFill="1" applyBorder="1"/>
    <xf numFmtId="3" fontId="45" fillId="26" borderId="16" xfId="0" applyNumberFormat="1" applyFont="1" applyFill="1" applyBorder="1"/>
    <xf numFmtId="3" fontId="45" fillId="26" borderId="18" xfId="0" applyNumberFormat="1" applyFont="1" applyFill="1" applyBorder="1"/>
    <xf numFmtId="166" fontId="45" fillId="28" borderId="0" xfId="0" applyNumberFormat="1" applyFont="1" applyFill="1" applyBorder="1"/>
    <xf numFmtId="3" fontId="45" fillId="28" borderId="30" xfId="0" applyNumberFormat="1" applyFont="1" applyFill="1" applyBorder="1"/>
    <xf numFmtId="3" fontId="45" fillId="28" borderId="0" xfId="0" applyNumberFormat="1" applyFont="1" applyFill="1" applyBorder="1"/>
    <xf numFmtId="3" fontId="45" fillId="28" borderId="16" xfId="0" applyNumberFormat="1" applyFont="1" applyFill="1" applyBorder="1"/>
    <xf numFmtId="165" fontId="45" fillId="26" borderId="18" xfId="0" applyNumberFormat="1" applyFont="1" applyFill="1" applyBorder="1"/>
    <xf numFmtId="165" fontId="45" fillId="26" borderId="0" xfId="0" applyNumberFormat="1" applyFont="1" applyFill="1" applyBorder="1"/>
    <xf numFmtId="165" fontId="45" fillId="26" borderId="30" xfId="0" applyNumberFormat="1" applyFont="1" applyFill="1" applyBorder="1"/>
    <xf numFmtId="3" fontId="45" fillId="26" borderId="35" xfId="0" applyNumberFormat="1" applyFont="1" applyFill="1" applyBorder="1"/>
    <xf numFmtId="3" fontId="45" fillId="28" borderId="34" xfId="0" applyNumberFormat="1" applyFont="1" applyFill="1" applyBorder="1"/>
    <xf numFmtId="3" fontId="45" fillId="28" borderId="35" xfId="0" applyNumberFormat="1" applyFont="1" applyFill="1" applyBorder="1"/>
    <xf numFmtId="3" fontId="45" fillId="28" borderId="36" xfId="0" applyNumberFormat="1" applyFont="1" applyFill="1" applyBorder="1"/>
    <xf numFmtId="165" fontId="45" fillId="26" borderId="30" xfId="0" applyNumberFormat="1" applyFont="1" applyFill="1" applyBorder="1" applyAlignment="1">
      <alignment horizontal="right"/>
    </xf>
    <xf numFmtId="165" fontId="45" fillId="26" borderId="16" xfId="0" applyNumberFormat="1" applyFont="1" applyFill="1" applyBorder="1"/>
    <xf numFmtId="166" fontId="45" fillId="26" borderId="30" xfId="0" applyNumberFormat="1" applyFont="1" applyFill="1" applyBorder="1" applyAlignment="1">
      <alignment horizontal="right"/>
    </xf>
    <xf numFmtId="0" fontId="45" fillId="26" borderId="18" xfId="0" applyFont="1" applyFill="1" applyBorder="1"/>
    <xf numFmtId="0" fontId="45" fillId="28" borderId="30" xfId="0" applyFont="1" applyFill="1" applyBorder="1"/>
    <xf numFmtId="0" fontId="45" fillId="28" borderId="16" xfId="0" applyFont="1" applyFill="1" applyBorder="1"/>
    <xf numFmtId="165" fontId="45" fillId="26" borderId="14" xfId="0" applyNumberFormat="1" applyFont="1" applyFill="1" applyBorder="1"/>
    <xf numFmtId="165" fontId="45" fillId="26" borderId="34" xfId="0" applyNumberFormat="1" applyFont="1" applyFill="1" applyBorder="1"/>
    <xf numFmtId="165" fontId="45" fillId="26" borderId="35" xfId="0" applyNumberFormat="1" applyFont="1" applyFill="1" applyBorder="1"/>
    <xf numFmtId="0" fontId="45" fillId="28" borderId="34" xfId="0" applyFont="1" applyFill="1" applyBorder="1"/>
    <xf numFmtId="0" fontId="45" fillId="28" borderId="35" xfId="0" applyFont="1" applyFill="1" applyBorder="1"/>
    <xf numFmtId="0" fontId="45" fillId="28" borderId="36" xfId="0" applyFont="1" applyFill="1" applyBorder="1"/>
    <xf numFmtId="165" fontId="45" fillId="26" borderId="0" xfId="0" applyNumberFormat="1" applyFont="1" applyFill="1"/>
    <xf numFmtId="0" fontId="45" fillId="26" borderId="31" xfId="0" applyFont="1" applyFill="1" applyBorder="1" applyAlignment="1">
      <alignment horizontal="center"/>
    </xf>
    <xf numFmtId="166" fontId="45" fillId="26" borderId="30" xfId="0" applyNumberFormat="1" applyFont="1" applyFill="1" applyBorder="1"/>
    <xf numFmtId="166" fontId="45" fillId="26" borderId="31" xfId="0" applyNumberFormat="1" applyFont="1" applyFill="1" applyBorder="1"/>
    <xf numFmtId="166" fontId="45" fillId="28" borderId="30" xfId="0" applyNumberFormat="1" applyFont="1" applyFill="1" applyBorder="1"/>
    <xf numFmtId="166" fontId="45" fillId="28" borderId="31" xfId="0" applyNumberFormat="1" applyFont="1" applyFill="1" applyBorder="1"/>
    <xf numFmtId="166" fontId="45" fillId="28" borderId="16" xfId="0" applyNumberFormat="1" applyFont="1" applyFill="1" applyBorder="1"/>
    <xf numFmtId="0" fontId="45" fillId="26" borderId="31" xfId="0" applyFont="1" applyFill="1" applyBorder="1"/>
    <xf numFmtId="165" fontId="45" fillId="26" borderId="31" xfId="0" applyNumberFormat="1" applyFont="1" applyFill="1" applyBorder="1"/>
    <xf numFmtId="3" fontId="45" fillId="0" borderId="62" xfId="0" applyNumberFormat="1" applyFont="1" applyFill="1" applyBorder="1"/>
    <xf numFmtId="3" fontId="45" fillId="26" borderId="31" xfId="0" applyNumberFormat="1" applyFont="1" applyFill="1" applyBorder="1"/>
    <xf numFmtId="0" fontId="45" fillId="0" borderId="63" xfId="0" applyFont="1" applyFill="1" applyBorder="1"/>
    <xf numFmtId="0" fontId="45" fillId="26" borderId="67" xfId="0" applyFont="1" applyFill="1" applyBorder="1"/>
    <xf numFmtId="0" fontId="45" fillId="0" borderId="67" xfId="0" applyFont="1" applyFill="1" applyBorder="1"/>
    <xf numFmtId="165" fontId="45" fillId="26" borderId="46" xfId="0" applyNumberFormat="1" applyFont="1" applyFill="1" applyBorder="1"/>
    <xf numFmtId="165" fontId="45" fillId="26" borderId="36" xfId="0" applyNumberFormat="1" applyFont="1" applyFill="1" applyBorder="1"/>
    <xf numFmtId="0" fontId="45" fillId="26" borderId="40" xfId="0" applyFont="1" applyFill="1" applyBorder="1" applyAlignment="1">
      <alignment horizontal="center"/>
    </xf>
    <xf numFmtId="0" fontId="53" fillId="27" borderId="32" xfId="0" applyFont="1" applyFill="1" applyBorder="1" applyAlignment="1">
      <alignment vertical="center"/>
    </xf>
    <xf numFmtId="0" fontId="53" fillId="27" borderId="38" xfId="0" applyFont="1" applyFill="1" applyBorder="1" applyAlignment="1">
      <alignment vertical="center"/>
    </xf>
    <xf numFmtId="0" fontId="45" fillId="26" borderId="22" xfId="0" applyFont="1" applyFill="1" applyBorder="1" applyAlignment="1">
      <alignment horizontal="center"/>
    </xf>
    <xf numFmtId="0" fontId="51" fillId="26" borderId="0" xfId="0" applyFont="1" applyFill="1"/>
    <xf numFmtId="0" fontId="45" fillId="26" borderId="47" xfId="0" applyFont="1" applyFill="1" applyBorder="1"/>
    <xf numFmtId="0" fontId="45" fillId="26" borderId="48" xfId="0" applyFont="1" applyFill="1" applyBorder="1"/>
    <xf numFmtId="17" fontId="45" fillId="26" borderId="49" xfId="0" applyNumberFormat="1" applyFont="1" applyFill="1" applyBorder="1"/>
    <xf numFmtId="17" fontId="45" fillId="26" borderId="50" xfId="0" applyNumberFormat="1" applyFont="1" applyFill="1" applyBorder="1"/>
    <xf numFmtId="0" fontId="45" fillId="26" borderId="33" xfId="0" applyFont="1" applyFill="1" applyBorder="1" applyAlignment="1">
      <alignment horizontal="left" vertical="center"/>
    </xf>
    <xf numFmtId="0" fontId="45" fillId="26" borderId="14" xfId="0" applyFont="1" applyFill="1" applyBorder="1" applyAlignment="1">
      <alignment horizontal="right"/>
    </xf>
    <xf numFmtId="164" fontId="45" fillId="26" borderId="0" xfId="0" applyNumberFormat="1" applyFont="1" applyFill="1" applyAlignment="1"/>
    <xf numFmtId="164" fontId="45" fillId="26" borderId="0" xfId="0" applyNumberFormat="1" applyFont="1" applyFill="1"/>
    <xf numFmtId="3" fontId="45" fillId="26" borderId="46" xfId="0" applyNumberFormat="1" applyFont="1" applyFill="1" applyBorder="1"/>
    <xf numFmtId="0" fontId="51" fillId="26" borderId="51" xfId="0" applyFont="1" applyFill="1" applyBorder="1" applyAlignment="1">
      <alignment horizontal="center"/>
    </xf>
    <xf numFmtId="0" fontId="45" fillId="26" borderId="18" xfId="0" applyFont="1" applyFill="1" applyBorder="1" applyAlignment="1">
      <alignment horizontal="center"/>
    </xf>
    <xf numFmtId="0" fontId="51" fillId="26" borderId="34" xfId="0" applyFont="1" applyFill="1" applyBorder="1"/>
    <xf numFmtId="0" fontId="49" fillId="0" borderId="48" xfId="0" applyFont="1" applyBorder="1" applyAlignment="1">
      <alignment horizontal="center"/>
    </xf>
    <xf numFmtId="0" fontId="45" fillId="27" borderId="27" xfId="0" applyFont="1" applyFill="1" applyBorder="1" applyAlignment="1">
      <alignment horizontal="center"/>
    </xf>
    <xf numFmtId="165" fontId="45" fillId="0" borderId="30" xfId="0" applyNumberFormat="1" applyFont="1" applyBorder="1" applyAlignment="1">
      <alignment horizontal="right"/>
    </xf>
    <xf numFmtId="165" fontId="45" fillId="27" borderId="27" xfId="0" applyNumberFormat="1" applyFont="1" applyFill="1" applyBorder="1" applyAlignment="1">
      <alignment horizontal="right"/>
    </xf>
    <xf numFmtId="3" fontId="45" fillId="0" borderId="30" xfId="0" applyNumberFormat="1" applyFont="1" applyBorder="1" applyAlignment="1">
      <alignment horizontal="right"/>
    </xf>
    <xf numFmtId="1" fontId="45" fillId="0" borderId="30" xfId="0" applyNumberFormat="1" applyFont="1" applyBorder="1" applyAlignment="1">
      <alignment horizontal="right"/>
    </xf>
    <xf numFmtId="165" fontId="45" fillId="0" borderId="30" xfId="0" applyNumberFormat="1" applyFont="1" applyFill="1" applyBorder="1" applyAlignment="1">
      <alignment horizontal="right"/>
    </xf>
    <xf numFmtId="2" fontId="45" fillId="0" borderId="30" xfId="0" applyNumberFormat="1" applyFont="1" applyBorder="1" applyAlignment="1">
      <alignment horizontal="right"/>
    </xf>
    <xf numFmtId="165" fontId="45" fillId="0" borderId="35" xfId="0" applyNumberFormat="1" applyFont="1" applyFill="1" applyBorder="1" applyAlignment="1">
      <alignment horizontal="right"/>
    </xf>
    <xf numFmtId="165" fontId="45" fillId="0" borderId="38" xfId="0" applyNumberFormat="1" applyFont="1" applyBorder="1" applyAlignment="1">
      <alignment horizontal="right"/>
    </xf>
    <xf numFmtId="165" fontId="45" fillId="0" borderId="16" xfId="0" applyNumberFormat="1" applyFont="1" applyFill="1" applyBorder="1" applyAlignment="1">
      <alignment horizontal="right"/>
    </xf>
    <xf numFmtId="165" fontId="45" fillId="0" borderId="36" xfId="0" applyNumberFormat="1" applyFont="1" applyFill="1" applyBorder="1" applyAlignment="1">
      <alignment horizontal="right"/>
    </xf>
    <xf numFmtId="165" fontId="45" fillId="28" borderId="0" xfId="0" applyNumberFormat="1" applyFont="1" applyFill="1" applyBorder="1"/>
    <xf numFmtId="165" fontId="45" fillId="28" borderId="30" xfId="0" applyNumberFormat="1" applyFont="1" applyFill="1" applyBorder="1"/>
    <xf numFmtId="165" fontId="45" fillId="28" borderId="31" xfId="0" applyNumberFormat="1" applyFont="1" applyFill="1" applyBorder="1"/>
    <xf numFmtId="165" fontId="45" fillId="28" borderId="16" xfId="0" applyNumberFormat="1" applyFont="1" applyFill="1" applyBorder="1"/>
    <xf numFmtId="165" fontId="45" fillId="0" borderId="17" xfId="0" applyNumberFormat="1" applyFont="1" applyFill="1" applyBorder="1" applyAlignment="1">
      <alignment horizontal="center"/>
    </xf>
    <xf numFmtId="165" fontId="45" fillId="26" borderId="0" xfId="0" applyNumberFormat="1" applyFont="1" applyFill="1" applyAlignment="1">
      <alignment horizontal="right"/>
    </xf>
    <xf numFmtId="166" fontId="45" fillId="26" borderId="0" xfId="0" applyNumberFormat="1" applyFont="1" applyFill="1" applyAlignment="1">
      <alignment horizontal="right"/>
    </xf>
    <xf numFmtId="0" fontId="45" fillId="28" borderId="0" xfId="0" applyFont="1" applyFill="1"/>
    <xf numFmtId="165" fontId="45" fillId="0" borderId="13" xfId="0" applyNumberFormat="1" applyFont="1" applyFill="1" applyBorder="1" applyAlignment="1">
      <alignment horizontal="center"/>
    </xf>
    <xf numFmtId="165" fontId="45" fillId="0" borderId="0" xfId="0" applyNumberFormat="1" applyFont="1" applyFill="1" applyAlignment="1">
      <alignment horizontal="right"/>
    </xf>
    <xf numFmtId="0" fontId="45" fillId="26" borderId="0" xfId="0" applyFont="1" applyFill="1" applyBorder="1" applyAlignment="1">
      <alignment horizontal="center" vertical="center"/>
    </xf>
    <xf numFmtId="0" fontId="45" fillId="26" borderId="39" xfId="0" applyFont="1" applyFill="1" applyBorder="1" applyAlignment="1">
      <alignment horizontal="center"/>
    </xf>
    <xf numFmtId="3" fontId="45" fillId="0" borderId="0" xfId="0" applyNumberFormat="1" applyFont="1" applyFill="1" applyBorder="1"/>
    <xf numFmtId="3" fontId="45" fillId="0" borderId="30" xfId="0" applyNumberFormat="1" applyFont="1" applyFill="1" applyBorder="1"/>
    <xf numFmtId="3" fontId="45" fillId="0" borderId="31" xfId="0" applyNumberFormat="1" applyFont="1" applyFill="1" applyBorder="1"/>
    <xf numFmtId="3" fontId="45" fillId="0" borderId="16" xfId="0" applyNumberFormat="1" applyFont="1" applyFill="1" applyBorder="1"/>
    <xf numFmtId="3" fontId="45" fillId="0" borderId="64" xfId="0" applyNumberFormat="1" applyFont="1" applyFill="1" applyBorder="1"/>
    <xf numFmtId="3" fontId="45" fillId="0" borderId="65" xfId="0" applyNumberFormat="1" applyFont="1" applyFill="1" applyBorder="1"/>
    <xf numFmtId="3" fontId="45" fillId="0" borderId="66" xfId="0" applyNumberFormat="1" applyFont="1" applyFill="1" applyBorder="1"/>
    <xf numFmtId="3" fontId="45" fillId="0" borderId="0" xfId="0" applyNumberFormat="1" applyFont="1" applyFill="1"/>
    <xf numFmtId="3" fontId="45" fillId="0" borderId="68" xfId="0" applyNumberFormat="1" applyFont="1" applyFill="1" applyBorder="1"/>
    <xf numFmtId="3" fontId="45" fillId="0" borderId="69" xfId="0" applyNumberFormat="1" applyFont="1" applyFill="1" applyBorder="1"/>
    <xf numFmtId="1" fontId="45" fillId="0" borderId="0" xfId="0" applyNumberFormat="1" applyFont="1" applyFill="1"/>
    <xf numFmtId="1" fontId="45" fillId="0" borderId="30" xfId="0" applyNumberFormat="1" applyFont="1" applyFill="1" applyBorder="1"/>
    <xf numFmtId="1" fontId="45" fillId="0" borderId="31" xfId="0" applyNumberFormat="1" applyFont="1" applyFill="1" applyBorder="1"/>
    <xf numFmtId="1" fontId="45" fillId="0" borderId="16" xfId="0" applyNumberFormat="1" applyFont="1" applyFill="1" applyBorder="1"/>
    <xf numFmtId="3" fontId="45" fillId="0" borderId="70" xfId="0" applyNumberFormat="1" applyFont="1" applyFill="1" applyBorder="1"/>
    <xf numFmtId="3" fontId="45" fillId="0" borderId="71" xfId="0" applyNumberFormat="1" applyFont="1" applyFill="1" applyBorder="1"/>
    <xf numFmtId="3" fontId="45" fillId="0" borderId="72" xfId="0" applyNumberFormat="1" applyFont="1" applyFill="1" applyBorder="1"/>
    <xf numFmtId="165" fontId="45" fillId="0" borderId="18" xfId="0" applyNumberFormat="1" applyFont="1" applyFill="1" applyBorder="1"/>
    <xf numFmtId="165" fontId="45" fillId="0" borderId="0" xfId="0" applyNumberFormat="1" applyFont="1" applyFill="1" applyBorder="1"/>
    <xf numFmtId="165" fontId="45" fillId="0" borderId="30" xfId="0" applyNumberFormat="1" applyFont="1" applyFill="1" applyBorder="1"/>
    <xf numFmtId="165" fontId="45" fillId="0" borderId="31" xfId="0" applyNumberFormat="1" applyFont="1" applyFill="1" applyBorder="1"/>
    <xf numFmtId="165" fontId="45" fillId="0" borderId="16" xfId="0" applyNumberFormat="1" applyFont="1" applyFill="1" applyBorder="1"/>
    <xf numFmtId="165" fontId="45" fillId="0" borderId="62" xfId="0" applyNumberFormat="1" applyFont="1" applyFill="1" applyBorder="1"/>
    <xf numFmtId="165" fontId="45" fillId="0" borderId="65" xfId="0" applyNumberFormat="1" applyFont="1" applyFill="1" applyBorder="1"/>
    <xf numFmtId="165" fontId="45" fillId="0" borderId="66" xfId="0" applyNumberFormat="1" applyFont="1" applyFill="1" applyBorder="1"/>
    <xf numFmtId="165" fontId="45" fillId="0" borderId="0" xfId="0" applyNumberFormat="1" applyFont="1" applyFill="1"/>
    <xf numFmtId="165" fontId="45" fillId="0" borderId="64" xfId="0" applyNumberFormat="1" applyFont="1" applyFill="1" applyBorder="1"/>
    <xf numFmtId="165" fontId="45" fillId="0" borderId="68" xfId="0" applyNumberFormat="1" applyFont="1" applyFill="1" applyBorder="1"/>
    <xf numFmtId="165" fontId="45" fillId="0" borderId="69" xfId="0" applyNumberFormat="1" applyFont="1" applyFill="1" applyBorder="1"/>
    <xf numFmtId="165" fontId="45" fillId="0" borderId="70" xfId="0" applyNumberFormat="1" applyFont="1" applyFill="1" applyBorder="1"/>
    <xf numFmtId="165" fontId="45" fillId="0" borderId="71" xfId="0" applyNumberFormat="1" applyFont="1" applyFill="1" applyBorder="1"/>
    <xf numFmtId="165" fontId="45" fillId="0" borderId="72" xfId="0" applyNumberFormat="1" applyFont="1" applyFill="1" applyBorder="1"/>
    <xf numFmtId="0" fontId="45" fillId="26" borderId="45" xfId="0" applyFont="1" applyFill="1" applyBorder="1"/>
    <xf numFmtId="1" fontId="45" fillId="0" borderId="0" xfId="0" applyNumberFormat="1" applyFont="1" applyFill="1" applyBorder="1"/>
    <xf numFmtId="0" fontId="45" fillId="26" borderId="45" xfId="0" applyFont="1" applyFill="1" applyBorder="1" applyAlignment="1">
      <alignment horizontal="center"/>
    </xf>
    <xf numFmtId="0" fontId="50" fillId="26" borderId="0" xfId="0" applyFont="1" applyFill="1"/>
    <xf numFmtId="0" fontId="45" fillId="26" borderId="39" xfId="0" applyFont="1" applyFill="1" applyBorder="1" applyAlignment="1">
      <alignment horizontal="center"/>
    </xf>
    <xf numFmtId="165" fontId="45" fillId="0" borderId="17" xfId="0" applyNumberFormat="1" applyFont="1" applyBorder="1" applyAlignment="1">
      <alignment horizontal="center"/>
    </xf>
    <xf numFmtId="165" fontId="45" fillId="0" borderId="18" xfId="0" applyNumberFormat="1" applyFont="1" applyBorder="1" applyAlignment="1">
      <alignment horizontal="center"/>
    </xf>
    <xf numFmtId="165" fontId="45" fillId="0" borderId="30" xfId="0" applyNumberFormat="1" applyFont="1" applyBorder="1" applyAlignment="1">
      <alignment horizontal="center"/>
    </xf>
    <xf numFmtId="165" fontId="45" fillId="0" borderId="16" xfId="0" applyNumberFormat="1" applyFont="1" applyBorder="1" applyAlignment="1">
      <alignment horizontal="center"/>
    </xf>
    <xf numFmtId="165" fontId="45" fillId="0" borderId="13" xfId="0" applyNumberFormat="1" applyFont="1" applyBorder="1" applyAlignment="1">
      <alignment horizontal="center"/>
    </xf>
    <xf numFmtId="165" fontId="45" fillId="0" borderId="14" xfId="0" applyNumberFormat="1" applyFont="1" applyBorder="1" applyAlignment="1">
      <alignment horizontal="center"/>
    </xf>
    <xf numFmtId="165" fontId="45" fillId="0" borderId="35" xfId="0" applyNumberFormat="1" applyFont="1" applyBorder="1" applyAlignment="1">
      <alignment horizontal="center"/>
    </xf>
    <xf numFmtId="165" fontId="45" fillId="0" borderId="36" xfId="0" applyNumberFormat="1" applyFont="1" applyBorder="1" applyAlignment="1">
      <alignment horizontal="center"/>
    </xf>
    <xf numFmtId="0" fontId="46" fillId="0" borderId="15" xfId="0" applyFont="1" applyBorder="1" applyAlignment="1">
      <alignment horizontal="left" vertical="center"/>
    </xf>
    <xf numFmtId="0" fontId="46" fillId="0" borderId="0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/>
    </xf>
    <xf numFmtId="0" fontId="46" fillId="0" borderId="52" xfId="0" applyFont="1" applyBorder="1" applyAlignment="1">
      <alignment horizontal="left" vertical="center"/>
    </xf>
    <xf numFmtId="0" fontId="46" fillId="0" borderId="23" xfId="0" applyFont="1" applyBorder="1" applyAlignment="1">
      <alignment horizontal="left" vertical="center"/>
    </xf>
    <xf numFmtId="0" fontId="46" fillId="0" borderId="22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center"/>
    </xf>
    <xf numFmtId="0" fontId="46" fillId="0" borderId="22" xfId="0" applyFont="1" applyBorder="1" applyAlignment="1">
      <alignment horizontal="center" vertical="center"/>
    </xf>
    <xf numFmtId="0" fontId="53" fillId="27" borderId="53" xfId="0" applyFont="1" applyFill="1" applyBorder="1" applyAlignment="1">
      <alignment horizontal="left" vertical="center"/>
    </xf>
    <xf numFmtId="0" fontId="53" fillId="27" borderId="54" xfId="0" applyFont="1" applyFill="1" applyBorder="1" applyAlignment="1">
      <alignment horizontal="left" vertical="center"/>
    </xf>
    <xf numFmtId="0" fontId="53" fillId="27" borderId="55" xfId="0" applyFont="1" applyFill="1" applyBorder="1" applyAlignment="1">
      <alignment horizontal="left" vertical="center"/>
    </xf>
    <xf numFmtId="0" fontId="49" fillId="0" borderId="56" xfId="0" applyFont="1" applyBorder="1" applyAlignment="1">
      <alignment horizontal="center"/>
    </xf>
    <xf numFmtId="0" fontId="49" fillId="0" borderId="49" xfId="0" applyFont="1" applyBorder="1" applyAlignment="1">
      <alignment horizontal="center"/>
    </xf>
    <xf numFmtId="0" fontId="49" fillId="0" borderId="50" xfId="0" applyFont="1" applyBorder="1" applyAlignment="1">
      <alignment horizontal="center"/>
    </xf>
    <xf numFmtId="0" fontId="49" fillId="0" borderId="57" xfId="0" applyFont="1" applyBorder="1" applyAlignment="1">
      <alignment horizontal="center"/>
    </xf>
    <xf numFmtId="0" fontId="45" fillId="26" borderId="45" xfId="0" applyFont="1" applyFill="1" applyBorder="1" applyAlignment="1">
      <alignment horizontal="center" vertical="center"/>
    </xf>
    <xf numFmtId="0" fontId="45" fillId="26" borderId="22" xfId="0" applyFont="1" applyFill="1" applyBorder="1" applyAlignment="1">
      <alignment horizontal="center" vertical="center"/>
    </xf>
    <xf numFmtId="0" fontId="45" fillId="26" borderId="0" xfId="0" applyFont="1" applyFill="1" applyBorder="1" applyAlignment="1">
      <alignment horizontal="center" vertical="center"/>
    </xf>
    <xf numFmtId="0" fontId="45" fillId="26" borderId="23" xfId="0" applyFont="1" applyFill="1" applyBorder="1" applyAlignment="1">
      <alignment horizontal="center" vertical="center"/>
    </xf>
    <xf numFmtId="0" fontId="45" fillId="26" borderId="38" xfId="0" applyFont="1" applyFill="1" applyBorder="1" applyAlignment="1">
      <alignment horizontal="center" vertical="center"/>
    </xf>
    <xf numFmtId="0" fontId="45" fillId="26" borderId="44" xfId="0" applyFont="1" applyFill="1" applyBorder="1" applyAlignment="1">
      <alignment horizontal="center" vertical="center"/>
    </xf>
    <xf numFmtId="0" fontId="45" fillId="26" borderId="60" xfId="0" applyFont="1" applyFill="1" applyBorder="1" applyAlignment="1">
      <alignment horizontal="center" vertical="center"/>
    </xf>
    <xf numFmtId="0" fontId="46" fillId="26" borderId="37" xfId="0" applyFont="1" applyFill="1" applyBorder="1" applyAlignment="1">
      <alignment horizontal="left" vertical="center"/>
    </xf>
    <xf numFmtId="0" fontId="46" fillId="26" borderId="32" xfId="0" applyFont="1" applyFill="1" applyBorder="1" applyAlignment="1">
      <alignment horizontal="left" vertical="center"/>
    </xf>
    <xf numFmtId="0" fontId="46" fillId="26" borderId="61" xfId="0" applyFont="1" applyFill="1" applyBorder="1" applyAlignment="1">
      <alignment horizontal="left" vertical="center"/>
    </xf>
    <xf numFmtId="0" fontId="46" fillId="26" borderId="52" xfId="0" applyFont="1" applyFill="1" applyBorder="1" applyAlignment="1">
      <alignment horizontal="left" vertical="center"/>
    </xf>
    <xf numFmtId="0" fontId="46" fillId="26" borderId="23" xfId="0" applyFont="1" applyFill="1" applyBorder="1" applyAlignment="1">
      <alignment horizontal="left" vertical="center"/>
    </xf>
    <xf numFmtId="0" fontId="46" fillId="26" borderId="22" xfId="0" applyFont="1" applyFill="1" applyBorder="1" applyAlignment="1">
      <alignment horizontal="left" vertical="center"/>
    </xf>
    <xf numFmtId="0" fontId="51" fillId="26" borderId="51" xfId="0" applyFont="1" applyFill="1" applyBorder="1" applyAlignment="1">
      <alignment horizontal="center" vertical="center"/>
    </xf>
    <xf numFmtId="0" fontId="51" fillId="26" borderId="42" xfId="0" applyFont="1" applyFill="1" applyBorder="1" applyAlignment="1">
      <alignment horizontal="center" vertical="center"/>
    </xf>
    <xf numFmtId="0" fontId="46" fillId="26" borderId="59" xfId="0" applyFont="1" applyFill="1" applyBorder="1" applyAlignment="1">
      <alignment horizontal="left" vertical="center"/>
    </xf>
    <xf numFmtId="0" fontId="46" fillId="26" borderId="60" xfId="0" applyFont="1" applyFill="1" applyBorder="1" applyAlignment="1">
      <alignment horizontal="left" vertical="center"/>
    </xf>
    <xf numFmtId="0" fontId="46" fillId="26" borderId="45" xfId="0" applyFont="1" applyFill="1" applyBorder="1" applyAlignment="1">
      <alignment horizontal="left" vertical="center"/>
    </xf>
    <xf numFmtId="0" fontId="51" fillId="26" borderId="41" xfId="0" applyFont="1" applyFill="1" applyBorder="1" applyAlignment="1">
      <alignment horizontal="center" vertical="center"/>
    </xf>
    <xf numFmtId="0" fontId="45" fillId="26" borderId="58" xfId="0" applyFont="1" applyFill="1" applyBorder="1" applyAlignment="1">
      <alignment horizontal="center"/>
    </xf>
    <xf numFmtId="0" fontId="45" fillId="26" borderId="20" xfId="0" applyFont="1" applyFill="1" applyBorder="1" applyAlignment="1">
      <alignment horizontal="center"/>
    </xf>
    <xf numFmtId="0" fontId="45" fillId="26" borderId="40" xfId="0" applyFont="1" applyFill="1" applyBorder="1" applyAlignment="1">
      <alignment horizontal="center"/>
    </xf>
    <xf numFmtId="0" fontId="45" fillId="26" borderId="39" xfId="0" applyFont="1" applyFill="1" applyBorder="1" applyAlignment="1">
      <alignment horizontal="center"/>
    </xf>
    <xf numFmtId="0" fontId="45" fillId="26" borderId="49" xfId="0" applyFont="1" applyFill="1" applyBorder="1" applyAlignment="1">
      <alignment horizontal="center" vertical="center"/>
    </xf>
    <xf numFmtId="0" fontId="45" fillId="26" borderId="50" xfId="0" applyFont="1" applyFill="1" applyBorder="1" applyAlignment="1">
      <alignment horizontal="center" vertical="center"/>
    </xf>
    <xf numFmtId="0" fontId="51" fillId="26" borderId="37" xfId="0" applyFont="1" applyFill="1" applyBorder="1" applyAlignment="1">
      <alignment horizontal="left" vertical="center" wrapText="1"/>
    </xf>
    <xf numFmtId="0" fontId="51" fillId="26" borderId="38" xfId="0" applyFont="1" applyFill="1" applyBorder="1" applyAlignment="1">
      <alignment horizontal="left" vertical="center" wrapText="1"/>
    </xf>
    <xf numFmtId="0" fontId="51" fillId="26" borderId="33" xfId="0" applyFont="1" applyFill="1" applyBorder="1" applyAlignment="1">
      <alignment horizontal="left" vertical="center" wrapText="1"/>
    </xf>
    <xf numFmtId="0" fontId="51" fillId="26" borderId="36" xfId="0" applyFont="1" applyFill="1" applyBorder="1" applyAlignment="1">
      <alignment horizontal="left" vertical="center" wrapText="1"/>
    </xf>
  </cellXfs>
  <cellStyles count="10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20% - Accent1 2" xfId="7" xr:uid="{00000000-0005-0000-0000-000006000000}"/>
    <cellStyle name="20% - Accent2 2" xfId="8" xr:uid="{00000000-0005-0000-0000-000007000000}"/>
    <cellStyle name="20% - Accent3 2" xfId="9" xr:uid="{00000000-0005-0000-0000-000008000000}"/>
    <cellStyle name="20% - Accent4 2" xfId="10" xr:uid="{00000000-0005-0000-0000-000009000000}"/>
    <cellStyle name="20% - Accent5 2" xfId="11" xr:uid="{00000000-0005-0000-0000-00000A000000}"/>
    <cellStyle name="20% - Accent6 2" xfId="12" xr:uid="{00000000-0005-0000-0000-00000B000000}"/>
    <cellStyle name="40 % – Zvýraznění1" xfId="13" xr:uid="{00000000-0005-0000-0000-00000C000000}"/>
    <cellStyle name="40 % – Zvýraznění2" xfId="14" xr:uid="{00000000-0005-0000-0000-00000D000000}"/>
    <cellStyle name="40 % – Zvýraznění3" xfId="15" xr:uid="{00000000-0005-0000-0000-00000E000000}"/>
    <cellStyle name="40 % – Zvýraznění4" xfId="16" xr:uid="{00000000-0005-0000-0000-00000F000000}"/>
    <cellStyle name="40 % – Zvýraznění5" xfId="17" xr:uid="{00000000-0005-0000-0000-000010000000}"/>
    <cellStyle name="40 % – Zvýraznění6" xfId="18" xr:uid="{00000000-0005-0000-0000-000011000000}"/>
    <cellStyle name="40% - Accent1 2" xfId="19" xr:uid="{00000000-0005-0000-0000-000012000000}"/>
    <cellStyle name="40% - Accent2 2" xfId="20" xr:uid="{00000000-0005-0000-0000-000013000000}"/>
    <cellStyle name="40% - Accent3 2" xfId="21" xr:uid="{00000000-0005-0000-0000-000014000000}"/>
    <cellStyle name="40% - Accent4 2" xfId="22" xr:uid="{00000000-0005-0000-0000-000015000000}"/>
    <cellStyle name="40% - Accent5 2" xfId="23" xr:uid="{00000000-0005-0000-0000-000016000000}"/>
    <cellStyle name="40% - Accent6 2" xfId="24" xr:uid="{00000000-0005-0000-0000-000017000000}"/>
    <cellStyle name="60 % – Zvýraznění1" xfId="25" xr:uid="{00000000-0005-0000-0000-000018000000}"/>
    <cellStyle name="60 % – Zvýraznění2" xfId="26" xr:uid="{00000000-0005-0000-0000-000019000000}"/>
    <cellStyle name="60 % – Zvýraznění3" xfId="27" xr:uid="{00000000-0005-0000-0000-00001A000000}"/>
    <cellStyle name="60 % – Zvýraznění4" xfId="28" xr:uid="{00000000-0005-0000-0000-00001B000000}"/>
    <cellStyle name="60 % – Zvýraznění5" xfId="29" xr:uid="{00000000-0005-0000-0000-00001C000000}"/>
    <cellStyle name="60 % – Zvýraznění6" xfId="30" xr:uid="{00000000-0005-0000-0000-00001D000000}"/>
    <cellStyle name="60% - Accent1 2" xfId="31" xr:uid="{00000000-0005-0000-0000-00001E000000}"/>
    <cellStyle name="60% - Accent2 2" xfId="32" xr:uid="{00000000-0005-0000-0000-00001F000000}"/>
    <cellStyle name="60% - Accent3 2" xfId="33" xr:uid="{00000000-0005-0000-0000-000020000000}"/>
    <cellStyle name="60% - Accent4 2" xfId="34" xr:uid="{00000000-0005-0000-0000-000021000000}"/>
    <cellStyle name="60% - Accent5 2" xfId="35" xr:uid="{00000000-0005-0000-0000-000022000000}"/>
    <cellStyle name="60% - Accent6 2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elkem" xfId="45" xr:uid="{00000000-0005-0000-0000-00002C000000}"/>
    <cellStyle name="Explanatory Text 2" xfId="46" xr:uid="{00000000-0005-0000-0000-00002D000000}"/>
    <cellStyle name="Good 2" xfId="47" xr:uid="{00000000-0005-0000-0000-00002E000000}"/>
    <cellStyle name="Heading 1 2" xfId="48" xr:uid="{00000000-0005-0000-0000-00002F000000}"/>
    <cellStyle name="Heading 2 2" xfId="49" xr:uid="{00000000-0005-0000-0000-000030000000}"/>
    <cellStyle name="Heading 3 2" xfId="50" xr:uid="{00000000-0005-0000-0000-000031000000}"/>
    <cellStyle name="Heading 4 2" xfId="51" xr:uid="{00000000-0005-0000-0000-000032000000}"/>
    <cellStyle name="Check Cell 2" xfId="52" xr:uid="{00000000-0005-0000-0000-000033000000}"/>
    <cellStyle name="Chybně" xfId="53" xr:uid="{00000000-0005-0000-0000-000034000000}"/>
    <cellStyle name="Input 2" xfId="54" xr:uid="{00000000-0005-0000-0000-000035000000}"/>
    <cellStyle name="Kontrolní buňka" xfId="55" xr:uid="{00000000-0005-0000-0000-000036000000}"/>
    <cellStyle name="Linked Cell 2" xfId="56" xr:uid="{00000000-0005-0000-0000-000037000000}"/>
    <cellStyle name="Nadpis 1" xfId="57" xr:uid="{00000000-0005-0000-0000-000038000000}"/>
    <cellStyle name="Nadpis 2" xfId="58" xr:uid="{00000000-0005-0000-0000-000039000000}"/>
    <cellStyle name="Nadpis 3" xfId="59" xr:uid="{00000000-0005-0000-0000-00003A000000}"/>
    <cellStyle name="Nadpis 4" xfId="60" xr:uid="{00000000-0005-0000-0000-00003B000000}"/>
    <cellStyle name="Název" xfId="61" xr:uid="{00000000-0005-0000-0000-00003C000000}"/>
    <cellStyle name="Neutral 2" xfId="62" xr:uid="{00000000-0005-0000-0000-00003D000000}"/>
    <cellStyle name="Neutrální" xfId="63" xr:uid="{00000000-0005-0000-0000-00003E000000}"/>
    <cellStyle name="Normal" xfId="0" builtinId="0"/>
    <cellStyle name="Normal 2" xfId="64" xr:uid="{00000000-0005-0000-0000-000040000000}"/>
    <cellStyle name="Normal 2 2" xfId="65" xr:uid="{00000000-0005-0000-0000-000041000000}"/>
    <cellStyle name="Normal 2 2 2" xfId="66" xr:uid="{00000000-0005-0000-0000-000042000000}"/>
    <cellStyle name="Normal 2 3" xfId="67" xr:uid="{00000000-0005-0000-0000-000043000000}"/>
    <cellStyle name="Normal 3" xfId="68" xr:uid="{00000000-0005-0000-0000-000044000000}"/>
    <cellStyle name="Normal 3 2" xfId="69" xr:uid="{00000000-0005-0000-0000-000045000000}"/>
    <cellStyle name="Normal 4" xfId="70" xr:uid="{00000000-0005-0000-0000-000046000000}"/>
    <cellStyle name="Normal 5" xfId="71" xr:uid="{00000000-0005-0000-0000-000047000000}"/>
    <cellStyle name="Normal 6" xfId="72" xr:uid="{00000000-0005-0000-0000-000048000000}"/>
    <cellStyle name="Normal 7" xfId="73" xr:uid="{00000000-0005-0000-0000-000049000000}"/>
    <cellStyle name="Normal 8" xfId="74" xr:uid="{00000000-0005-0000-0000-00004A000000}"/>
    <cellStyle name="normální_HDP v b.c." xfId="75" xr:uid="{00000000-0005-0000-0000-00004B000000}"/>
    <cellStyle name="Note 2" xfId="76" xr:uid="{00000000-0005-0000-0000-00004C000000}"/>
    <cellStyle name="Output 2" xfId="77" xr:uid="{00000000-0005-0000-0000-00004D000000}"/>
    <cellStyle name="Percent 2" xfId="78" xr:uid="{00000000-0005-0000-0000-00004E000000}"/>
    <cellStyle name="Percent 3" xfId="79" xr:uid="{00000000-0005-0000-0000-00004F000000}"/>
    <cellStyle name="Percent 4" xfId="80" xr:uid="{00000000-0005-0000-0000-000050000000}"/>
    <cellStyle name="percentá 2" xfId="81" xr:uid="{00000000-0005-0000-0000-000051000000}"/>
    <cellStyle name="Poznámka" xfId="82" xr:uid="{00000000-0005-0000-0000-000052000000}"/>
    <cellStyle name="Poznámka 2" xfId="83" xr:uid="{00000000-0005-0000-0000-000053000000}"/>
    <cellStyle name="Propojená buňka" xfId="84" xr:uid="{00000000-0005-0000-0000-000054000000}"/>
    <cellStyle name="Správně" xfId="85" xr:uid="{00000000-0005-0000-0000-000055000000}"/>
    <cellStyle name="Style 1" xfId="86" xr:uid="{00000000-0005-0000-0000-000056000000}"/>
    <cellStyle name="Text upozornění" xfId="87" xr:uid="{00000000-0005-0000-0000-000057000000}"/>
    <cellStyle name="Title 2" xfId="88" xr:uid="{00000000-0005-0000-0000-000058000000}"/>
    <cellStyle name="Total 2" xfId="89" xr:uid="{00000000-0005-0000-0000-000059000000}"/>
    <cellStyle name="Vstup" xfId="90" xr:uid="{00000000-0005-0000-0000-00005A000000}"/>
    <cellStyle name="Výpočet" xfId="91" xr:uid="{00000000-0005-0000-0000-00005B000000}"/>
    <cellStyle name="Výstup" xfId="92" xr:uid="{00000000-0005-0000-0000-00005C000000}"/>
    <cellStyle name="Vysvětlující text" xfId="93" xr:uid="{00000000-0005-0000-0000-00005D000000}"/>
    <cellStyle name="Warning Text 2" xfId="94" xr:uid="{00000000-0005-0000-0000-00005E000000}"/>
    <cellStyle name="Zvýraznění 1" xfId="95" xr:uid="{00000000-0005-0000-0000-00005F000000}"/>
    <cellStyle name="Zvýraznění 2" xfId="96" xr:uid="{00000000-0005-0000-0000-000060000000}"/>
    <cellStyle name="Zvýraznění 3" xfId="97" xr:uid="{00000000-0005-0000-0000-000061000000}"/>
    <cellStyle name="Zvýraznění 4" xfId="98" xr:uid="{00000000-0005-0000-0000-000062000000}"/>
    <cellStyle name="Zvýraznění 5" xfId="99" xr:uid="{00000000-0005-0000-0000-000063000000}"/>
    <cellStyle name="Zvýraznění 6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B1:Y82"/>
  <sheetViews>
    <sheetView showGridLines="0" tabSelected="1" zoomScale="85" zoomScaleNormal="85" workbookViewId="0">
      <pane xSplit="6" ySplit="4" topLeftCell="G20" activePane="bottomRight" state="frozen"/>
      <selection pane="topRight" activeCell="G1" sqref="G1"/>
      <selection pane="bottomLeft" activeCell="A6" sqref="A6"/>
      <selection pane="bottomRight" activeCell="R14" sqref="R14"/>
    </sheetView>
  </sheetViews>
  <sheetFormatPr defaultColWidth="9.140625" defaultRowHeight="14.25" outlineLevelRow="1"/>
  <cols>
    <col min="1" max="4" width="3.140625" style="11" customWidth="1"/>
    <col min="5" max="5" width="35.140625" style="11" customWidth="1"/>
    <col min="6" max="6" width="30.140625" style="11" customWidth="1"/>
    <col min="7" max="7" width="12.85546875" style="11" customWidth="1"/>
    <col min="8" max="11" width="11" style="11" customWidth="1"/>
    <col min="12" max="14" width="10.42578125" style="11" customWidth="1"/>
    <col min="15" max="15" width="5.140625" style="11" customWidth="1"/>
    <col min="16" max="16384" width="9.140625" style="11"/>
  </cols>
  <sheetData>
    <row r="1" spans="2:22" ht="22.5" customHeight="1" thickBot="1">
      <c r="B1" s="10"/>
    </row>
    <row r="2" spans="2:22" ht="30" customHeight="1" thickBot="1">
      <c r="B2" s="288" t="str">
        <f>"Strednodobá predikcia - "&amp;H3&amp;" hlavných makroekonomických ukazovateľov"</f>
        <v>Strednodobá predikcia - ECB scenár hlavných makroekonomických ukazovateľov</v>
      </c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90"/>
    </row>
    <row r="3" spans="2:22" ht="15" customHeight="1">
      <c r="B3" s="280" t="s">
        <v>27</v>
      </c>
      <c r="C3" s="281"/>
      <c r="D3" s="281"/>
      <c r="E3" s="282"/>
      <c r="F3" s="286" t="s">
        <v>62</v>
      </c>
      <c r="G3" s="211" t="s">
        <v>32</v>
      </c>
      <c r="H3" s="291" t="s">
        <v>205</v>
      </c>
      <c r="I3" s="292"/>
      <c r="J3" s="292"/>
      <c r="K3" s="294"/>
      <c r="L3" s="291" t="s">
        <v>199</v>
      </c>
      <c r="M3" s="292"/>
      <c r="N3" s="293"/>
    </row>
    <row r="4" spans="2:22">
      <c r="B4" s="283"/>
      <c r="C4" s="284"/>
      <c r="D4" s="284"/>
      <c r="E4" s="285"/>
      <c r="F4" s="287"/>
      <c r="G4" s="12">
        <v>2021</v>
      </c>
      <c r="H4" s="13">
        <v>2022</v>
      </c>
      <c r="I4" s="13">
        <v>2023</v>
      </c>
      <c r="J4" s="13">
        <v>2024</v>
      </c>
      <c r="K4" s="14">
        <v>2025</v>
      </c>
      <c r="L4" s="12">
        <v>2022</v>
      </c>
      <c r="M4" s="12">
        <v>2023</v>
      </c>
      <c r="N4" s="15">
        <v>2024</v>
      </c>
    </row>
    <row r="5" spans="2:22" ht="15" thickBot="1">
      <c r="B5" s="16" t="s">
        <v>11</v>
      </c>
      <c r="C5" s="17"/>
      <c r="D5" s="17"/>
      <c r="E5" s="18"/>
      <c r="F5" s="19"/>
      <c r="G5" s="20"/>
      <c r="H5" s="21"/>
      <c r="I5" s="21"/>
      <c r="J5" s="21"/>
      <c r="K5" s="212"/>
      <c r="L5" s="21"/>
      <c r="M5" s="21"/>
      <c r="N5" s="22"/>
    </row>
    <row r="6" spans="2:22" ht="15">
      <c r="B6" s="23"/>
      <c r="C6" s="24" t="s">
        <v>63</v>
      </c>
      <c r="D6" s="24"/>
      <c r="E6" s="25"/>
      <c r="F6" s="26" t="s">
        <v>160</v>
      </c>
      <c r="G6" s="27">
        <v>2.8195849755303044</v>
      </c>
      <c r="H6" s="28">
        <v>12.164578606474464</v>
      </c>
      <c r="I6" s="28">
        <v>11.874645250219487</v>
      </c>
      <c r="J6" s="28">
        <v>7.0361098587174524</v>
      </c>
      <c r="K6" s="166">
        <v>3.2253226304805622</v>
      </c>
      <c r="L6" s="28">
        <v>0.5</v>
      </c>
      <c r="M6" s="28">
        <v>-6.4</v>
      </c>
      <c r="N6" s="30">
        <v>2</v>
      </c>
      <c r="P6"/>
      <c r="Q6"/>
      <c r="R6"/>
      <c r="S6"/>
      <c r="T6"/>
      <c r="U6"/>
      <c r="V6"/>
    </row>
    <row r="7" spans="2:22" ht="15">
      <c r="B7" s="23"/>
      <c r="C7" s="24" t="s">
        <v>64</v>
      </c>
      <c r="D7" s="24"/>
      <c r="E7" s="25"/>
      <c r="F7" s="26" t="s">
        <v>160</v>
      </c>
      <c r="G7" s="27">
        <v>3.1577443815123019</v>
      </c>
      <c r="H7" s="28">
        <v>12.816593755446618</v>
      </c>
      <c r="I7" s="28">
        <v>11.549002362645382</v>
      </c>
      <c r="J7" s="28">
        <v>6.6451369069046962</v>
      </c>
      <c r="K7" s="166">
        <v>3.3344581352106246</v>
      </c>
      <c r="L7" s="28">
        <v>0.5</v>
      </c>
      <c r="M7" s="28">
        <v>-4.5999999999999996</v>
      </c>
      <c r="N7" s="30">
        <v>2</v>
      </c>
      <c r="P7"/>
      <c r="Q7"/>
      <c r="R7"/>
      <c r="S7"/>
      <c r="T7"/>
      <c r="U7"/>
      <c r="V7"/>
    </row>
    <row r="8" spans="2:22">
      <c r="B8" s="23"/>
      <c r="C8" s="24" t="s">
        <v>16</v>
      </c>
      <c r="D8" s="24"/>
      <c r="E8" s="25"/>
      <c r="F8" s="26" t="s">
        <v>160</v>
      </c>
      <c r="G8" s="32">
        <v>2.3833136169670865</v>
      </c>
      <c r="H8" s="33">
        <v>7.5505221643882976</v>
      </c>
      <c r="I8" s="33">
        <v>10.038338074508204</v>
      </c>
      <c r="J8" s="33">
        <v>4.1745308708745625</v>
      </c>
      <c r="K8" s="213">
        <v>2.3888856440310633</v>
      </c>
      <c r="L8" s="28">
        <v>-0.10000000000000053</v>
      </c>
      <c r="M8" s="28">
        <v>-4.3000000000000007</v>
      </c>
      <c r="N8" s="30">
        <v>0.40000000000000036</v>
      </c>
    </row>
    <row r="9" spans="2:22" ht="3.75" customHeight="1">
      <c r="B9" s="23"/>
      <c r="C9" s="24"/>
      <c r="D9" s="24"/>
      <c r="E9" s="25"/>
      <c r="F9" s="26"/>
      <c r="G9" s="32"/>
      <c r="H9" s="33"/>
      <c r="I9" s="33"/>
      <c r="J9" s="33"/>
      <c r="K9" s="213"/>
      <c r="L9" s="33"/>
      <c r="M9" s="33"/>
      <c r="N9" s="34"/>
    </row>
    <row r="10" spans="2:22" ht="15" thickBot="1">
      <c r="B10" s="16" t="s">
        <v>26</v>
      </c>
      <c r="C10" s="17"/>
      <c r="D10" s="17"/>
      <c r="E10" s="18"/>
      <c r="F10" s="19"/>
      <c r="G10" s="35"/>
      <c r="H10" s="36"/>
      <c r="I10" s="36"/>
      <c r="J10" s="36"/>
      <c r="K10" s="214"/>
      <c r="L10" s="36"/>
      <c r="M10" s="36"/>
      <c r="N10" s="37"/>
    </row>
    <row r="11" spans="2:22">
      <c r="B11" s="23"/>
      <c r="C11" s="24" t="s">
        <v>0</v>
      </c>
      <c r="D11" s="24"/>
      <c r="E11" s="25"/>
      <c r="F11" s="26" t="s">
        <v>161</v>
      </c>
      <c r="G11" s="32">
        <v>3.0143028607267439</v>
      </c>
      <c r="H11" s="33">
        <v>1.5265801666021446</v>
      </c>
      <c r="I11" s="33">
        <v>1.0943996434657208</v>
      </c>
      <c r="J11" s="33">
        <v>3.2012772874463735</v>
      </c>
      <c r="K11" s="213">
        <v>2.7437436854384316</v>
      </c>
      <c r="L11" s="28">
        <v>-0.30000000000000004</v>
      </c>
      <c r="M11" s="28">
        <v>2.1</v>
      </c>
      <c r="N11" s="30">
        <v>-0.29999999999999982</v>
      </c>
    </row>
    <row r="12" spans="2:22">
      <c r="B12" s="23"/>
      <c r="C12" s="24"/>
      <c r="D12" s="24" t="s">
        <v>109</v>
      </c>
      <c r="E12" s="25"/>
      <c r="F12" s="26" t="s">
        <v>161</v>
      </c>
      <c r="G12" s="32">
        <v>1.8203579929497238</v>
      </c>
      <c r="H12" s="33">
        <v>4.5511610660423685</v>
      </c>
      <c r="I12" s="33">
        <v>0.25679153091779483</v>
      </c>
      <c r="J12" s="33">
        <v>0.74754601783386931</v>
      </c>
      <c r="K12" s="213">
        <v>1.8274930838456669</v>
      </c>
      <c r="L12" s="28">
        <v>-0.60000000000000053</v>
      </c>
      <c r="M12" s="28">
        <v>5.2</v>
      </c>
      <c r="N12" s="30">
        <v>-1.4000000000000001</v>
      </c>
    </row>
    <row r="13" spans="2:22">
      <c r="B13" s="23"/>
      <c r="C13" s="24"/>
      <c r="D13" s="24" t="s">
        <v>28</v>
      </c>
      <c r="E13" s="25"/>
      <c r="F13" s="26" t="s">
        <v>161</v>
      </c>
      <c r="G13" s="32">
        <v>4.1551561668234882</v>
      </c>
      <c r="H13" s="33">
        <v>-1.2420831340200067</v>
      </c>
      <c r="I13" s="33">
        <v>-1.5251277845456173</v>
      </c>
      <c r="J13" s="33">
        <v>0.9835187348628267</v>
      </c>
      <c r="K13" s="213">
        <v>2.9449165383366847</v>
      </c>
      <c r="L13" s="28">
        <v>0.7</v>
      </c>
      <c r="M13" s="28">
        <v>2.9000000000000004</v>
      </c>
      <c r="N13" s="30">
        <v>-0.60000000000000009</v>
      </c>
    </row>
    <row r="14" spans="2:22">
      <c r="B14" s="23"/>
      <c r="C14" s="24"/>
      <c r="D14" s="24" t="s">
        <v>1</v>
      </c>
      <c r="E14" s="25"/>
      <c r="F14" s="26" t="s">
        <v>161</v>
      </c>
      <c r="G14" s="32">
        <v>0.21551199683256073</v>
      </c>
      <c r="H14" s="33">
        <v>4.5461248265997938</v>
      </c>
      <c r="I14" s="33">
        <v>6.1377781377714768</v>
      </c>
      <c r="J14" s="33">
        <v>3.8039480814100273</v>
      </c>
      <c r="K14" s="213">
        <v>2.5859212883920861</v>
      </c>
      <c r="L14" s="28">
        <v>0</v>
      </c>
      <c r="M14" s="28">
        <v>3.5999999999999996</v>
      </c>
      <c r="N14" s="30">
        <v>-1.7000000000000002</v>
      </c>
    </row>
    <row r="15" spans="2:22">
      <c r="B15" s="23"/>
      <c r="C15" s="24"/>
      <c r="D15" s="24" t="s">
        <v>29</v>
      </c>
      <c r="E15" s="25"/>
      <c r="F15" s="26" t="s">
        <v>161</v>
      </c>
      <c r="G15" s="32">
        <v>10.559504240366692</v>
      </c>
      <c r="H15" s="33">
        <v>-0.79116877163041011</v>
      </c>
      <c r="I15" s="33">
        <v>3.3156016516767295</v>
      </c>
      <c r="J15" s="33">
        <v>7.7424841022133251</v>
      </c>
      <c r="K15" s="213">
        <v>4.0574966796641974</v>
      </c>
      <c r="L15" s="28">
        <v>0.30000000000000004</v>
      </c>
      <c r="M15" s="28">
        <v>-0.20000000000000018</v>
      </c>
      <c r="N15" s="30">
        <v>1</v>
      </c>
    </row>
    <row r="16" spans="2:22">
      <c r="B16" s="23"/>
      <c r="C16" s="24"/>
      <c r="D16" s="24" t="s">
        <v>30</v>
      </c>
      <c r="E16" s="25"/>
      <c r="F16" s="26" t="s">
        <v>161</v>
      </c>
      <c r="G16" s="32">
        <v>11.960333361604157</v>
      </c>
      <c r="H16" s="33">
        <v>-0.27547016883153219</v>
      </c>
      <c r="I16" s="33">
        <v>2.2557535884166811</v>
      </c>
      <c r="J16" s="33">
        <v>6.1139368254476523</v>
      </c>
      <c r="K16" s="213">
        <v>3.5846504742169003</v>
      </c>
      <c r="L16" s="28">
        <v>0</v>
      </c>
      <c r="M16" s="28">
        <v>1.4</v>
      </c>
      <c r="N16" s="30">
        <v>0</v>
      </c>
    </row>
    <row r="17" spans="2:25">
      <c r="B17" s="23"/>
      <c r="C17" s="24"/>
      <c r="D17" s="24" t="s">
        <v>31</v>
      </c>
      <c r="E17" s="25"/>
      <c r="F17" s="26" t="s">
        <v>163</v>
      </c>
      <c r="G17" s="38">
        <v>2526.1587637783123</v>
      </c>
      <c r="H17" s="39">
        <v>2067.9649812603202</v>
      </c>
      <c r="I17" s="39">
        <v>3034.6405239366104</v>
      </c>
      <c r="J17" s="39">
        <v>4680.7499939656627</v>
      </c>
      <c r="K17" s="215">
        <v>5305.4477477713954</v>
      </c>
      <c r="L17" s="122">
        <v>596.59999999999991</v>
      </c>
      <c r="M17" s="122">
        <v>-629.20000000000027</v>
      </c>
      <c r="N17" s="123">
        <v>227.89999999999964</v>
      </c>
    </row>
    <row r="18" spans="2:25">
      <c r="B18" s="23"/>
      <c r="C18" s="24" t="s">
        <v>12</v>
      </c>
      <c r="D18" s="24"/>
      <c r="E18" s="25"/>
      <c r="F18" s="26" t="s">
        <v>164</v>
      </c>
      <c r="G18" s="32">
        <v>0.82942472499999997</v>
      </c>
      <c r="H18" s="33">
        <v>1.3060202572608519</v>
      </c>
      <c r="I18" s="33">
        <v>-2.8271700602655603E-2</v>
      </c>
      <c r="J18" s="33">
        <v>-0.13155782489093215</v>
      </c>
      <c r="K18" s="213">
        <v>0.41687202481425212</v>
      </c>
      <c r="L18" s="122">
        <v>0.60000000000000009</v>
      </c>
      <c r="M18" s="122">
        <v>2.2000000000000002</v>
      </c>
      <c r="N18" s="123">
        <v>1.5</v>
      </c>
    </row>
    <row r="19" spans="2:25">
      <c r="B19" s="23"/>
      <c r="C19" s="24" t="s">
        <v>0</v>
      </c>
      <c r="D19" s="24"/>
      <c r="E19" s="25"/>
      <c r="F19" s="26" t="s">
        <v>165</v>
      </c>
      <c r="G19" s="38">
        <v>98522.981</v>
      </c>
      <c r="H19" s="39">
        <v>107579.57509613885</v>
      </c>
      <c r="I19" s="39">
        <v>119674.31345183885</v>
      </c>
      <c r="J19" s="39">
        <v>128661.19195519187</v>
      </c>
      <c r="K19" s="215">
        <v>135349.22487746176</v>
      </c>
      <c r="L19" s="122">
        <v>1139.7000000000116</v>
      </c>
      <c r="M19" s="122">
        <v>-750.30000000000291</v>
      </c>
      <c r="N19" s="123">
        <v>-722</v>
      </c>
    </row>
    <row r="20" spans="2:25" ht="3.75" customHeight="1">
      <c r="B20" s="23"/>
      <c r="C20" s="24"/>
      <c r="D20" s="24"/>
      <c r="E20" s="25"/>
      <c r="F20" s="26"/>
      <c r="G20" s="40"/>
      <c r="H20" s="41"/>
      <c r="I20" s="41"/>
      <c r="J20" s="41"/>
      <c r="K20" s="26"/>
      <c r="L20" s="33"/>
      <c r="M20" s="33"/>
      <c r="N20" s="34"/>
    </row>
    <row r="21" spans="2:25" ht="15" thickBot="1">
      <c r="B21" s="16" t="s">
        <v>7</v>
      </c>
      <c r="C21" s="17"/>
      <c r="D21" s="17"/>
      <c r="E21" s="18"/>
      <c r="F21" s="19"/>
      <c r="G21" s="42"/>
      <c r="H21" s="43"/>
      <c r="I21" s="43"/>
      <c r="J21" s="43"/>
      <c r="K21" s="19"/>
      <c r="L21" s="36"/>
      <c r="M21" s="36"/>
      <c r="N21" s="37"/>
    </row>
    <row r="22" spans="2:25">
      <c r="B22" s="23"/>
      <c r="C22" s="24" t="s">
        <v>10</v>
      </c>
      <c r="D22" s="24"/>
      <c r="E22" s="25"/>
      <c r="F22" s="26" t="s">
        <v>166</v>
      </c>
      <c r="G22" s="38">
        <v>2385.1180000000004</v>
      </c>
      <c r="H22" s="39">
        <v>2422.0671090353253</v>
      </c>
      <c r="I22" s="39">
        <v>2424.7255353993505</v>
      </c>
      <c r="J22" s="39">
        <v>2431.607805979786</v>
      </c>
      <c r="K22" s="215">
        <v>2433.0615938790711</v>
      </c>
      <c r="L22" s="50">
        <v>-6</v>
      </c>
      <c r="M22" s="50">
        <v>-0.70000000000027285</v>
      </c>
      <c r="N22" s="221">
        <v>15.299999999999727</v>
      </c>
    </row>
    <row r="23" spans="2:25">
      <c r="B23" s="23"/>
      <c r="C23" s="24" t="s">
        <v>191</v>
      </c>
      <c r="D23" s="24"/>
      <c r="E23" s="25"/>
      <c r="F23" s="26" t="s">
        <v>169</v>
      </c>
      <c r="G23" s="32">
        <v>-0.58155868732464455</v>
      </c>
      <c r="H23" s="33">
        <v>1.549152244682432</v>
      </c>
      <c r="I23" s="33">
        <v>0.10975857580942261</v>
      </c>
      <c r="J23" s="33">
        <v>0.28383709743468444</v>
      </c>
      <c r="K23" s="213">
        <v>5.9787104470970576E-2</v>
      </c>
      <c r="L23" s="50">
        <v>-0.30000000000000004</v>
      </c>
      <c r="M23" s="50">
        <v>0.2</v>
      </c>
      <c r="N23" s="221">
        <v>0.7</v>
      </c>
    </row>
    <row r="24" spans="2:25" ht="16.5">
      <c r="B24" s="23"/>
      <c r="C24" s="24" t="s">
        <v>33</v>
      </c>
      <c r="D24" s="24"/>
      <c r="E24" s="25"/>
      <c r="F24" s="26" t="s">
        <v>167</v>
      </c>
      <c r="G24" s="44">
        <v>187.60950000000003</v>
      </c>
      <c r="H24" s="45">
        <v>173.59412981863275</v>
      </c>
      <c r="I24" s="45">
        <v>182.39905058658468</v>
      </c>
      <c r="J24" s="45">
        <v>168.54723601394539</v>
      </c>
      <c r="K24" s="216">
        <v>156.75215594868561</v>
      </c>
      <c r="L24" s="50">
        <v>-0.20000000000001705</v>
      </c>
      <c r="M24" s="50">
        <v>-4.0999999999999943</v>
      </c>
      <c r="N24" s="221">
        <v>-20.699999999999989</v>
      </c>
    </row>
    <row r="25" spans="2:25">
      <c r="B25" s="23"/>
      <c r="C25" s="24" t="s">
        <v>8</v>
      </c>
      <c r="D25" s="24"/>
      <c r="E25" s="25"/>
      <c r="F25" s="26" t="s">
        <v>168</v>
      </c>
      <c r="G25" s="32">
        <v>6.8284080288285782</v>
      </c>
      <c r="H25" s="33">
        <v>6.2295857948370195</v>
      </c>
      <c r="I25" s="33">
        <v>6.5409691910806895</v>
      </c>
      <c r="J25" s="33">
        <v>6.0701319848444353</v>
      </c>
      <c r="K25" s="213">
        <v>5.6664590970321225</v>
      </c>
      <c r="L25" s="50">
        <v>0</v>
      </c>
      <c r="M25" s="50">
        <v>-0.20000000000000018</v>
      </c>
      <c r="N25" s="221">
        <v>-0.70000000000000018</v>
      </c>
    </row>
    <row r="26" spans="2:25" ht="16.5">
      <c r="B26" s="23"/>
      <c r="C26" s="24" t="s">
        <v>115</v>
      </c>
      <c r="D26" s="24"/>
      <c r="E26" s="25"/>
      <c r="F26" s="26" t="s">
        <v>168</v>
      </c>
      <c r="G26" s="32">
        <v>6.7664078188648507</v>
      </c>
      <c r="H26" s="33">
        <v>6.5078931092195811</v>
      </c>
      <c r="I26" s="33">
        <v>6.3858533133035662</v>
      </c>
      <c r="J26" s="33">
        <v>6.3219383588584694</v>
      </c>
      <c r="K26" s="213">
        <v>6.2800037572470409</v>
      </c>
      <c r="L26" s="50">
        <v>0</v>
      </c>
      <c r="M26" s="50">
        <v>0</v>
      </c>
      <c r="N26" s="221">
        <v>-0.10000000000000053</v>
      </c>
    </row>
    <row r="27" spans="2:25" ht="16.5">
      <c r="B27" s="23"/>
      <c r="C27" s="24" t="s">
        <v>116</v>
      </c>
      <c r="D27" s="24"/>
      <c r="E27" s="25"/>
      <c r="F27" s="26" t="s">
        <v>160</v>
      </c>
      <c r="G27" s="32">
        <v>3.6168959204884885</v>
      </c>
      <c r="H27" s="33">
        <v>-2.2227736599830905E-2</v>
      </c>
      <c r="I27" s="33">
        <v>0.98356152453477819</v>
      </c>
      <c r="J27" s="33">
        <v>2.9091828498515753</v>
      </c>
      <c r="K27" s="213">
        <v>2.6823528798489207</v>
      </c>
      <c r="L27" s="50">
        <v>0</v>
      </c>
      <c r="M27" s="50">
        <v>1.9</v>
      </c>
      <c r="N27" s="221">
        <v>-1</v>
      </c>
    </row>
    <row r="28" spans="2:25" ht="16.5">
      <c r="B28" s="23"/>
      <c r="C28" s="24" t="s">
        <v>117</v>
      </c>
      <c r="D28" s="24"/>
      <c r="E28" s="25"/>
      <c r="F28" s="26" t="s">
        <v>160</v>
      </c>
      <c r="G28" s="32">
        <v>6.0864115104401151</v>
      </c>
      <c r="H28" s="33">
        <v>7.5266161176098763</v>
      </c>
      <c r="I28" s="33">
        <v>11.12063283004656</v>
      </c>
      <c r="J28" s="33">
        <v>7.2051584568833817</v>
      </c>
      <c r="K28" s="213">
        <v>5.1353168667489513</v>
      </c>
      <c r="L28" s="50">
        <v>-0.20000000000000018</v>
      </c>
      <c r="M28" s="50">
        <v>-2.2000000000000011</v>
      </c>
      <c r="N28" s="221">
        <v>-0.59999999999999964</v>
      </c>
    </row>
    <row r="29" spans="2:25">
      <c r="B29" s="23"/>
      <c r="C29" s="46" t="s">
        <v>74</v>
      </c>
      <c r="D29" s="46"/>
      <c r="E29" s="47"/>
      <c r="F29" s="48" t="s">
        <v>169</v>
      </c>
      <c r="G29" s="32">
        <v>6.4777994436668394</v>
      </c>
      <c r="H29" s="33">
        <v>8.0085627145415827</v>
      </c>
      <c r="I29" s="33">
        <v>11.719255781222884</v>
      </c>
      <c r="J29" s="33">
        <v>9.0760797477556565</v>
      </c>
      <c r="K29" s="213">
        <v>5.8719372610522669</v>
      </c>
      <c r="L29" s="50">
        <v>0.40000000000000036</v>
      </c>
      <c r="M29" s="50">
        <v>0.19999999999999929</v>
      </c>
      <c r="N29" s="221">
        <v>-9.9999999999999645E-2</v>
      </c>
    </row>
    <row r="30" spans="2:25" ht="16.5">
      <c r="B30" s="23"/>
      <c r="C30" s="24" t="s">
        <v>118</v>
      </c>
      <c r="D30" s="24"/>
      <c r="E30" s="25"/>
      <c r="F30" s="26" t="s">
        <v>160</v>
      </c>
      <c r="G30" s="49">
        <v>6.1086452919462175</v>
      </c>
      <c r="H30" s="232">
        <v>8.7696138081613952</v>
      </c>
      <c r="I30" s="232">
        <v>11.725952649956966</v>
      </c>
      <c r="J30" s="232">
        <v>8.9268975476989141</v>
      </c>
      <c r="K30" s="217">
        <v>5.7262063363416189</v>
      </c>
      <c r="L30" s="232">
        <v>0.52933509111110766</v>
      </c>
      <c r="M30" s="232">
        <v>0.17226553717598847</v>
      </c>
      <c r="N30" s="221">
        <v>-9.8353803790303118E-2</v>
      </c>
      <c r="T30" s="31"/>
      <c r="U30" s="31"/>
      <c r="V30" s="31"/>
      <c r="W30" s="31"/>
      <c r="X30" s="31"/>
    </row>
    <row r="31" spans="2:25" ht="16.5">
      <c r="B31" s="23"/>
      <c r="C31" s="24" t="s">
        <v>119</v>
      </c>
      <c r="D31" s="24"/>
      <c r="E31" s="25"/>
      <c r="F31" s="26" t="s">
        <v>160</v>
      </c>
      <c r="G31" s="49">
        <v>2.8548252242267154</v>
      </c>
      <c r="H31" s="232">
        <v>-3.7557246854435107</v>
      </c>
      <c r="I31" s="232">
        <v>0.2597763358574241</v>
      </c>
      <c r="J31" s="232">
        <v>1.7713801133807578</v>
      </c>
      <c r="K31" s="217">
        <v>1.8559355878969654</v>
      </c>
      <c r="L31" s="232">
        <v>3.5212318001711651E-2</v>
      </c>
      <c r="M31" s="232">
        <v>4.1867413633914907</v>
      </c>
      <c r="N31" s="221">
        <v>-2.4836431010729001</v>
      </c>
      <c r="Q31" s="31"/>
      <c r="R31" s="31"/>
      <c r="S31" s="31"/>
      <c r="T31" s="31"/>
      <c r="U31" s="31"/>
      <c r="V31" s="31"/>
      <c r="W31" s="31"/>
      <c r="X31" s="31"/>
      <c r="Y31" s="31"/>
    </row>
    <row r="32" spans="2:25" ht="4.3499999999999996" customHeight="1">
      <c r="B32" s="23"/>
      <c r="C32" s="24"/>
      <c r="D32" s="24"/>
      <c r="E32" s="25"/>
      <c r="F32" s="25"/>
      <c r="G32" s="40"/>
      <c r="H32" s="41"/>
      <c r="I32" s="41"/>
      <c r="J32" s="41"/>
      <c r="K32" s="26"/>
      <c r="L32" s="33"/>
      <c r="M32" s="33"/>
      <c r="N32" s="34"/>
    </row>
    <row r="33" spans="2:15" ht="15" thickBot="1">
      <c r="B33" s="16" t="s">
        <v>110</v>
      </c>
      <c r="C33" s="17"/>
      <c r="D33" s="17"/>
      <c r="E33" s="18"/>
      <c r="F33" s="18"/>
      <c r="G33" s="42"/>
      <c r="H33" s="43"/>
      <c r="I33" s="43"/>
      <c r="J33" s="43"/>
      <c r="K33" s="19"/>
      <c r="L33" s="36"/>
      <c r="M33" s="36"/>
      <c r="N33" s="37"/>
    </row>
    <row r="34" spans="2:15">
      <c r="B34" s="23"/>
      <c r="C34" s="24" t="s">
        <v>9</v>
      </c>
      <c r="D34" s="24"/>
      <c r="E34" s="25"/>
      <c r="F34" s="26" t="s">
        <v>161</v>
      </c>
      <c r="G34" s="49">
        <v>3.4227242411915881E-2</v>
      </c>
      <c r="H34" s="50">
        <v>-0.73846868252435627</v>
      </c>
      <c r="I34" s="50">
        <v>0.43762864874771878</v>
      </c>
      <c r="J34" s="50">
        <v>1.1802537675722959</v>
      </c>
      <c r="K34" s="217">
        <v>2.0968574099994299</v>
      </c>
      <c r="L34" s="28">
        <v>-2</v>
      </c>
      <c r="M34" s="28">
        <v>5.7</v>
      </c>
      <c r="N34" s="30">
        <v>-2.0999999999999996</v>
      </c>
      <c r="O34" s="31"/>
    </row>
    <row r="35" spans="2:15" ht="16.5">
      <c r="B35" s="23"/>
      <c r="C35" s="24" t="s">
        <v>120</v>
      </c>
      <c r="D35" s="24"/>
      <c r="E35" s="25"/>
      <c r="F35" s="26" t="s">
        <v>170</v>
      </c>
      <c r="G35" s="49">
        <v>10.276886201153898</v>
      </c>
      <c r="H35" s="50">
        <v>5.6554909089206822</v>
      </c>
      <c r="I35" s="50">
        <v>5.826775773424699</v>
      </c>
      <c r="J35" s="50">
        <v>6.2295172414813429</v>
      </c>
      <c r="K35" s="217">
        <v>6.4769139150139114</v>
      </c>
      <c r="L35" s="28">
        <v>0</v>
      </c>
      <c r="M35" s="28">
        <v>0.5</v>
      </c>
      <c r="N35" s="30">
        <v>-0.20000000000000018</v>
      </c>
      <c r="O35" s="31"/>
    </row>
    <row r="36" spans="2:15" ht="4.3499999999999996" customHeight="1">
      <c r="B36" s="23"/>
      <c r="C36" s="24"/>
      <c r="D36" s="24"/>
      <c r="E36" s="25"/>
      <c r="F36" s="25"/>
      <c r="G36" s="40"/>
      <c r="H36" s="41"/>
      <c r="I36" s="41"/>
      <c r="J36" s="41"/>
      <c r="K36" s="26"/>
      <c r="L36" s="33"/>
      <c r="M36" s="33"/>
      <c r="N36" s="34"/>
    </row>
    <row r="37" spans="2:15" ht="18" customHeight="1" thickBot="1">
      <c r="B37" s="16" t="s">
        <v>121</v>
      </c>
      <c r="C37" s="17"/>
      <c r="D37" s="17"/>
      <c r="E37" s="18"/>
      <c r="F37" s="18"/>
      <c r="G37" s="42"/>
      <c r="H37" s="43"/>
      <c r="I37" s="43"/>
      <c r="J37" s="43"/>
      <c r="K37" s="19"/>
      <c r="L37" s="36"/>
      <c r="M37" s="36"/>
      <c r="N37" s="37"/>
    </row>
    <row r="38" spans="2:15">
      <c r="B38" s="51"/>
      <c r="C38" s="52" t="s">
        <v>91</v>
      </c>
      <c r="D38" s="52"/>
      <c r="E38" s="53"/>
      <c r="F38" s="54" t="s">
        <v>162</v>
      </c>
      <c r="G38" s="49">
        <v>40.878753962996697</v>
      </c>
      <c r="H38" s="50">
        <v>40.733843360026484</v>
      </c>
      <c r="I38" s="50">
        <v>41.367170006886091</v>
      </c>
      <c r="J38" s="50">
        <v>39.714977815903076</v>
      </c>
      <c r="K38" s="217">
        <v>39.548825881466485</v>
      </c>
      <c r="L38" s="50">
        <v>3.970320158985885E-2</v>
      </c>
      <c r="M38" s="50">
        <v>1.188104619211849</v>
      </c>
      <c r="N38" s="221">
        <v>0.81096207072776849</v>
      </c>
      <c r="O38" s="31"/>
    </row>
    <row r="39" spans="2:15">
      <c r="B39" s="51"/>
      <c r="C39" s="52" t="s">
        <v>92</v>
      </c>
      <c r="D39" s="52"/>
      <c r="E39" s="53"/>
      <c r="F39" s="54" t="s">
        <v>162</v>
      </c>
      <c r="G39" s="49">
        <v>46.340832906791526</v>
      </c>
      <c r="H39" s="50">
        <v>44.615099364630865</v>
      </c>
      <c r="I39" s="50">
        <v>46.272174675648003</v>
      </c>
      <c r="J39" s="50">
        <v>45.346327365873734</v>
      </c>
      <c r="K39" s="217">
        <v>44.231838602539561</v>
      </c>
      <c r="L39" s="50">
        <v>0.33510021554568681</v>
      </c>
      <c r="M39" s="50">
        <v>2.5516551003163102</v>
      </c>
      <c r="N39" s="221">
        <v>1.2384159177332279</v>
      </c>
      <c r="O39" s="31"/>
    </row>
    <row r="40" spans="2:15" ht="16.5">
      <c r="B40" s="51"/>
      <c r="C40" s="52" t="s">
        <v>122</v>
      </c>
      <c r="D40" s="52"/>
      <c r="E40" s="53"/>
      <c r="F40" s="54" t="s">
        <v>162</v>
      </c>
      <c r="G40" s="49">
        <v>-5.4620789437948254</v>
      </c>
      <c r="H40" s="50">
        <v>-3.8812560046043685</v>
      </c>
      <c r="I40" s="50">
        <v>-4.9050046687619071</v>
      </c>
      <c r="J40" s="50">
        <v>-5.6313495499706621</v>
      </c>
      <c r="K40" s="217">
        <v>-4.6830127210730774</v>
      </c>
      <c r="L40" s="50">
        <v>-0.29539701395582485</v>
      </c>
      <c r="M40" s="50">
        <v>-1.3635504811044603</v>
      </c>
      <c r="N40" s="221">
        <v>-0.42745384700546296</v>
      </c>
      <c r="O40" s="31"/>
    </row>
    <row r="41" spans="2:15">
      <c r="B41" s="51"/>
      <c r="C41" s="52" t="s">
        <v>103</v>
      </c>
      <c r="D41" s="52"/>
      <c r="E41" s="53"/>
      <c r="F41" s="55" t="s">
        <v>171</v>
      </c>
      <c r="G41" s="49">
        <v>0.11308619173002477</v>
      </c>
      <c r="H41" s="50">
        <v>0.40036623980793484</v>
      </c>
      <c r="I41" s="50">
        <v>5.0297003938560181E-2</v>
      </c>
      <c r="J41" s="50">
        <v>-3.7842867515664125E-2</v>
      </c>
      <c r="K41" s="217">
        <v>0.11031331864674687</v>
      </c>
      <c r="L41" s="50">
        <v>0.21204193562570994</v>
      </c>
      <c r="M41" s="50">
        <v>0.64609560310273384</v>
      </c>
      <c r="N41" s="221">
        <v>0.50736777936605115</v>
      </c>
      <c r="O41" s="31"/>
    </row>
    <row r="42" spans="2:15">
      <c r="B42" s="51"/>
      <c r="C42" s="52" t="s">
        <v>104</v>
      </c>
      <c r="D42" s="52"/>
      <c r="E42" s="53"/>
      <c r="F42" s="55" t="s">
        <v>171</v>
      </c>
      <c r="G42" s="49">
        <v>-5.7081290376219727</v>
      </c>
      <c r="H42" s="50">
        <v>-4.2816222444123104</v>
      </c>
      <c r="I42" s="50">
        <v>-5.3355002188153842</v>
      </c>
      <c r="J42" s="50">
        <v>-5.7567260625459271</v>
      </c>
      <c r="K42" s="217">
        <v>-4.8143826804365064</v>
      </c>
      <c r="L42" s="50">
        <v>-0.5074389495815419</v>
      </c>
      <c r="M42" s="50">
        <v>-2.3707455503571477</v>
      </c>
      <c r="N42" s="221">
        <v>-1.0779456613746001</v>
      </c>
      <c r="O42" s="31"/>
    </row>
    <row r="43" spans="2:15">
      <c r="B43" s="51"/>
      <c r="C43" s="52" t="s">
        <v>105</v>
      </c>
      <c r="D43" s="52"/>
      <c r="E43" s="53"/>
      <c r="F43" s="55" t="s">
        <v>171</v>
      </c>
      <c r="G43" s="49">
        <v>-4.4707429788985404</v>
      </c>
      <c r="H43" s="50">
        <v>-3.2280450912217757</v>
      </c>
      <c r="I43" s="50">
        <v>-3.8824441061755364</v>
      </c>
      <c r="J43" s="50">
        <v>-4.4323502058005966</v>
      </c>
      <c r="K43" s="217">
        <v>-3.5360242047550505</v>
      </c>
      <c r="L43" s="50">
        <v>-0.51363650563096019</v>
      </c>
      <c r="M43" s="50">
        <v>-1.9290694013669041</v>
      </c>
      <c r="N43" s="221">
        <v>-0.83685630406541023</v>
      </c>
      <c r="O43" s="31"/>
    </row>
    <row r="44" spans="2:15" ht="16.5">
      <c r="B44" s="51"/>
      <c r="C44" s="52" t="s">
        <v>123</v>
      </c>
      <c r="D44" s="52"/>
      <c r="E44" s="53"/>
      <c r="F44" s="55" t="s">
        <v>172</v>
      </c>
      <c r="G44" s="49">
        <v>-0.94156768931626544</v>
      </c>
      <c r="H44" s="50">
        <v>1.2426978876767647</v>
      </c>
      <c r="I44" s="50">
        <v>-0.65439901495376063</v>
      </c>
      <c r="J44" s="50">
        <v>-0.54990609962506021</v>
      </c>
      <c r="K44" s="217">
        <v>0.89632600104554605</v>
      </c>
      <c r="L44" s="50">
        <v>-0.85878954493716453</v>
      </c>
      <c r="M44" s="50">
        <v>-1.4154328957359439</v>
      </c>
      <c r="N44" s="221">
        <v>1.0922130973014939</v>
      </c>
      <c r="O44" s="31"/>
    </row>
    <row r="45" spans="2:15">
      <c r="B45" s="51"/>
      <c r="C45" s="52" t="s">
        <v>90</v>
      </c>
      <c r="D45" s="52"/>
      <c r="E45" s="53"/>
      <c r="F45" s="54" t="s">
        <v>162</v>
      </c>
      <c r="G45" s="49">
        <v>62.17737159211616</v>
      </c>
      <c r="H45" s="50">
        <v>59.284836483143685</v>
      </c>
      <c r="I45" s="50">
        <v>57.556328705753621</v>
      </c>
      <c r="J45" s="50">
        <v>58.044554514181023</v>
      </c>
      <c r="K45" s="217">
        <v>58.768307507185078</v>
      </c>
      <c r="L45" s="50">
        <v>-0.64868564137282902</v>
      </c>
      <c r="M45" s="50">
        <v>2.0596277866523707</v>
      </c>
      <c r="N45" s="221">
        <v>1.9900486088446385</v>
      </c>
      <c r="O45" s="31"/>
    </row>
    <row r="46" spans="2:15" ht="4.3499999999999996" customHeight="1">
      <c r="B46" s="23"/>
      <c r="C46" s="24"/>
      <c r="D46" s="24"/>
      <c r="E46" s="25"/>
      <c r="F46" s="25"/>
      <c r="G46" s="40"/>
      <c r="H46" s="41"/>
      <c r="I46" s="41"/>
      <c r="J46" s="41"/>
      <c r="K46" s="26"/>
      <c r="L46" s="33"/>
      <c r="M46" s="33"/>
      <c r="N46" s="34"/>
      <c r="O46" s="31"/>
    </row>
    <row r="47" spans="2:15" ht="15" thickBot="1">
      <c r="B47" s="16" t="s">
        <v>13</v>
      </c>
      <c r="C47" s="17"/>
      <c r="D47" s="17"/>
      <c r="E47" s="18"/>
      <c r="F47" s="18"/>
      <c r="G47" s="42"/>
      <c r="H47" s="43"/>
      <c r="I47" s="43"/>
      <c r="J47" s="43"/>
      <c r="K47" s="19"/>
      <c r="L47" s="36"/>
      <c r="M47" s="36"/>
      <c r="N47" s="37"/>
      <c r="O47" s="31"/>
    </row>
    <row r="48" spans="2:15">
      <c r="B48" s="23"/>
      <c r="C48" s="24" t="s">
        <v>78</v>
      </c>
      <c r="D48" s="24"/>
      <c r="E48" s="25"/>
      <c r="F48" s="26" t="s">
        <v>162</v>
      </c>
      <c r="G48" s="32">
        <v>-0.51959127586687814</v>
      </c>
      <c r="H48" s="33">
        <v>-5.1890597188859857</v>
      </c>
      <c r="I48" s="33">
        <v>-3.1514671118151685</v>
      </c>
      <c r="J48" s="33">
        <v>-1.2019380592279667</v>
      </c>
      <c r="K48" s="213">
        <v>-0.42601289649380697</v>
      </c>
      <c r="L48" s="28">
        <v>1.0649516604401192</v>
      </c>
      <c r="M48" s="28">
        <v>-1.0567973058089515</v>
      </c>
      <c r="N48" s="30">
        <v>-5.6036380264191443E-2</v>
      </c>
      <c r="O48" s="31"/>
    </row>
    <row r="49" spans="2:15">
      <c r="B49" s="23"/>
      <c r="C49" s="24" t="s">
        <v>65</v>
      </c>
      <c r="D49" s="24"/>
      <c r="E49" s="25"/>
      <c r="F49" s="26" t="s">
        <v>162</v>
      </c>
      <c r="G49" s="49">
        <v>-2.5020199308026108</v>
      </c>
      <c r="H49" s="50">
        <v>-6.8865024708580469</v>
      </c>
      <c r="I49" s="50">
        <v>-4.4905765533300208</v>
      </c>
      <c r="J49" s="50">
        <v>-3.041510324176917</v>
      </c>
      <c r="K49" s="217">
        <v>-2.1785103397457495</v>
      </c>
      <c r="L49" s="28">
        <v>1.0051679090060484</v>
      </c>
      <c r="M49" s="28">
        <v>-1.1537747267747887</v>
      </c>
      <c r="N49" s="30">
        <v>-0.57658888612447967</v>
      </c>
      <c r="O49" s="31"/>
    </row>
    <row r="50" spans="2:15" ht="3.75" customHeight="1">
      <c r="B50" s="23"/>
      <c r="C50" s="24"/>
      <c r="D50" s="24"/>
      <c r="E50" s="25"/>
      <c r="F50" s="25"/>
      <c r="G50" s="40"/>
      <c r="H50" s="41"/>
      <c r="I50" s="41"/>
      <c r="J50" s="41"/>
      <c r="K50" s="26"/>
      <c r="L50" s="33"/>
      <c r="M50" s="33"/>
      <c r="N50" s="34"/>
      <c r="O50" s="31"/>
    </row>
    <row r="51" spans="2:15" ht="15" hidden="1" outlineLevel="1" thickBot="1">
      <c r="B51" s="16" t="s">
        <v>14</v>
      </c>
      <c r="C51" s="17"/>
      <c r="D51" s="17"/>
      <c r="E51" s="18"/>
      <c r="F51" s="18"/>
      <c r="G51" s="42"/>
      <c r="H51" s="43"/>
      <c r="I51" s="43"/>
      <c r="J51" s="43"/>
      <c r="K51" s="19"/>
      <c r="L51" s="36"/>
      <c r="M51" s="36"/>
      <c r="N51" s="37"/>
      <c r="O51" s="31"/>
    </row>
    <row r="52" spans="2:15" hidden="1" outlineLevel="1">
      <c r="B52" s="23"/>
      <c r="C52" s="24" t="s">
        <v>34</v>
      </c>
      <c r="D52" s="24"/>
      <c r="E52" s="25"/>
      <c r="F52" s="26" t="s">
        <v>66</v>
      </c>
      <c r="G52" s="40"/>
      <c r="H52" s="41"/>
      <c r="I52" s="41"/>
      <c r="J52" s="41"/>
      <c r="K52" s="26"/>
      <c r="L52" s="33"/>
      <c r="M52" s="33"/>
      <c r="N52" s="34"/>
      <c r="O52" s="31"/>
    </row>
    <row r="53" spans="2:15" hidden="1" outlineLevel="1">
      <c r="B53" s="23"/>
      <c r="C53" s="24" t="s">
        <v>15</v>
      </c>
      <c r="D53" s="24"/>
      <c r="E53" s="25"/>
      <c r="F53" s="54" t="s">
        <v>66</v>
      </c>
      <c r="G53" s="40"/>
      <c r="H53" s="41"/>
      <c r="I53" s="41"/>
      <c r="J53" s="41"/>
      <c r="K53" s="26"/>
      <c r="L53" s="33"/>
      <c r="M53" s="33"/>
      <c r="N53" s="34"/>
      <c r="O53" s="31"/>
    </row>
    <row r="54" spans="2:15" ht="3.75" hidden="1" customHeight="1" collapsed="1" thickBot="1">
      <c r="B54" s="23"/>
      <c r="C54" s="24"/>
      <c r="D54" s="24"/>
      <c r="E54" s="25"/>
      <c r="F54" s="25"/>
      <c r="G54" s="40"/>
      <c r="H54" s="41"/>
      <c r="I54" s="41"/>
      <c r="J54" s="41"/>
      <c r="K54" s="26"/>
      <c r="L54" s="33"/>
      <c r="M54" s="33"/>
      <c r="N54" s="34"/>
      <c r="O54" s="31"/>
    </row>
    <row r="55" spans="2:15" ht="15" thickBot="1">
      <c r="B55" s="16" t="s">
        <v>113</v>
      </c>
      <c r="C55" s="17"/>
      <c r="D55" s="17"/>
      <c r="E55" s="56"/>
      <c r="F55" s="18"/>
      <c r="G55" s="42"/>
      <c r="H55" s="43"/>
      <c r="I55" s="43"/>
      <c r="J55" s="43"/>
      <c r="K55" s="19"/>
      <c r="L55" s="36"/>
      <c r="M55" s="36"/>
      <c r="N55" s="37"/>
      <c r="O55" s="33"/>
    </row>
    <row r="56" spans="2:15">
      <c r="B56" s="23"/>
      <c r="C56" s="24" t="s">
        <v>35</v>
      </c>
      <c r="D56" s="24"/>
      <c r="E56" s="25"/>
      <c r="F56" s="26" t="s">
        <v>160</v>
      </c>
      <c r="G56" s="32">
        <v>10.777156400239861</v>
      </c>
      <c r="H56" s="33">
        <v>5.7476803469465096</v>
      </c>
      <c r="I56" s="33">
        <v>1.7761732835105164</v>
      </c>
      <c r="J56" s="33">
        <v>3.4138498768801782</v>
      </c>
      <c r="K56" s="213">
        <v>3.5955623241727039</v>
      </c>
      <c r="L56" s="57">
        <v>2.2000000000000002</v>
      </c>
      <c r="M56" s="58">
        <v>-0.59999999999999987</v>
      </c>
      <c r="N56" s="220">
        <v>-0.10000000000000009</v>
      </c>
      <c r="O56" s="31"/>
    </row>
    <row r="57" spans="2:15" ht="18" customHeight="1">
      <c r="B57" s="23"/>
      <c r="C57" s="24" t="s">
        <v>124</v>
      </c>
      <c r="D57" s="24"/>
      <c r="E57" s="25"/>
      <c r="F57" s="26" t="s">
        <v>173</v>
      </c>
      <c r="G57" s="59">
        <v>1.1832540764999999</v>
      </c>
      <c r="H57" s="60">
        <v>1.050892379</v>
      </c>
      <c r="I57" s="60">
        <v>1.0292699999999999</v>
      </c>
      <c r="J57" s="60">
        <v>1.0292699999999999</v>
      </c>
      <c r="K57" s="218">
        <v>1.0292699999999999</v>
      </c>
      <c r="L57" s="33">
        <v>0.4</v>
      </c>
      <c r="M57" s="33">
        <v>3.8</v>
      </c>
      <c r="N57" s="34">
        <v>3.8</v>
      </c>
      <c r="O57" s="31"/>
    </row>
    <row r="58" spans="2:15" ht="18" customHeight="1">
      <c r="B58" s="23"/>
      <c r="C58" s="24" t="s">
        <v>125</v>
      </c>
      <c r="D58" s="24"/>
      <c r="E58" s="25"/>
      <c r="F58" s="26" t="s">
        <v>173</v>
      </c>
      <c r="G58" s="49">
        <v>71.095787507500006</v>
      </c>
      <c r="H58" s="50">
        <v>104.55251407750001</v>
      </c>
      <c r="I58" s="50">
        <v>86.358750002500003</v>
      </c>
      <c r="J58" s="50">
        <v>79.704666667499993</v>
      </c>
      <c r="K58" s="217">
        <v>75.950666665</v>
      </c>
      <c r="L58" s="33">
        <v>-0.9</v>
      </c>
      <c r="M58" s="33">
        <v>-4.5999999999999996</v>
      </c>
      <c r="N58" s="34">
        <v>-3.8</v>
      </c>
      <c r="O58" s="31"/>
    </row>
    <row r="59" spans="2:15" ht="16.5">
      <c r="B59" s="23"/>
      <c r="C59" s="24" t="s">
        <v>126</v>
      </c>
      <c r="D59" s="24"/>
      <c r="E59" s="25"/>
      <c r="F59" s="26" t="s">
        <v>160</v>
      </c>
      <c r="G59" s="49">
        <v>71.281107798673503</v>
      </c>
      <c r="H59" s="50">
        <v>47.058662324361478</v>
      </c>
      <c r="I59" s="50">
        <v>-17.401555797609802</v>
      </c>
      <c r="J59" s="50">
        <v>-7.7051640219518873</v>
      </c>
      <c r="K59" s="217">
        <v>-4.7098873371622858</v>
      </c>
      <c r="L59" s="33">
        <v>-1.4</v>
      </c>
      <c r="M59" s="33">
        <v>-3.2</v>
      </c>
      <c r="N59" s="34">
        <v>0.7</v>
      </c>
      <c r="O59" s="31"/>
    </row>
    <row r="60" spans="2:15" ht="16.5">
      <c r="B60" s="23"/>
      <c r="C60" s="52" t="s">
        <v>127</v>
      </c>
      <c r="D60" s="52"/>
      <c r="E60" s="53"/>
      <c r="F60" s="54" t="s">
        <v>160</v>
      </c>
      <c r="G60" s="49">
        <v>65.232788600612537</v>
      </c>
      <c r="H60" s="50">
        <v>65.580953061548172</v>
      </c>
      <c r="I60" s="50">
        <v>-15.666369825654485</v>
      </c>
      <c r="J60" s="50">
        <v>-7.7051640219519015</v>
      </c>
      <c r="K60" s="217">
        <v>-4.7098873371622716</v>
      </c>
      <c r="L60" s="61">
        <v>-2.2000000000000002</v>
      </c>
      <c r="M60" s="61">
        <v>-6.1</v>
      </c>
      <c r="N60" s="221">
        <v>0.7</v>
      </c>
      <c r="O60" s="31"/>
    </row>
    <row r="61" spans="2:15">
      <c r="B61" s="23"/>
      <c r="C61" s="24" t="s">
        <v>100</v>
      </c>
      <c r="D61" s="24"/>
      <c r="E61" s="25"/>
      <c r="F61" s="26" t="s">
        <v>160</v>
      </c>
      <c r="G61" s="49">
        <v>42.063819710258457</v>
      </c>
      <c r="H61" s="50">
        <v>6.4357052192757003</v>
      </c>
      <c r="I61" s="50">
        <v>-10.794208137652339</v>
      </c>
      <c r="J61" s="50">
        <v>0.68315195563692921</v>
      </c>
      <c r="K61" s="217">
        <v>1.4378040907895517</v>
      </c>
      <c r="L61" s="50">
        <v>-0.69999999999999929</v>
      </c>
      <c r="M61" s="50">
        <v>-1</v>
      </c>
      <c r="N61" s="221">
        <v>1.9</v>
      </c>
      <c r="O61" s="31"/>
    </row>
    <row r="62" spans="2:15">
      <c r="B62" s="23"/>
      <c r="C62" s="24" t="s">
        <v>101</v>
      </c>
      <c r="D62" s="24"/>
      <c r="E62" s="25"/>
      <c r="F62" s="26" t="s">
        <v>174</v>
      </c>
      <c r="G62" s="49">
        <v>-0.54874663054943085</v>
      </c>
      <c r="H62" s="50">
        <v>0.35870169848203665</v>
      </c>
      <c r="I62" s="50">
        <v>2.9149999618530273</v>
      </c>
      <c r="J62" s="50">
        <v>2.7104166150093079</v>
      </c>
      <c r="K62" s="217">
        <v>2.4733333587646484</v>
      </c>
      <c r="L62" s="50">
        <v>0.2</v>
      </c>
      <c r="M62" s="50">
        <v>0.89999999999999991</v>
      </c>
      <c r="N62" s="221">
        <v>0.60000000000000009</v>
      </c>
      <c r="O62" s="31"/>
    </row>
    <row r="63" spans="2:15" ht="15" thickBot="1">
      <c r="B63" s="62"/>
      <c r="C63" s="63" t="s">
        <v>102</v>
      </c>
      <c r="D63" s="63"/>
      <c r="E63" s="64"/>
      <c r="F63" s="65" t="s">
        <v>168</v>
      </c>
      <c r="G63" s="66">
        <v>-8.0222458345815539E-2</v>
      </c>
      <c r="H63" s="67">
        <v>2.0852451473474503</v>
      </c>
      <c r="I63" s="67">
        <v>3.2835366725921631</v>
      </c>
      <c r="J63" s="67">
        <v>3.2433367371559143</v>
      </c>
      <c r="K63" s="219">
        <v>3.2385200262069702</v>
      </c>
      <c r="L63" s="67">
        <v>0.40000000000000013</v>
      </c>
      <c r="M63" s="67">
        <v>1</v>
      </c>
      <c r="N63" s="222">
        <v>0.90000000000000036</v>
      </c>
      <c r="O63" s="31"/>
    </row>
    <row r="64" spans="2:15" ht="15.75" customHeight="1">
      <c r="B64" s="11" t="s">
        <v>139</v>
      </c>
    </row>
    <row r="65" spans="2:15" ht="15.75" customHeight="1">
      <c r="B65" s="11" t="s">
        <v>114</v>
      </c>
    </row>
    <row r="66" spans="2:15" ht="15.75" customHeight="1">
      <c r="B66" s="11" t="s">
        <v>145</v>
      </c>
    </row>
    <row r="67" spans="2:15" ht="15.75" customHeight="1">
      <c r="B67" s="11" t="s">
        <v>146</v>
      </c>
    </row>
    <row r="68" spans="2:15">
      <c r="B68" s="11" t="s">
        <v>147</v>
      </c>
    </row>
    <row r="69" spans="2:15">
      <c r="B69" s="11" t="s">
        <v>148</v>
      </c>
    </row>
    <row r="70" spans="2:15">
      <c r="B70" s="11" t="s">
        <v>193</v>
      </c>
    </row>
    <row r="71" spans="2:15">
      <c r="B71" s="11" t="s">
        <v>194</v>
      </c>
    </row>
    <row r="72" spans="2:15">
      <c r="B72" s="11" t="s">
        <v>149</v>
      </c>
    </row>
    <row r="73" spans="2:15">
      <c r="C73" s="11" t="s">
        <v>141</v>
      </c>
    </row>
    <row r="74" spans="2:15">
      <c r="B74" s="68" t="s">
        <v>192</v>
      </c>
      <c r="C74" s="68"/>
      <c r="D74" s="68"/>
      <c r="E74" s="68"/>
    </row>
    <row r="75" spans="2:15">
      <c r="B75" s="68" t="s">
        <v>150</v>
      </c>
      <c r="C75" s="68"/>
      <c r="D75" s="69"/>
      <c r="E75" s="68"/>
      <c r="F75" s="68"/>
    </row>
    <row r="76" spans="2:15">
      <c r="B76" s="68" t="s">
        <v>142</v>
      </c>
      <c r="C76" s="68"/>
      <c r="D76" s="68"/>
      <c r="E76" s="68"/>
      <c r="F76" s="68"/>
    </row>
    <row r="77" spans="2:15">
      <c r="B77" s="11" t="s">
        <v>143</v>
      </c>
      <c r="F77" s="68"/>
    </row>
    <row r="78" spans="2:15">
      <c r="B78" s="11" t="s">
        <v>144</v>
      </c>
    </row>
    <row r="79" spans="2:15">
      <c r="G79" s="68"/>
      <c r="H79" s="68"/>
      <c r="I79" s="68"/>
      <c r="J79" s="68"/>
      <c r="K79" s="68"/>
      <c r="L79" s="68"/>
      <c r="M79" s="68"/>
      <c r="N79" s="68"/>
      <c r="O79" s="68"/>
    </row>
    <row r="80" spans="2:15" s="68" customFormat="1" ht="15.75">
      <c r="C80" s="69"/>
      <c r="D80" s="70"/>
    </row>
    <row r="81" spans="5:15" s="68" customFormat="1"/>
    <row r="82" spans="5:15"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</row>
  </sheetData>
  <mergeCells count="5">
    <mergeCell ref="B3:E4"/>
    <mergeCell ref="F3:F4"/>
    <mergeCell ref="B2:N2"/>
    <mergeCell ref="L3:N3"/>
    <mergeCell ref="H3:K3"/>
  </mergeCells>
  <pageMargins left="0.7" right="0.7" top="0.75" bottom="0.75" header="0.3" footer="0.3"/>
  <pageSetup paperSize="9" scale="57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B1:AB76"/>
  <sheetViews>
    <sheetView zoomScale="80" zoomScaleNormal="80" workbookViewId="0">
      <selection activeCell="B28" sqref="B28"/>
    </sheetView>
  </sheetViews>
  <sheetFormatPr defaultColWidth="9.140625" defaultRowHeight="14.25"/>
  <cols>
    <col min="1" max="5" width="3.140625" style="72" customWidth="1"/>
    <col min="6" max="6" width="29.85546875" style="72" customWidth="1"/>
    <col min="7" max="7" width="22" style="72" customWidth="1"/>
    <col min="8" max="8" width="10.5703125" style="72" customWidth="1"/>
    <col min="9" max="20" width="9.140625" style="72" customWidth="1"/>
    <col min="21" max="23" width="9.140625" style="72"/>
    <col min="24" max="28" width="9.140625" style="72" customWidth="1"/>
    <col min="29" max="16384" width="9.140625" style="72"/>
  </cols>
  <sheetData>
    <row r="1" spans="2:28" ht="22.5" customHeight="1" thickBot="1">
      <c r="B1" s="71" t="s">
        <v>81</v>
      </c>
    </row>
    <row r="2" spans="2:28" ht="30" customHeight="1">
      <c r="B2" s="85" t="str">
        <f>"Strednodobá predikcia - "&amp;Súhrn!$H$3&amp;" - komponenty HDP [objem]"</f>
        <v>Strednodobá predikcia - ECB scenár - komponenty HDP [objem]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7"/>
    </row>
    <row r="3" spans="2:28">
      <c r="B3" s="310" t="s">
        <v>27</v>
      </c>
      <c r="C3" s="311"/>
      <c r="D3" s="311"/>
      <c r="E3" s="311"/>
      <c r="F3" s="312"/>
      <c r="G3" s="313" t="s">
        <v>62</v>
      </c>
      <c r="H3" s="134" t="s">
        <v>32</v>
      </c>
      <c r="I3" s="301">
        <v>2022</v>
      </c>
      <c r="J3" s="301">
        <v>2023</v>
      </c>
      <c r="K3" s="301">
        <v>2024</v>
      </c>
      <c r="L3" s="295">
        <v>2025</v>
      </c>
      <c r="M3" s="314">
        <v>2022</v>
      </c>
      <c r="N3" s="315"/>
      <c r="O3" s="315"/>
      <c r="P3" s="317"/>
      <c r="Q3" s="314">
        <v>2023</v>
      </c>
      <c r="R3" s="315"/>
      <c r="S3" s="315"/>
      <c r="T3" s="317"/>
      <c r="U3" s="314">
        <v>2024</v>
      </c>
      <c r="V3" s="315"/>
      <c r="W3" s="315"/>
      <c r="X3" s="317"/>
      <c r="Y3" s="315">
        <v>2025</v>
      </c>
      <c r="Z3" s="315"/>
      <c r="AA3" s="315"/>
      <c r="AB3" s="316"/>
    </row>
    <row r="4" spans="2:28">
      <c r="B4" s="305"/>
      <c r="C4" s="306"/>
      <c r="D4" s="306"/>
      <c r="E4" s="306"/>
      <c r="F4" s="307"/>
      <c r="G4" s="309"/>
      <c r="H4" s="197">
        <v>2021</v>
      </c>
      <c r="I4" s="298"/>
      <c r="J4" s="298"/>
      <c r="K4" s="298"/>
      <c r="L4" s="296"/>
      <c r="M4" s="138" t="s">
        <v>3</v>
      </c>
      <c r="N4" s="136" t="s">
        <v>4</v>
      </c>
      <c r="O4" s="136" t="s">
        <v>5</v>
      </c>
      <c r="P4" s="137" t="s">
        <v>6</v>
      </c>
      <c r="Q4" s="138" t="s">
        <v>3</v>
      </c>
      <c r="R4" s="136" t="s">
        <v>4</v>
      </c>
      <c r="S4" s="136" t="s">
        <v>5</v>
      </c>
      <c r="T4" s="234" t="s">
        <v>6</v>
      </c>
      <c r="U4" s="138" t="s">
        <v>3</v>
      </c>
      <c r="V4" s="136" t="s">
        <v>4</v>
      </c>
      <c r="W4" s="136" t="s">
        <v>5</v>
      </c>
      <c r="X4" s="137" t="s">
        <v>6</v>
      </c>
      <c r="Y4" s="136" t="s">
        <v>3</v>
      </c>
      <c r="Z4" s="136" t="s">
        <v>4</v>
      </c>
      <c r="AA4" s="136" t="s">
        <v>5</v>
      </c>
      <c r="AB4" s="139" t="s">
        <v>6</v>
      </c>
    </row>
    <row r="5" spans="2:28" ht="4.3499999999999996" customHeight="1">
      <c r="B5" s="8"/>
      <c r="C5" s="9"/>
      <c r="D5" s="9"/>
      <c r="E5" s="9"/>
      <c r="F5" s="140"/>
      <c r="G5" s="141"/>
      <c r="H5" s="144"/>
      <c r="I5" s="143"/>
      <c r="J5" s="143"/>
      <c r="K5" s="143"/>
      <c r="L5" s="144"/>
      <c r="M5" s="81"/>
      <c r="N5" s="81"/>
      <c r="O5" s="81"/>
      <c r="P5" s="267"/>
      <c r="Q5" s="81"/>
      <c r="R5" s="81"/>
      <c r="S5" s="81"/>
      <c r="T5" s="81"/>
      <c r="U5" s="185"/>
      <c r="V5" s="81"/>
      <c r="W5" s="81"/>
      <c r="X5" s="108"/>
      <c r="Y5" s="81"/>
      <c r="Z5" s="81"/>
      <c r="AA5" s="81"/>
      <c r="AB5" s="4"/>
    </row>
    <row r="6" spans="2:28">
      <c r="B6" s="3"/>
      <c r="C6" s="81" t="s">
        <v>0</v>
      </c>
      <c r="D6" s="81"/>
      <c r="E6" s="81"/>
      <c r="F6" s="108"/>
      <c r="G6" s="55" t="s">
        <v>175</v>
      </c>
      <c r="H6" s="150">
        <v>98522.981</v>
      </c>
      <c r="I6" s="105">
        <v>107579.57509613885</v>
      </c>
      <c r="J6" s="105">
        <v>119674.31345183885</v>
      </c>
      <c r="K6" s="105">
        <v>128661.19195519187</v>
      </c>
      <c r="L6" s="150">
        <v>135349.22487746176</v>
      </c>
      <c r="M6" s="151">
        <v>25925.436722110364</v>
      </c>
      <c r="N6" s="151">
        <v>26595.4143463379</v>
      </c>
      <c r="O6" s="151">
        <v>27112.945792812803</v>
      </c>
      <c r="P6" s="152">
        <v>27945.77823487778</v>
      </c>
      <c r="Q6" s="151">
        <v>28729.516286181948</v>
      </c>
      <c r="R6" s="151">
        <v>29638.980512039361</v>
      </c>
      <c r="S6" s="151">
        <v>30304.523708135552</v>
      </c>
      <c r="T6" s="151">
        <v>31001.292945481979</v>
      </c>
      <c r="U6" s="188">
        <v>31549.690550331448</v>
      </c>
      <c r="V6" s="151">
        <v>31973.387036065302</v>
      </c>
      <c r="W6" s="151">
        <v>32376.215705796043</v>
      </c>
      <c r="X6" s="152">
        <v>32761.898662999065</v>
      </c>
      <c r="Y6" s="151">
        <v>33256.439018885845</v>
      </c>
      <c r="Z6" s="151">
        <v>33648.877891805081</v>
      </c>
      <c r="AA6" s="151">
        <v>34018.019487278812</v>
      </c>
      <c r="AB6" s="153">
        <v>34425.88847949203</v>
      </c>
    </row>
    <row r="7" spans="2:28">
      <c r="B7" s="3"/>
      <c r="C7" s="81"/>
      <c r="D7" s="81"/>
      <c r="E7" s="81" t="s">
        <v>109</v>
      </c>
      <c r="F7" s="108"/>
      <c r="G7" s="55" t="s">
        <v>175</v>
      </c>
      <c r="H7" s="152">
        <v>56366.023956970013</v>
      </c>
      <c r="I7" s="105">
        <v>67820.247672263955</v>
      </c>
      <c r="J7" s="105">
        <v>75988.391522431717</v>
      </c>
      <c r="K7" s="105">
        <v>82466.519861634588</v>
      </c>
      <c r="L7" s="152">
        <v>86713.77350910916</v>
      </c>
      <c r="M7" s="151">
        <v>15871.037697008413</v>
      </c>
      <c r="N7" s="151">
        <v>16750.496845890942</v>
      </c>
      <c r="O7" s="151">
        <v>17294.978081605295</v>
      </c>
      <c r="P7" s="152">
        <v>17903.735047759306</v>
      </c>
      <c r="Q7" s="151">
        <v>18323.245950386015</v>
      </c>
      <c r="R7" s="151">
        <v>18870.759884204352</v>
      </c>
      <c r="S7" s="151">
        <v>19186.197047147689</v>
      </c>
      <c r="T7" s="151">
        <v>19608.188640693668</v>
      </c>
      <c r="U7" s="188">
        <v>20091.432482001568</v>
      </c>
      <c r="V7" s="151">
        <v>20463.956758757839</v>
      </c>
      <c r="W7" s="151">
        <v>20810.22981924643</v>
      </c>
      <c r="X7" s="152">
        <v>21100.900801628744</v>
      </c>
      <c r="Y7" s="151">
        <v>21344.078671023548</v>
      </c>
      <c r="Z7" s="151">
        <v>21551.458721931209</v>
      </c>
      <c r="AA7" s="151">
        <v>21784.541360750045</v>
      </c>
      <c r="AB7" s="153">
        <v>22033.694755404362</v>
      </c>
    </row>
    <row r="8" spans="2:28">
      <c r="B8" s="3"/>
      <c r="C8" s="81"/>
      <c r="D8" s="81"/>
      <c r="E8" s="81" t="s">
        <v>28</v>
      </c>
      <c r="F8" s="108"/>
      <c r="G8" s="55" t="s">
        <v>175</v>
      </c>
      <c r="H8" s="152">
        <v>21177.197999999989</v>
      </c>
      <c r="I8" s="151">
        <v>22755.82152518912</v>
      </c>
      <c r="J8" s="151">
        <v>24701.042999999998</v>
      </c>
      <c r="K8" s="151">
        <v>26119.732000000004</v>
      </c>
      <c r="L8" s="152">
        <v>27571.864999999998</v>
      </c>
      <c r="M8" s="151">
        <v>5458.5255387604602</v>
      </c>
      <c r="N8" s="151">
        <v>5527.3859864286596</v>
      </c>
      <c r="O8" s="151">
        <v>5864.6729999999998</v>
      </c>
      <c r="P8" s="152">
        <v>5905.2370000000001</v>
      </c>
      <c r="Q8" s="151">
        <v>6019.57</v>
      </c>
      <c r="R8" s="151">
        <v>6106.3739999999998</v>
      </c>
      <c r="S8" s="151">
        <v>6224.4409999999998</v>
      </c>
      <c r="T8" s="151">
        <v>6350.6580000000004</v>
      </c>
      <c r="U8" s="188">
        <v>6446.116</v>
      </c>
      <c r="V8" s="151">
        <v>6515.049</v>
      </c>
      <c r="W8" s="151">
        <v>6559.5209999999997</v>
      </c>
      <c r="X8" s="152">
        <v>6599.0460000000003</v>
      </c>
      <c r="Y8" s="151">
        <v>6713.6049999999996</v>
      </c>
      <c r="Z8" s="151">
        <v>6845.8339999999998</v>
      </c>
      <c r="AA8" s="151">
        <v>6950.1719999999996</v>
      </c>
      <c r="AB8" s="153">
        <v>7062.2539999999999</v>
      </c>
    </row>
    <row r="9" spans="2:28">
      <c r="B9" s="3"/>
      <c r="C9" s="81"/>
      <c r="D9" s="81"/>
      <c r="E9" s="81" t="s">
        <v>1</v>
      </c>
      <c r="F9" s="108"/>
      <c r="G9" s="55" t="s">
        <v>175</v>
      </c>
      <c r="H9" s="152">
        <v>18664.423999999999</v>
      </c>
      <c r="I9" s="151">
        <v>21439.997995282276</v>
      </c>
      <c r="J9" s="151">
        <v>24649.163369186303</v>
      </c>
      <c r="K9" s="151">
        <v>26655.43547013223</v>
      </c>
      <c r="L9" s="152">
        <v>27961.62159319147</v>
      </c>
      <c r="M9" s="151">
        <v>5029.722863096461</v>
      </c>
      <c r="N9" s="151">
        <v>5146.2740741094931</v>
      </c>
      <c r="O9" s="151">
        <v>5491.4717068573682</v>
      </c>
      <c r="P9" s="152">
        <v>5772.5293512189546</v>
      </c>
      <c r="Q9" s="151">
        <v>5971.3592320181997</v>
      </c>
      <c r="R9" s="151">
        <v>6161.344908017405</v>
      </c>
      <c r="S9" s="151">
        <v>6221.4272630063761</v>
      </c>
      <c r="T9" s="151">
        <v>6295.0319661443191</v>
      </c>
      <c r="U9" s="188">
        <v>6507.9768243462549</v>
      </c>
      <c r="V9" s="151">
        <v>6556.5510630910076</v>
      </c>
      <c r="W9" s="151">
        <v>6742.1361854182387</v>
      </c>
      <c r="X9" s="152">
        <v>6848.7713972767269</v>
      </c>
      <c r="Y9" s="151">
        <v>7010.3444848657828</v>
      </c>
      <c r="Z9" s="151">
        <v>6987.8578448448743</v>
      </c>
      <c r="AA9" s="151">
        <v>6965.4126939819416</v>
      </c>
      <c r="AB9" s="153">
        <v>6998.0065694988753</v>
      </c>
    </row>
    <row r="10" spans="2:28">
      <c r="B10" s="3"/>
      <c r="C10" s="81"/>
      <c r="D10" s="81"/>
      <c r="E10" s="81" t="s">
        <v>2</v>
      </c>
      <c r="F10" s="108"/>
      <c r="G10" s="55" t="s">
        <v>175</v>
      </c>
      <c r="H10" s="152">
        <v>96207.645956970009</v>
      </c>
      <c r="I10" s="151">
        <v>112016.06719273535</v>
      </c>
      <c r="J10" s="151">
        <v>125338.59789161802</v>
      </c>
      <c r="K10" s="151">
        <v>135241.68733176679</v>
      </c>
      <c r="L10" s="152">
        <v>142247.26010230064</v>
      </c>
      <c r="M10" s="151">
        <v>26359.286098865334</v>
      </c>
      <c r="N10" s="151">
        <v>27424.156906429096</v>
      </c>
      <c r="O10" s="151">
        <v>28651.122788462661</v>
      </c>
      <c r="P10" s="152">
        <v>29581.50139897826</v>
      </c>
      <c r="Q10" s="151">
        <v>30314.175182404215</v>
      </c>
      <c r="R10" s="151">
        <v>31138.478792221755</v>
      </c>
      <c r="S10" s="151">
        <v>31632.065310154063</v>
      </c>
      <c r="T10" s="151">
        <v>32253.878606837989</v>
      </c>
      <c r="U10" s="188">
        <v>33045.525306347823</v>
      </c>
      <c r="V10" s="151">
        <v>33535.556821848848</v>
      </c>
      <c r="W10" s="151">
        <v>34111.88700466467</v>
      </c>
      <c r="X10" s="152">
        <v>34548.718198905473</v>
      </c>
      <c r="Y10" s="151">
        <v>35068.028155889333</v>
      </c>
      <c r="Z10" s="151">
        <v>35385.150566776087</v>
      </c>
      <c r="AA10" s="151">
        <v>35700.126054731983</v>
      </c>
      <c r="AB10" s="153">
        <v>36093.95532490324</v>
      </c>
    </row>
    <row r="11" spans="2:28">
      <c r="B11" s="3"/>
      <c r="C11" s="81"/>
      <c r="D11" s="81" t="s">
        <v>29</v>
      </c>
      <c r="E11" s="81"/>
      <c r="F11" s="108"/>
      <c r="G11" s="55" t="s">
        <v>175</v>
      </c>
      <c r="H11" s="152">
        <v>92178.301922229919</v>
      </c>
      <c r="I11" s="151">
        <v>105793.10305746636</v>
      </c>
      <c r="J11" s="151">
        <v>114066.90229128336</v>
      </c>
      <c r="K11" s="151">
        <v>126281.17556489361</v>
      </c>
      <c r="L11" s="152">
        <v>134093.00388963879</v>
      </c>
      <c r="M11" s="151">
        <v>25419.436691554602</v>
      </c>
      <c r="N11" s="151">
        <v>26122.416411610633</v>
      </c>
      <c r="O11" s="151">
        <v>27459.511720147158</v>
      </c>
      <c r="P11" s="152">
        <v>26791.738234153956</v>
      </c>
      <c r="Q11" s="151">
        <v>27236.756567116703</v>
      </c>
      <c r="R11" s="151">
        <v>27983.9669186393</v>
      </c>
      <c r="S11" s="151">
        <v>28935.174963690868</v>
      </c>
      <c r="T11" s="151">
        <v>29911.003841836478</v>
      </c>
      <c r="U11" s="188">
        <v>30789.846450139914</v>
      </c>
      <c r="V11" s="151">
        <v>31292.338397581061</v>
      </c>
      <c r="W11" s="151">
        <v>31819.825777843209</v>
      </c>
      <c r="X11" s="152">
        <v>32379.164939329428</v>
      </c>
      <c r="Y11" s="151">
        <v>32862.579465624527</v>
      </c>
      <c r="Z11" s="151">
        <v>33311.337272578654</v>
      </c>
      <c r="AA11" s="151">
        <v>33734.621815639213</v>
      </c>
      <c r="AB11" s="153">
        <v>34184.465335796398</v>
      </c>
    </row>
    <row r="12" spans="2:28">
      <c r="B12" s="3"/>
      <c r="C12" s="81"/>
      <c r="D12" s="81" t="s">
        <v>30</v>
      </c>
      <c r="E12" s="81"/>
      <c r="F12" s="108"/>
      <c r="G12" s="55" t="s">
        <v>175</v>
      </c>
      <c r="H12" s="152">
        <v>92380.148536919456</v>
      </c>
      <c r="I12" s="151">
        <v>110825.4714545288</v>
      </c>
      <c r="J12" s="151">
        <v>117207.99892100866</v>
      </c>
      <c r="K12" s="151">
        <v>127108.11839845942</v>
      </c>
      <c r="L12" s="152">
        <v>133851.58197792119</v>
      </c>
      <c r="M12" s="151">
        <v>26752.111267765282</v>
      </c>
      <c r="N12" s="151">
        <v>27438.264634118379</v>
      </c>
      <c r="O12" s="151">
        <v>28561.268394123021</v>
      </c>
      <c r="P12" s="152">
        <v>28073.827158522119</v>
      </c>
      <c r="Q12" s="151">
        <v>28402.627476003992</v>
      </c>
      <c r="R12" s="151">
        <v>28941.872947926557</v>
      </c>
      <c r="S12" s="151">
        <v>29593.725347285017</v>
      </c>
      <c r="T12" s="151">
        <v>30269.773149793098</v>
      </c>
      <c r="U12" s="188">
        <v>31113.575836545533</v>
      </c>
      <c r="V12" s="151">
        <v>31473.939247237598</v>
      </c>
      <c r="W12" s="151">
        <v>32010.906913199</v>
      </c>
      <c r="X12" s="152">
        <v>32509.6964014773</v>
      </c>
      <c r="Y12" s="151">
        <v>32954.096936743001</v>
      </c>
      <c r="Z12" s="151">
        <v>33301.198909965926</v>
      </c>
      <c r="AA12" s="151">
        <v>33619.781731081086</v>
      </c>
      <c r="AB12" s="153">
        <v>33976.504400131184</v>
      </c>
    </row>
    <row r="13" spans="2:28" ht="15" thickBot="1">
      <c r="B13" s="77"/>
      <c r="C13" s="110"/>
      <c r="D13" s="110" t="s">
        <v>31</v>
      </c>
      <c r="E13" s="110"/>
      <c r="F13" s="111"/>
      <c r="G13" s="204" t="s">
        <v>175</v>
      </c>
      <c r="H13" s="162">
        <v>-201.84661468955164</v>
      </c>
      <c r="I13" s="114">
        <v>-5032.3683970624515</v>
      </c>
      <c r="J13" s="114">
        <v>-3141.0966297253144</v>
      </c>
      <c r="K13" s="114">
        <v>-826.94283356581946</v>
      </c>
      <c r="L13" s="162">
        <v>241.42191171759623</v>
      </c>
      <c r="M13" s="114">
        <v>-1332.6745762106802</v>
      </c>
      <c r="N13" s="114">
        <v>-1315.848222507746</v>
      </c>
      <c r="O13" s="114">
        <v>-1101.7566739758622</v>
      </c>
      <c r="P13" s="162">
        <v>-1282.0889243681631</v>
      </c>
      <c r="Q13" s="114">
        <v>-1165.8709088872893</v>
      </c>
      <c r="R13" s="114">
        <v>-957.90602928725639</v>
      </c>
      <c r="S13" s="114">
        <v>-658.55038359414903</v>
      </c>
      <c r="T13" s="114">
        <v>-358.76930795661974</v>
      </c>
      <c r="U13" s="207">
        <v>-323.72938640561915</v>
      </c>
      <c r="V13" s="114">
        <v>-181.60084965653732</v>
      </c>
      <c r="W13" s="114">
        <v>-191.08113535579105</v>
      </c>
      <c r="X13" s="162">
        <v>-130.53146214787193</v>
      </c>
      <c r="Y13" s="114">
        <v>-91.517471118473622</v>
      </c>
      <c r="Z13" s="114">
        <v>10.138362612728088</v>
      </c>
      <c r="AA13" s="114">
        <v>114.84008455812727</v>
      </c>
      <c r="AB13" s="115">
        <v>207.96093566521449</v>
      </c>
    </row>
    <row r="14" spans="2:28" ht="15" thickBot="1">
      <c r="G14" s="116"/>
    </row>
    <row r="15" spans="2:28" ht="30" customHeight="1">
      <c r="B15" s="85" t="str">
        <f>"Strednodobá predikcia - "&amp;Súhrn!$H$3&amp;" - komponenty HDP [zmena oproti predchádzajúcemu obdobiu]"</f>
        <v>Strednodobá predikcia - ECB scenár - komponenty HDP [zmena oproti predchádzajúcemu obdobiu]</v>
      </c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7"/>
    </row>
    <row r="16" spans="2:28">
      <c r="B16" s="310" t="s">
        <v>27</v>
      </c>
      <c r="C16" s="311"/>
      <c r="D16" s="311"/>
      <c r="E16" s="311"/>
      <c r="F16" s="312"/>
      <c r="G16" s="313" t="s">
        <v>62</v>
      </c>
      <c r="H16" s="134" t="str">
        <f t="shared" ref="H16:L16" si="0">H$3</f>
        <v>Skutočnosť</v>
      </c>
      <c r="I16" s="301">
        <f t="shared" si="0"/>
        <v>2022</v>
      </c>
      <c r="J16" s="301">
        <f t="shared" si="0"/>
        <v>2023</v>
      </c>
      <c r="K16" s="301">
        <f t="shared" si="0"/>
        <v>2024</v>
      </c>
      <c r="L16" s="295">
        <f t="shared" si="0"/>
        <v>2025</v>
      </c>
      <c r="M16" s="314">
        <f t="shared" ref="M16:Y16" si="1">M$3</f>
        <v>2022</v>
      </c>
      <c r="N16" s="315"/>
      <c r="O16" s="315"/>
      <c r="P16" s="317"/>
      <c r="Q16" s="314">
        <f t="shared" si="1"/>
        <v>2023</v>
      </c>
      <c r="R16" s="315"/>
      <c r="S16" s="315"/>
      <c r="T16" s="317"/>
      <c r="U16" s="314">
        <f t="shared" si="1"/>
        <v>2024</v>
      </c>
      <c r="V16" s="315"/>
      <c r="W16" s="315"/>
      <c r="X16" s="317"/>
      <c r="Y16" s="314">
        <f t="shared" si="1"/>
        <v>2025</v>
      </c>
      <c r="Z16" s="315"/>
      <c r="AA16" s="315"/>
      <c r="AB16" s="316"/>
    </row>
    <row r="17" spans="2:28">
      <c r="B17" s="305"/>
      <c r="C17" s="306"/>
      <c r="D17" s="306"/>
      <c r="E17" s="306"/>
      <c r="F17" s="307"/>
      <c r="G17" s="309"/>
      <c r="H17" s="197">
        <f>$H$4</f>
        <v>2021</v>
      </c>
      <c r="I17" s="298"/>
      <c r="J17" s="298"/>
      <c r="K17" s="298"/>
      <c r="L17" s="296"/>
      <c r="M17" s="138" t="s">
        <v>3</v>
      </c>
      <c r="N17" s="136" t="s">
        <v>4</v>
      </c>
      <c r="O17" s="136" t="s">
        <v>5</v>
      </c>
      <c r="P17" s="137" t="s">
        <v>6</v>
      </c>
      <c r="Q17" s="138" t="s">
        <v>3</v>
      </c>
      <c r="R17" s="136" t="s">
        <v>4</v>
      </c>
      <c r="S17" s="136" t="s">
        <v>5</v>
      </c>
      <c r="T17" s="234" t="s">
        <v>6</v>
      </c>
      <c r="U17" s="138" t="s">
        <v>3</v>
      </c>
      <c r="V17" s="136" t="s">
        <v>4</v>
      </c>
      <c r="W17" s="136" t="s">
        <v>5</v>
      </c>
      <c r="X17" s="137" t="s">
        <v>6</v>
      </c>
      <c r="Y17" s="136" t="s">
        <v>3</v>
      </c>
      <c r="Z17" s="136" t="s">
        <v>4</v>
      </c>
      <c r="AA17" s="136" t="s">
        <v>5</v>
      </c>
      <c r="AB17" s="139" t="s">
        <v>6</v>
      </c>
    </row>
    <row r="18" spans="2:28" ht="4.3499999999999996" customHeight="1">
      <c r="B18" s="8"/>
      <c r="C18" s="9"/>
      <c r="D18" s="9"/>
      <c r="E18" s="9"/>
      <c r="F18" s="140"/>
      <c r="G18" s="141"/>
      <c r="H18" s="144"/>
      <c r="I18" s="143"/>
      <c r="J18" s="143"/>
      <c r="K18" s="143"/>
      <c r="L18" s="144"/>
      <c r="M18" s="81"/>
      <c r="N18" s="81"/>
      <c r="O18" s="81"/>
      <c r="P18" s="267"/>
      <c r="Q18" s="81"/>
      <c r="R18" s="81"/>
      <c r="S18" s="81"/>
      <c r="T18" s="81"/>
      <c r="U18" s="185"/>
      <c r="V18" s="81"/>
      <c r="W18" s="81"/>
      <c r="X18" s="108"/>
      <c r="Y18" s="81"/>
      <c r="Z18" s="81"/>
      <c r="AA18" s="81"/>
      <c r="AB18" s="4"/>
    </row>
    <row r="19" spans="2:28">
      <c r="B19" s="3"/>
      <c r="C19" s="81" t="s">
        <v>0</v>
      </c>
      <c r="D19" s="81"/>
      <c r="E19" s="81"/>
      <c r="F19" s="108"/>
      <c r="G19" s="55" t="s">
        <v>176</v>
      </c>
      <c r="H19" s="161">
        <v>3.0143028607267439</v>
      </c>
      <c r="I19" s="160">
        <v>1.5265801666021446</v>
      </c>
      <c r="J19" s="160">
        <v>1.0943996434657208</v>
      </c>
      <c r="K19" s="28">
        <v>3.2012772874463735</v>
      </c>
      <c r="L19" s="166">
        <v>2.7437436854384316</v>
      </c>
      <c r="M19" s="160">
        <v>0.29623703220048014</v>
      </c>
      <c r="N19" s="160">
        <v>0.3345922524495677</v>
      </c>
      <c r="O19" s="160">
        <v>0.29434317133569721</v>
      </c>
      <c r="P19" s="161">
        <v>-0.19791496401019515</v>
      </c>
      <c r="Q19" s="160">
        <v>-0.11061168565693436</v>
      </c>
      <c r="R19" s="160">
        <v>0.32664841390142385</v>
      </c>
      <c r="S19" s="160">
        <v>1.1192473284584707</v>
      </c>
      <c r="T19" s="160">
        <v>1.2511995933038804</v>
      </c>
      <c r="U19" s="186">
        <v>0.80976747276875471</v>
      </c>
      <c r="V19" s="160">
        <v>0.49646473500139621</v>
      </c>
      <c r="W19" s="160">
        <v>0.52127196297297473</v>
      </c>
      <c r="X19" s="161">
        <v>0.58715829537960929</v>
      </c>
      <c r="Y19" s="160">
        <v>0.97518981749975353</v>
      </c>
      <c r="Z19" s="160">
        <v>0.67524349188094845</v>
      </c>
      <c r="AA19" s="160">
        <v>0.52756327366066103</v>
      </c>
      <c r="AB19" s="167">
        <v>0.58273709323832179</v>
      </c>
    </row>
    <row r="20" spans="2:28">
      <c r="B20" s="3"/>
      <c r="C20" s="81"/>
      <c r="D20" s="81"/>
      <c r="E20" s="81" t="s">
        <v>109</v>
      </c>
      <c r="F20" s="108"/>
      <c r="G20" s="55" t="s">
        <v>176</v>
      </c>
      <c r="H20" s="161">
        <v>1.8203579929497238</v>
      </c>
      <c r="I20" s="160">
        <v>4.5511610660423685</v>
      </c>
      <c r="J20" s="160">
        <v>0.25679153091779483</v>
      </c>
      <c r="K20" s="28">
        <v>0.74754601783386931</v>
      </c>
      <c r="L20" s="161">
        <v>1.8274930838456669</v>
      </c>
      <c r="M20" s="160">
        <v>1.2242949981199587</v>
      </c>
      <c r="N20" s="160">
        <v>1.0415976858177487</v>
      </c>
      <c r="O20" s="160">
        <v>0.50067112252224888</v>
      </c>
      <c r="P20" s="161">
        <v>-0.48909951503742377</v>
      </c>
      <c r="Q20" s="160">
        <v>-5.6871686885813233E-3</v>
      </c>
      <c r="R20" s="160">
        <v>0.11001840313275579</v>
      </c>
      <c r="S20" s="160">
        <v>4.9813407451978264E-2</v>
      </c>
      <c r="T20" s="160">
        <v>6.1114977136938364E-2</v>
      </c>
      <c r="U20" s="186">
        <v>0.15995587329720706</v>
      </c>
      <c r="V20" s="160">
        <v>0.229093956875559</v>
      </c>
      <c r="W20" s="160">
        <v>0.40001330009206981</v>
      </c>
      <c r="X20" s="161">
        <v>0.45974149259345154</v>
      </c>
      <c r="Y20" s="160">
        <v>0.48251530776934715</v>
      </c>
      <c r="Z20" s="160">
        <v>0.52181061288027308</v>
      </c>
      <c r="AA20" s="160">
        <v>0.48816206096111614</v>
      </c>
      <c r="AB20" s="167">
        <v>0.37864253053373886</v>
      </c>
    </row>
    <row r="21" spans="2:28">
      <c r="B21" s="3"/>
      <c r="C21" s="81"/>
      <c r="D21" s="81"/>
      <c r="E21" s="81" t="s">
        <v>28</v>
      </c>
      <c r="F21" s="108"/>
      <c r="G21" s="55" t="s">
        <v>176</v>
      </c>
      <c r="H21" s="161">
        <v>4.1551561668234882</v>
      </c>
      <c r="I21" s="160">
        <v>-1.2420831340200067</v>
      </c>
      <c r="J21" s="160">
        <v>-1.5251277845456173</v>
      </c>
      <c r="K21" s="160">
        <v>0.9835187348628267</v>
      </c>
      <c r="L21" s="161">
        <v>2.9449165383366847</v>
      </c>
      <c r="M21" s="160">
        <v>-1.0555996548181952</v>
      </c>
      <c r="N21" s="160">
        <v>-1.0774314024721434</v>
      </c>
      <c r="O21" s="160">
        <v>2.5964143171142808</v>
      </c>
      <c r="P21" s="161">
        <v>-1.9820408122049429</v>
      </c>
      <c r="Q21" s="160">
        <v>-1.5286203030638745</v>
      </c>
      <c r="R21" s="160">
        <v>-0.12632966442409099</v>
      </c>
      <c r="S21" s="160">
        <v>0.77421248474381343</v>
      </c>
      <c r="T21" s="160">
        <v>0.82709563051741952</v>
      </c>
      <c r="U21" s="186">
        <v>0.22965480303270169</v>
      </c>
      <c r="V21" s="160">
        <v>-4.043191207561847E-2</v>
      </c>
      <c r="W21" s="160">
        <v>-0.27872457437614173</v>
      </c>
      <c r="X21" s="161">
        <v>-0.2029861437396363</v>
      </c>
      <c r="Y21" s="160">
        <v>1.1271783251261809</v>
      </c>
      <c r="Z21" s="160">
        <v>1.6007255301186092</v>
      </c>
      <c r="AA21" s="160">
        <v>1.1671360410188782</v>
      </c>
      <c r="AB21" s="167">
        <v>1.2149918103204698</v>
      </c>
    </row>
    <row r="22" spans="2:28">
      <c r="B22" s="3"/>
      <c r="C22" s="81"/>
      <c r="D22" s="81"/>
      <c r="E22" s="81" t="s">
        <v>1</v>
      </c>
      <c r="F22" s="108"/>
      <c r="G22" s="55" t="s">
        <v>176</v>
      </c>
      <c r="H22" s="161">
        <v>0.21551199683256073</v>
      </c>
      <c r="I22" s="160">
        <v>4.5461248265997938</v>
      </c>
      <c r="J22" s="160">
        <v>6.1377781377714768</v>
      </c>
      <c r="K22" s="160">
        <v>3.8039480814100273</v>
      </c>
      <c r="L22" s="161">
        <v>2.5859212883920861</v>
      </c>
      <c r="M22" s="160">
        <v>-3.1169957888549504</v>
      </c>
      <c r="N22" s="160">
        <v>0.48708911317038428</v>
      </c>
      <c r="O22" s="160">
        <v>4.8793035629375368</v>
      </c>
      <c r="P22" s="161">
        <v>3.1433591813263604</v>
      </c>
      <c r="Q22" s="160">
        <v>0.59214500326316966</v>
      </c>
      <c r="R22" s="160">
        <v>0.88348128780889112</v>
      </c>
      <c r="S22" s="160">
        <v>-0.17261616442023353</v>
      </c>
      <c r="T22" s="160">
        <v>0.11111047903126803</v>
      </c>
      <c r="U22" s="186">
        <v>2.3830812340249992</v>
      </c>
      <c r="V22" s="160">
        <v>-0.11101572893437606</v>
      </c>
      <c r="W22" s="160">
        <v>2.0296485446111632</v>
      </c>
      <c r="X22" s="161">
        <v>0.93571431761441204</v>
      </c>
      <c r="Y22" s="160">
        <v>1.9446080604283082</v>
      </c>
      <c r="Z22" s="160">
        <v>-0.7653400018179326</v>
      </c>
      <c r="AA22" s="160">
        <v>-0.86431732767529468</v>
      </c>
      <c r="AB22" s="167">
        <v>-0.13085662513333318</v>
      </c>
    </row>
    <row r="23" spans="2:28">
      <c r="B23" s="3"/>
      <c r="C23" s="81"/>
      <c r="D23" s="81"/>
      <c r="E23" s="81" t="s">
        <v>2</v>
      </c>
      <c r="F23" s="108"/>
      <c r="G23" s="55" t="s">
        <v>176</v>
      </c>
      <c r="H23" s="161">
        <v>1.9349918763232665</v>
      </c>
      <c r="I23" s="160">
        <v>3.4063991916956553</v>
      </c>
      <c r="J23" s="160">
        <v>1.1464301919174034</v>
      </c>
      <c r="K23" s="160">
        <v>1.4592604814473589</v>
      </c>
      <c r="L23" s="161">
        <v>2.2013470384433873</v>
      </c>
      <c r="M23" s="160">
        <v>-0.12677258868947661</v>
      </c>
      <c r="N23" s="160">
        <v>0.523869126370343</v>
      </c>
      <c r="O23" s="160">
        <v>1.7860845047428455</v>
      </c>
      <c r="P23" s="161">
        <v>-9.9805830628270087E-3</v>
      </c>
      <c r="Q23" s="160">
        <v>-0.15919826899420286</v>
      </c>
      <c r="R23" s="160">
        <v>0.23535091081174642</v>
      </c>
      <c r="S23" s="160">
        <v>0.13323476017819758</v>
      </c>
      <c r="T23" s="160">
        <v>0.21276631743126018</v>
      </c>
      <c r="U23" s="186">
        <v>0.65867621847894497</v>
      </c>
      <c r="V23" s="160">
        <v>0.10388928904909278</v>
      </c>
      <c r="W23" s="160">
        <v>0.63673728882103831</v>
      </c>
      <c r="X23" s="161">
        <v>0.44608907589037017</v>
      </c>
      <c r="Y23" s="160">
        <v>0.92954427559126884</v>
      </c>
      <c r="Z23" s="160">
        <v>0.42361629175667304</v>
      </c>
      <c r="AA23" s="160">
        <v>0.30765165261863103</v>
      </c>
      <c r="AB23" s="167">
        <v>0.41977994291374898</v>
      </c>
    </row>
    <row r="24" spans="2:28">
      <c r="B24" s="3"/>
      <c r="C24" s="81"/>
      <c r="D24" s="81" t="s">
        <v>29</v>
      </c>
      <c r="E24" s="81"/>
      <c r="F24" s="108"/>
      <c r="G24" s="55" t="s">
        <v>176</v>
      </c>
      <c r="H24" s="161">
        <v>10.559504240366692</v>
      </c>
      <c r="I24" s="160">
        <v>-0.79116877163041011</v>
      </c>
      <c r="J24" s="160">
        <v>3.3156016516767295</v>
      </c>
      <c r="K24" s="160">
        <v>7.7424841022133251</v>
      </c>
      <c r="L24" s="161">
        <v>4.0574966796641974</v>
      </c>
      <c r="M24" s="160">
        <v>-1.4993120531620718</v>
      </c>
      <c r="N24" s="160">
        <v>-0.79942224632580405</v>
      </c>
      <c r="O24" s="160">
        <v>4.2095262716381967</v>
      </c>
      <c r="P24" s="161">
        <v>-2.5549592603196629</v>
      </c>
      <c r="Q24" s="160">
        <v>0.56919107994531259</v>
      </c>
      <c r="R24" s="160">
        <v>1.2462581165966498</v>
      </c>
      <c r="S24" s="160">
        <v>2.3913388352045502</v>
      </c>
      <c r="T24" s="160">
        <v>2.6248553926957499</v>
      </c>
      <c r="U24" s="186">
        <v>2.3301071459224261</v>
      </c>
      <c r="V24" s="160">
        <v>1.1937530768273206</v>
      </c>
      <c r="W24" s="160">
        <v>1.1048051813919102</v>
      </c>
      <c r="X24" s="161">
        <v>1.2067696723986501</v>
      </c>
      <c r="Y24" s="160">
        <v>0.98100307198565417</v>
      </c>
      <c r="Z24" s="160">
        <v>0.91560003870763751</v>
      </c>
      <c r="AA24" s="160">
        <v>0.75859082056130944</v>
      </c>
      <c r="AB24" s="167">
        <v>0.79586428523850827</v>
      </c>
    </row>
    <row r="25" spans="2:28">
      <c r="B25" s="3"/>
      <c r="C25" s="81"/>
      <c r="D25" s="81" t="s">
        <v>30</v>
      </c>
      <c r="E25" s="81"/>
      <c r="F25" s="108"/>
      <c r="G25" s="55" t="s">
        <v>176</v>
      </c>
      <c r="H25" s="161">
        <v>11.960333361604157</v>
      </c>
      <c r="I25" s="160">
        <v>-0.27547016883153219</v>
      </c>
      <c r="J25" s="160">
        <v>2.2557535884166811</v>
      </c>
      <c r="K25" s="160">
        <v>6.1139368254476523</v>
      </c>
      <c r="L25" s="161">
        <v>3.5846504742169003</v>
      </c>
      <c r="M25" s="160">
        <v>-1.2647416831316036</v>
      </c>
      <c r="N25" s="160">
        <v>-0.79394539798110486</v>
      </c>
      <c r="O25" s="160">
        <v>3.4093715489887302</v>
      </c>
      <c r="P25" s="161">
        <v>-1.7075874184474316</v>
      </c>
      <c r="Q25" s="160">
        <v>6.3350511374451912E-2</v>
      </c>
      <c r="R25" s="160">
        <v>1.1748748846424064</v>
      </c>
      <c r="S25" s="160">
        <v>1.4100598145760017</v>
      </c>
      <c r="T25" s="160">
        <v>1.6191499303837418</v>
      </c>
      <c r="U25" s="186">
        <v>2.2481652940353314</v>
      </c>
      <c r="V25" s="160">
        <v>0.83953832952894913</v>
      </c>
      <c r="W25" s="160">
        <v>1.2456891835784631</v>
      </c>
      <c r="X25" s="161">
        <v>1.0988734271838183</v>
      </c>
      <c r="Y25" s="160">
        <v>0.93313468869177996</v>
      </c>
      <c r="Z25" s="160">
        <v>0.68285203158905006</v>
      </c>
      <c r="AA25" s="160">
        <v>0.5576667413709373</v>
      </c>
      <c r="AB25" s="167">
        <v>0.6493202000161773</v>
      </c>
    </row>
    <row r="26" spans="2:28" ht="15" thickBot="1">
      <c r="B26" s="77"/>
      <c r="C26" s="110"/>
      <c r="D26" s="110" t="s">
        <v>31</v>
      </c>
      <c r="E26" s="110"/>
      <c r="F26" s="111"/>
      <c r="G26" s="204" t="s">
        <v>176</v>
      </c>
      <c r="H26" s="174">
        <v>-22.188671969918545</v>
      </c>
      <c r="I26" s="173">
        <v>-18.137964608078832</v>
      </c>
      <c r="J26" s="173">
        <v>46.74525687988924</v>
      </c>
      <c r="K26" s="173">
        <v>54.243969163559399</v>
      </c>
      <c r="L26" s="174">
        <v>13.346103821205602</v>
      </c>
      <c r="M26" s="173">
        <v>-10.841478931525472</v>
      </c>
      <c r="N26" s="173">
        <v>-1.0409764468109444</v>
      </c>
      <c r="O26" s="173">
        <v>39.588125073414943</v>
      </c>
      <c r="P26" s="174">
        <v>-30.310654398739587</v>
      </c>
      <c r="Q26" s="173">
        <v>23.938471816741867</v>
      </c>
      <c r="R26" s="173">
        <v>3.9088021556463701</v>
      </c>
      <c r="S26" s="173">
        <v>38.029348734309394</v>
      </c>
      <c r="T26" s="173">
        <v>29.459839300580228</v>
      </c>
      <c r="U26" s="192">
        <v>4.0463423220477921</v>
      </c>
      <c r="V26" s="173">
        <v>8.4844050839899694</v>
      </c>
      <c r="W26" s="173">
        <v>-1.5906055189971511</v>
      </c>
      <c r="X26" s="174">
        <v>3.3305499362701312</v>
      </c>
      <c r="Y26" s="173">
        <v>1.9028728644245234</v>
      </c>
      <c r="Z26" s="173">
        <v>5.3553051926209747</v>
      </c>
      <c r="AA26" s="173">
        <v>4.4212730760313121</v>
      </c>
      <c r="AB26" s="193">
        <v>3.3684020331222086</v>
      </c>
    </row>
    <row r="27" spans="2:28" ht="15" thickBot="1"/>
    <row r="28" spans="2:28" ht="30" customHeight="1">
      <c r="B28" s="85" t="str">
        <f>"Strednodobá predikcia - "&amp;Súhrn!$H$3&amp;" - komponenty HDP [príspevky k rastu]"</f>
        <v>Strednodobá predikcia - ECB scenár - komponenty HDP [príspevky k rastu]</v>
      </c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7"/>
    </row>
    <row r="29" spans="2:28">
      <c r="B29" s="310" t="s">
        <v>27</v>
      </c>
      <c r="C29" s="311"/>
      <c r="D29" s="311"/>
      <c r="E29" s="311"/>
      <c r="F29" s="312"/>
      <c r="G29" s="313" t="s">
        <v>62</v>
      </c>
      <c r="H29" s="134" t="str">
        <f t="shared" ref="H29:L29" si="2">H$3</f>
        <v>Skutočnosť</v>
      </c>
      <c r="I29" s="301">
        <f t="shared" si="2"/>
        <v>2022</v>
      </c>
      <c r="J29" s="301">
        <f t="shared" si="2"/>
        <v>2023</v>
      </c>
      <c r="K29" s="301">
        <f t="shared" si="2"/>
        <v>2024</v>
      </c>
      <c r="L29" s="295">
        <f t="shared" si="2"/>
        <v>2025</v>
      </c>
      <c r="M29" s="314">
        <f t="shared" ref="M29:Y29" si="3">M$3</f>
        <v>2022</v>
      </c>
      <c r="N29" s="315"/>
      <c r="O29" s="315"/>
      <c r="P29" s="317"/>
      <c r="Q29" s="314">
        <f t="shared" ref="Q29" si="4">Q$3</f>
        <v>2023</v>
      </c>
      <c r="R29" s="315"/>
      <c r="S29" s="315"/>
      <c r="T29" s="317"/>
      <c r="U29" s="314">
        <f t="shared" si="3"/>
        <v>2024</v>
      </c>
      <c r="V29" s="315"/>
      <c r="W29" s="315"/>
      <c r="X29" s="317"/>
      <c r="Y29" s="314">
        <f t="shared" si="3"/>
        <v>2025</v>
      </c>
      <c r="Z29" s="315"/>
      <c r="AA29" s="315"/>
      <c r="AB29" s="316"/>
    </row>
    <row r="30" spans="2:28">
      <c r="B30" s="305"/>
      <c r="C30" s="306"/>
      <c r="D30" s="306"/>
      <c r="E30" s="306"/>
      <c r="F30" s="307"/>
      <c r="G30" s="309"/>
      <c r="H30" s="197">
        <f>$H$4</f>
        <v>2021</v>
      </c>
      <c r="I30" s="298"/>
      <c r="J30" s="298"/>
      <c r="K30" s="298"/>
      <c r="L30" s="296"/>
      <c r="M30" s="138" t="s">
        <v>3</v>
      </c>
      <c r="N30" s="136" t="s">
        <v>4</v>
      </c>
      <c r="O30" s="136" t="s">
        <v>5</v>
      </c>
      <c r="P30" s="137" t="s">
        <v>6</v>
      </c>
      <c r="Q30" s="138" t="s">
        <v>3</v>
      </c>
      <c r="R30" s="136" t="s">
        <v>4</v>
      </c>
      <c r="S30" s="136" t="s">
        <v>5</v>
      </c>
      <c r="T30" s="234" t="s">
        <v>6</v>
      </c>
      <c r="U30" s="138" t="s">
        <v>3</v>
      </c>
      <c r="V30" s="136" t="s">
        <v>4</v>
      </c>
      <c r="W30" s="136" t="s">
        <v>5</v>
      </c>
      <c r="X30" s="137" t="s">
        <v>6</v>
      </c>
      <c r="Y30" s="136" t="s">
        <v>3</v>
      </c>
      <c r="Z30" s="136" t="s">
        <v>4</v>
      </c>
      <c r="AA30" s="136" t="s">
        <v>5</v>
      </c>
      <c r="AB30" s="139" t="s">
        <v>6</v>
      </c>
    </row>
    <row r="31" spans="2:28" ht="4.3499999999999996" customHeight="1">
      <c r="B31" s="8"/>
      <c r="C31" s="9"/>
      <c r="D31" s="9"/>
      <c r="E31" s="9"/>
      <c r="F31" s="140"/>
      <c r="G31" s="141"/>
      <c r="H31" s="144"/>
      <c r="I31" s="143"/>
      <c r="J31" s="143"/>
      <c r="K31" s="143"/>
      <c r="L31" s="269"/>
      <c r="M31" s="81"/>
      <c r="N31" s="81"/>
      <c r="O31" s="81"/>
      <c r="P31" s="267"/>
      <c r="Q31" s="81"/>
      <c r="R31" s="81"/>
      <c r="S31" s="81"/>
      <c r="T31" s="81"/>
      <c r="U31" s="185"/>
      <c r="V31" s="81"/>
      <c r="W31" s="81"/>
      <c r="X31" s="108"/>
      <c r="Y31" s="81"/>
      <c r="Z31" s="81"/>
      <c r="AA31" s="81"/>
      <c r="AB31" s="4"/>
    </row>
    <row r="32" spans="2:28">
      <c r="B32" s="3"/>
      <c r="C32" s="81" t="s">
        <v>0</v>
      </c>
      <c r="D32" s="81"/>
      <c r="E32" s="81"/>
      <c r="F32" s="108"/>
      <c r="G32" s="55" t="s">
        <v>176</v>
      </c>
      <c r="H32" s="161">
        <v>3.0143028607267439</v>
      </c>
      <c r="I32" s="160">
        <v>1.5265801666021446</v>
      </c>
      <c r="J32" s="160">
        <v>1.0943996434657208</v>
      </c>
      <c r="K32" s="160">
        <v>3.2012772874463735</v>
      </c>
      <c r="L32" s="161">
        <v>2.7437436854384316</v>
      </c>
      <c r="M32" s="160">
        <v>0.29623703220048014</v>
      </c>
      <c r="N32" s="160">
        <v>0.3345922524495677</v>
      </c>
      <c r="O32" s="160">
        <v>0.29434317133569721</v>
      </c>
      <c r="P32" s="161">
        <v>-0.19791496401019515</v>
      </c>
      <c r="Q32" s="160">
        <v>-0.11061168565693436</v>
      </c>
      <c r="R32" s="160">
        <v>0.32664841390142385</v>
      </c>
      <c r="S32" s="160">
        <v>1.1192473284584707</v>
      </c>
      <c r="T32" s="160">
        <v>1.2511995933038804</v>
      </c>
      <c r="U32" s="186">
        <v>0.80976747276875471</v>
      </c>
      <c r="V32" s="160">
        <v>0.49646473500139621</v>
      </c>
      <c r="W32" s="160">
        <v>0.52127196297297473</v>
      </c>
      <c r="X32" s="161">
        <v>0.58715829537960929</v>
      </c>
      <c r="Y32" s="160">
        <v>0.97518981749975353</v>
      </c>
      <c r="Z32" s="160">
        <v>0.67524349188094845</v>
      </c>
      <c r="AA32" s="160">
        <v>0.52756327366066103</v>
      </c>
      <c r="AB32" s="167">
        <v>0.58273709323832179</v>
      </c>
    </row>
    <row r="33" spans="2:28">
      <c r="B33" s="3"/>
      <c r="C33" s="81"/>
      <c r="D33" s="81"/>
      <c r="E33" s="81" t="s">
        <v>109</v>
      </c>
      <c r="F33" s="108"/>
      <c r="G33" s="55" t="s">
        <v>177</v>
      </c>
      <c r="H33" s="161">
        <v>1.0375285851943921</v>
      </c>
      <c r="I33" s="160">
        <v>2.5639087421038749</v>
      </c>
      <c r="J33" s="160">
        <v>0.14897388945902798</v>
      </c>
      <c r="K33" s="160">
        <v>0.43008480292253853</v>
      </c>
      <c r="L33" s="161">
        <v>1.0264110308604564</v>
      </c>
      <c r="M33" s="160">
        <v>0.69983164886666627</v>
      </c>
      <c r="N33" s="160">
        <v>0.60090750969835272</v>
      </c>
      <c r="O33" s="160">
        <v>0.29087720128669914</v>
      </c>
      <c r="P33" s="161">
        <v>-0.28473896063993426</v>
      </c>
      <c r="Q33" s="160">
        <v>-3.3012378444749451E-3</v>
      </c>
      <c r="R33" s="160">
        <v>6.392960021367812E-2</v>
      </c>
      <c r="S33" s="160">
        <v>2.8883122283623587E-2</v>
      </c>
      <c r="T33" s="160">
        <v>3.5061298555523625E-2</v>
      </c>
      <c r="U33" s="186">
        <v>9.0687137773152654E-2</v>
      </c>
      <c r="V33" s="160">
        <v>0.12904781296850873</v>
      </c>
      <c r="W33" s="160">
        <v>0.22472659262818104</v>
      </c>
      <c r="X33" s="161">
        <v>0.2579701949648539</v>
      </c>
      <c r="Y33" s="160">
        <v>0.27040607452821286</v>
      </c>
      <c r="Z33" s="160">
        <v>0.29100072779261393</v>
      </c>
      <c r="AA33" s="160">
        <v>0.27182087435809799</v>
      </c>
      <c r="AB33" s="167">
        <v>0.21075501739668884</v>
      </c>
    </row>
    <row r="34" spans="2:28">
      <c r="B34" s="3"/>
      <c r="C34" s="81"/>
      <c r="D34" s="81"/>
      <c r="E34" s="81" t="s">
        <v>28</v>
      </c>
      <c r="F34" s="108"/>
      <c r="G34" s="55" t="s">
        <v>177</v>
      </c>
      <c r="H34" s="161">
        <v>0.76632582736260513</v>
      </c>
      <c r="I34" s="160">
        <v>-0.23161144872959155</v>
      </c>
      <c r="J34" s="160">
        <v>-0.27663540011357152</v>
      </c>
      <c r="K34" s="160">
        <v>0.17377307531639916</v>
      </c>
      <c r="L34" s="161">
        <v>0.5091412305879357</v>
      </c>
      <c r="M34" s="160">
        <v>-0.19481510989282222</v>
      </c>
      <c r="N34" s="160">
        <v>-0.1961641356691653</v>
      </c>
      <c r="O34" s="160">
        <v>0.46606733902760272</v>
      </c>
      <c r="P34" s="161">
        <v>-0.36395107906822483</v>
      </c>
      <c r="Q34" s="160">
        <v>-0.27567417496078067</v>
      </c>
      <c r="R34" s="160">
        <v>-2.245910635120359E-2</v>
      </c>
      <c r="S34" s="160">
        <v>0.13701938244559142</v>
      </c>
      <c r="T34" s="160">
        <v>0.14587912395385924</v>
      </c>
      <c r="U34" s="186">
        <v>4.0335740365626802E-2</v>
      </c>
      <c r="V34" s="160">
        <v>-7.0604503260618366E-3</v>
      </c>
      <c r="W34" s="160">
        <v>-4.8412439715787486E-2</v>
      </c>
      <c r="X34" s="161">
        <v>-3.4976628996585851E-2</v>
      </c>
      <c r="Y34" s="160">
        <v>0.19269888146894013</v>
      </c>
      <c r="Z34" s="160">
        <v>0.27406693804194127</v>
      </c>
      <c r="AA34" s="160">
        <v>0.20166725038145761</v>
      </c>
      <c r="AB34" s="167">
        <v>0.21127180723477368</v>
      </c>
    </row>
    <row r="35" spans="2:28">
      <c r="B35" s="3"/>
      <c r="C35" s="81"/>
      <c r="D35" s="81"/>
      <c r="E35" s="81" t="s">
        <v>1</v>
      </c>
      <c r="F35" s="108"/>
      <c r="G35" s="55" t="s">
        <v>177</v>
      </c>
      <c r="H35" s="161">
        <v>4.3130878216601359E-2</v>
      </c>
      <c r="I35" s="160">
        <v>0.88510670032360317</v>
      </c>
      <c r="J35" s="160">
        <v>1.2305340627481902</v>
      </c>
      <c r="K35" s="160">
        <v>0.8006817493095304</v>
      </c>
      <c r="L35" s="161">
        <v>0.5474815011215739</v>
      </c>
      <c r="M35" s="160">
        <v>-0.62635335477423015</v>
      </c>
      <c r="N35" s="160">
        <v>9.4548484754162734E-2</v>
      </c>
      <c r="O35" s="160">
        <v>0.94855728634874947</v>
      </c>
      <c r="P35" s="161">
        <v>0.63901800003389209</v>
      </c>
      <c r="Q35" s="160">
        <v>0.12440814318314271</v>
      </c>
      <c r="R35" s="160">
        <v>0.18692302911749528</v>
      </c>
      <c r="S35" s="160">
        <v>-3.6724058728358829E-2</v>
      </c>
      <c r="T35" s="160">
        <v>2.3336734881818349E-2</v>
      </c>
      <c r="U35" s="186">
        <v>0.49488697155046313</v>
      </c>
      <c r="V35" s="160">
        <v>-2.3414089352333842E-2</v>
      </c>
      <c r="W35" s="160">
        <v>0.42548123461339793</v>
      </c>
      <c r="X35" s="161">
        <v>0.19909999959880162</v>
      </c>
      <c r="Y35" s="160">
        <v>0.41520482126707475</v>
      </c>
      <c r="Z35" s="160">
        <v>-0.16498114051524737</v>
      </c>
      <c r="AA35" s="160">
        <v>-0.1836512148748955</v>
      </c>
      <c r="AB35" s="167">
        <v>-2.7419602035440412E-2</v>
      </c>
    </row>
    <row r="36" spans="2:28">
      <c r="B36" s="3"/>
      <c r="C36" s="81"/>
      <c r="D36" s="81"/>
      <c r="E36" s="81" t="s">
        <v>2</v>
      </c>
      <c r="F36" s="108"/>
      <c r="G36" s="55" t="s">
        <v>177</v>
      </c>
      <c r="H36" s="161">
        <v>1.8469852907735986</v>
      </c>
      <c r="I36" s="160">
        <v>3.2174039936978982</v>
      </c>
      <c r="J36" s="160">
        <v>1.1028725520936427</v>
      </c>
      <c r="K36" s="160">
        <v>1.4045396275484758</v>
      </c>
      <c r="L36" s="161">
        <v>2.0830337625699658</v>
      </c>
      <c r="M36" s="160">
        <v>-0.12133681580038616</v>
      </c>
      <c r="N36" s="160">
        <v>0.4992918587833502</v>
      </c>
      <c r="O36" s="160">
        <v>1.7055018266630713</v>
      </c>
      <c r="P36" s="161">
        <v>-9.6720396742770286E-3</v>
      </c>
      <c r="Q36" s="160">
        <v>-0.15456726962212897</v>
      </c>
      <c r="R36" s="160">
        <v>0.22839352297997587</v>
      </c>
      <c r="S36" s="160">
        <v>0.12917844600084818</v>
      </c>
      <c r="T36" s="160">
        <v>0.20427715739121705</v>
      </c>
      <c r="U36" s="186">
        <v>0.62590984968923669</v>
      </c>
      <c r="V36" s="160">
        <v>9.8573273290120778E-2</v>
      </c>
      <c r="W36" s="160">
        <v>0.60179538752578765</v>
      </c>
      <c r="X36" s="161">
        <v>0.42209356556707539</v>
      </c>
      <c r="Y36" s="160">
        <v>0.87830977726422399</v>
      </c>
      <c r="Z36" s="160">
        <v>0.40008652531930405</v>
      </c>
      <c r="AA36" s="160">
        <v>0.28983690986465638</v>
      </c>
      <c r="AB36" s="167">
        <v>0.39460722259603331</v>
      </c>
    </row>
    <row r="37" spans="2:28">
      <c r="B37" s="3"/>
      <c r="C37" s="81"/>
      <c r="D37" s="81" t="s">
        <v>29</v>
      </c>
      <c r="E37" s="81"/>
      <c r="F37" s="108"/>
      <c r="G37" s="55" t="s">
        <v>177</v>
      </c>
      <c r="H37" s="161">
        <v>9.644607986205493</v>
      </c>
      <c r="I37" s="160">
        <v>-0.77554810803888141</v>
      </c>
      <c r="J37" s="160">
        <v>3.1759417533516467</v>
      </c>
      <c r="K37" s="160">
        <v>7.5793038051998289</v>
      </c>
      <c r="L37" s="161">
        <v>4.1467616956821587</v>
      </c>
      <c r="M37" s="160">
        <v>-1.4553867666461953</v>
      </c>
      <c r="N37" s="160">
        <v>-0.76210926861447026</v>
      </c>
      <c r="O37" s="160">
        <v>3.9676901521410297</v>
      </c>
      <c r="P37" s="161">
        <v>-2.502185412857282</v>
      </c>
      <c r="Q37" s="160">
        <v>0.54426915281185306</v>
      </c>
      <c r="R37" s="160">
        <v>1.1998010519943971</v>
      </c>
      <c r="S37" s="160">
        <v>2.3232986107238909</v>
      </c>
      <c r="T37" s="160">
        <v>2.5822524120139563</v>
      </c>
      <c r="U37" s="186">
        <v>2.3233871439254017</v>
      </c>
      <c r="V37" s="160">
        <v>1.2082617020603597</v>
      </c>
      <c r="W37" s="160">
        <v>1.1259915394829849</v>
      </c>
      <c r="X37" s="161">
        <v>1.2370510821834446</v>
      </c>
      <c r="Y37" s="160">
        <v>1.0118138919095911</v>
      </c>
      <c r="Z37" s="160">
        <v>0.94441108280573749</v>
      </c>
      <c r="AA37" s="160">
        <v>0.78432936280264898</v>
      </c>
      <c r="AB37" s="167">
        <v>0.82475856828012917</v>
      </c>
    </row>
    <row r="38" spans="2:28">
      <c r="B38" s="3"/>
      <c r="C38" s="81"/>
      <c r="D38" s="81" t="s">
        <v>30</v>
      </c>
      <c r="E38" s="81"/>
      <c r="F38" s="108"/>
      <c r="G38" s="55" t="s">
        <v>177</v>
      </c>
      <c r="H38" s="161">
        <v>-10.475949492510116</v>
      </c>
      <c r="I38" s="160">
        <v>0.2622354141613088</v>
      </c>
      <c r="J38" s="160">
        <v>-2.1092626534554384</v>
      </c>
      <c r="K38" s="160">
        <v>-5.7825661453018977</v>
      </c>
      <c r="L38" s="161">
        <v>-3.4860517728137217</v>
      </c>
      <c r="M38" s="160">
        <v>1.1976178772500321</v>
      </c>
      <c r="N38" s="160">
        <v>0.74010732283155056</v>
      </c>
      <c r="O38" s="160">
        <v>-3.1424319833266274</v>
      </c>
      <c r="P38" s="161">
        <v>1.6227736986152825</v>
      </c>
      <c r="Q38" s="160">
        <v>-5.929328598503375E-2</v>
      </c>
      <c r="R38" s="160">
        <v>-1.1015461610729425</v>
      </c>
      <c r="S38" s="160">
        <v>-1.3332297282662771</v>
      </c>
      <c r="T38" s="160">
        <v>-1.5353299761012658</v>
      </c>
      <c r="U38" s="186">
        <v>-2.1395295208458656</v>
      </c>
      <c r="V38" s="160">
        <v>-0.81037024034908856</v>
      </c>
      <c r="W38" s="160">
        <v>-1.2065149640357975</v>
      </c>
      <c r="X38" s="161">
        <v>-1.0719863523708999</v>
      </c>
      <c r="Y38" s="160">
        <v>-0.91493385167409347</v>
      </c>
      <c r="Z38" s="160">
        <v>-0.66925411624408648</v>
      </c>
      <c r="AA38" s="160">
        <v>-0.54660299900666598</v>
      </c>
      <c r="AB38" s="167">
        <v>-0.63662869763779995</v>
      </c>
    </row>
    <row r="39" spans="2:28">
      <c r="B39" s="3"/>
      <c r="C39" s="81"/>
      <c r="D39" s="81" t="s">
        <v>31</v>
      </c>
      <c r="E39" s="81"/>
      <c r="F39" s="108"/>
      <c r="G39" s="55" t="s">
        <v>177</v>
      </c>
      <c r="H39" s="159">
        <v>-0.83134150630462478</v>
      </c>
      <c r="I39" s="160">
        <v>-0.51331269387758893</v>
      </c>
      <c r="J39" s="160">
        <v>1.0666790998962161</v>
      </c>
      <c r="K39" s="160">
        <v>1.7967376598979266</v>
      </c>
      <c r="L39" s="161">
        <v>0.66070992286844388</v>
      </c>
      <c r="M39" s="160">
        <v>-0.25776888939616327</v>
      </c>
      <c r="N39" s="160">
        <v>-2.2001945782919717E-2</v>
      </c>
      <c r="O39" s="160">
        <v>0.82525816881440228</v>
      </c>
      <c r="P39" s="161">
        <v>-0.87941171424200004</v>
      </c>
      <c r="Q39" s="160">
        <v>0.48497586682681926</v>
      </c>
      <c r="R39" s="160">
        <v>9.8254890921454688E-2</v>
      </c>
      <c r="S39" s="160">
        <v>0.99006888245761382</v>
      </c>
      <c r="T39" s="160">
        <v>1.0469224359126907</v>
      </c>
      <c r="U39" s="186">
        <v>0.1838576230795366</v>
      </c>
      <c r="V39" s="160">
        <v>0.39789146171127093</v>
      </c>
      <c r="W39" s="160">
        <v>-8.0523424552812403E-2</v>
      </c>
      <c r="X39" s="161">
        <v>0.16506472981254464</v>
      </c>
      <c r="Y39" s="160">
        <v>9.6880040235497705E-2</v>
      </c>
      <c r="Z39" s="160">
        <v>0.27515696656165106</v>
      </c>
      <c r="AA39" s="160">
        <v>0.23772636379598297</v>
      </c>
      <c r="AB39" s="167">
        <v>0.18812987064232922</v>
      </c>
    </row>
    <row r="40" spans="2:28" ht="15" thickBot="1">
      <c r="B40" s="77"/>
      <c r="C40" s="110"/>
      <c r="D40" s="110" t="s">
        <v>37</v>
      </c>
      <c r="E40" s="110"/>
      <c r="F40" s="111"/>
      <c r="G40" s="204" t="s">
        <v>177</v>
      </c>
      <c r="H40" s="172">
        <v>1.998659076257761</v>
      </c>
      <c r="I40" s="173">
        <v>-1.177511133218152</v>
      </c>
      <c r="J40" s="173">
        <v>-1.0751520085241439</v>
      </c>
      <c r="K40" s="173">
        <v>0</v>
      </c>
      <c r="L40" s="174">
        <v>0</v>
      </c>
      <c r="M40" s="173">
        <v>0.6753427373970422</v>
      </c>
      <c r="N40" s="173">
        <v>-0.1426976605508623</v>
      </c>
      <c r="O40" s="173">
        <v>-2.236416824141751</v>
      </c>
      <c r="P40" s="174">
        <v>0.69116878990610386</v>
      </c>
      <c r="Q40" s="173">
        <v>-0.44102028286164735</v>
      </c>
      <c r="R40" s="173">
        <v>0</v>
      </c>
      <c r="S40" s="173">
        <v>0</v>
      </c>
      <c r="T40" s="173">
        <v>0</v>
      </c>
      <c r="U40" s="192">
        <v>0</v>
      </c>
      <c r="V40" s="173">
        <v>0</v>
      </c>
      <c r="W40" s="173">
        <v>0</v>
      </c>
      <c r="X40" s="174">
        <v>0</v>
      </c>
      <c r="Y40" s="173">
        <v>0</v>
      </c>
      <c r="Z40" s="173">
        <v>0</v>
      </c>
      <c r="AA40" s="173">
        <v>0</v>
      </c>
      <c r="AB40" s="193">
        <v>0</v>
      </c>
    </row>
    <row r="41" spans="2:28">
      <c r="B41" s="11" t="s">
        <v>140</v>
      </c>
      <c r="C41" s="81"/>
      <c r="D41" s="81"/>
      <c r="E41" s="81"/>
      <c r="F41" s="81"/>
      <c r="G41" s="116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2:28">
      <c r="B42" s="81"/>
      <c r="C42" s="81"/>
      <c r="D42" s="81"/>
      <c r="E42" s="81"/>
      <c r="F42" s="81"/>
      <c r="G42" s="116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2:28" ht="15" thickBot="1">
      <c r="B43" s="198" t="s">
        <v>68</v>
      </c>
      <c r="I43" s="110"/>
      <c r="J43" s="110"/>
      <c r="K43" s="110"/>
      <c r="L43" s="81"/>
    </row>
    <row r="44" spans="2:28">
      <c r="B44" s="302" t="s">
        <v>27</v>
      </c>
      <c r="C44" s="303"/>
      <c r="D44" s="303"/>
      <c r="E44" s="303"/>
      <c r="F44" s="304"/>
      <c r="G44" s="308" t="s">
        <v>62</v>
      </c>
      <c r="H44" s="208" t="str">
        <f>H$3</f>
        <v>Skutočnosť</v>
      </c>
      <c r="I44" s="297">
        <f>I$3</f>
        <v>2022</v>
      </c>
      <c r="J44" s="297">
        <f t="shared" ref="J44:L44" si="5">J$3</f>
        <v>2023</v>
      </c>
      <c r="K44" s="297">
        <f t="shared" si="5"/>
        <v>2024</v>
      </c>
      <c r="L44" s="299">
        <f t="shared" si="5"/>
        <v>2025</v>
      </c>
    </row>
    <row r="45" spans="2:28" ht="15" customHeight="1">
      <c r="B45" s="305"/>
      <c r="C45" s="306"/>
      <c r="D45" s="306"/>
      <c r="E45" s="306"/>
      <c r="F45" s="307"/>
      <c r="G45" s="309"/>
      <c r="H45" s="197">
        <f>$H$4</f>
        <v>2021</v>
      </c>
      <c r="I45" s="298"/>
      <c r="J45" s="298"/>
      <c r="K45" s="298"/>
      <c r="L45" s="300"/>
    </row>
    <row r="46" spans="2:28" ht="4.3499999999999996" customHeight="1">
      <c r="B46" s="8"/>
      <c r="C46" s="9"/>
      <c r="D46" s="9"/>
      <c r="E46" s="9"/>
      <c r="F46" s="140"/>
      <c r="G46" s="141"/>
      <c r="H46" s="209"/>
      <c r="I46" s="143"/>
      <c r="J46" s="143"/>
      <c r="K46" s="143"/>
      <c r="L46" s="145"/>
    </row>
    <row r="47" spans="2:28">
      <c r="B47" s="3"/>
      <c r="C47" s="81" t="s">
        <v>1</v>
      </c>
      <c r="D47" s="81"/>
      <c r="E47" s="81"/>
      <c r="F47" s="108"/>
      <c r="G47" s="55" t="s">
        <v>176</v>
      </c>
      <c r="H47" s="159">
        <v>0.21551199683256073</v>
      </c>
      <c r="I47" s="160">
        <v>4.5461248265997938</v>
      </c>
      <c r="J47" s="160">
        <v>6.1377781377714768</v>
      </c>
      <c r="K47" s="160">
        <v>3.8039480814100273</v>
      </c>
      <c r="L47" s="167">
        <v>2.5859212883920861</v>
      </c>
    </row>
    <row r="48" spans="2:28">
      <c r="B48" s="3"/>
      <c r="C48" s="81"/>
      <c r="D48" s="107" t="s">
        <v>36</v>
      </c>
      <c r="E48" s="81"/>
      <c r="F48" s="108"/>
      <c r="G48" s="55" t="s">
        <v>176</v>
      </c>
      <c r="H48" s="159">
        <v>1.5653301183214978</v>
      </c>
      <c r="I48" s="160">
        <v>4.5408641684625479</v>
      </c>
      <c r="J48" s="160">
        <v>0.76431973169323442</v>
      </c>
      <c r="K48" s="160">
        <v>4.5407169420723932</v>
      </c>
      <c r="L48" s="167">
        <v>3.7160530657918116</v>
      </c>
    </row>
    <row r="49" spans="2:12" ht="15" thickBot="1">
      <c r="B49" s="77"/>
      <c r="C49" s="110"/>
      <c r="D49" s="210" t="s">
        <v>67</v>
      </c>
      <c r="E49" s="110"/>
      <c r="F49" s="111"/>
      <c r="G49" s="112" t="s">
        <v>176</v>
      </c>
      <c r="H49" s="172">
        <v>-6.1543150079918121</v>
      </c>
      <c r="I49" s="173">
        <v>4.5729921027638056</v>
      </c>
      <c r="J49" s="173">
        <v>33.572717335129312</v>
      </c>
      <c r="K49" s="173">
        <v>0.96622254156932286</v>
      </c>
      <c r="L49" s="193">
        <v>-1.9209751555429193</v>
      </c>
    </row>
    <row r="50" spans="2:12">
      <c r="B50" s="11" t="s">
        <v>140</v>
      </c>
      <c r="C50" s="81"/>
      <c r="D50" s="81"/>
      <c r="E50" s="81"/>
      <c r="F50" s="81"/>
      <c r="G50" s="116"/>
      <c r="H50" s="81"/>
      <c r="I50" s="81"/>
      <c r="J50" s="81"/>
    </row>
    <row r="57" spans="2:12">
      <c r="B57" s="81"/>
      <c r="C57" s="81"/>
      <c r="D57" s="81"/>
      <c r="E57" s="81"/>
      <c r="F57" s="81"/>
      <c r="G57" s="116"/>
      <c r="H57" s="81"/>
      <c r="I57" s="81"/>
      <c r="J57" s="81"/>
    </row>
    <row r="58" spans="2:12">
      <c r="B58" s="81"/>
      <c r="C58" s="81"/>
      <c r="D58" s="81"/>
      <c r="E58" s="81"/>
      <c r="F58" s="81"/>
      <c r="G58" s="116"/>
      <c r="H58" s="81"/>
      <c r="I58" s="81"/>
      <c r="J58" s="81"/>
    </row>
    <row r="59" spans="2:12">
      <c r="B59" s="81"/>
      <c r="C59" s="81"/>
      <c r="D59" s="81"/>
      <c r="E59" s="81"/>
      <c r="F59" s="81"/>
      <c r="G59" s="116"/>
      <c r="H59" s="81"/>
      <c r="I59" s="81"/>
      <c r="J59" s="81"/>
    </row>
    <row r="60" spans="2:12">
      <c r="B60" s="81"/>
      <c r="C60" s="81"/>
      <c r="D60" s="81"/>
      <c r="E60" s="81"/>
      <c r="F60" s="81"/>
      <c r="G60" s="116"/>
      <c r="H60" s="81"/>
      <c r="I60" s="81"/>
      <c r="J60" s="81"/>
    </row>
    <row r="61" spans="2:12">
      <c r="B61" s="81"/>
      <c r="C61" s="81"/>
      <c r="D61" s="81"/>
      <c r="E61" s="81"/>
      <c r="F61" s="81"/>
      <c r="G61" s="116"/>
      <c r="H61" s="81"/>
      <c r="I61" s="81"/>
      <c r="J61" s="81"/>
    </row>
    <row r="62" spans="2:12">
      <c r="B62" s="81"/>
      <c r="C62" s="81"/>
      <c r="D62" s="81"/>
      <c r="E62" s="81"/>
      <c r="F62" s="81"/>
      <c r="G62" s="116"/>
      <c r="H62" s="81"/>
      <c r="I62" s="81"/>
      <c r="J62" s="81"/>
    </row>
    <row r="63" spans="2:12">
      <c r="B63" s="81"/>
      <c r="C63" s="81"/>
      <c r="D63" s="81"/>
      <c r="E63" s="81"/>
      <c r="F63" s="81"/>
      <c r="G63" s="116"/>
      <c r="H63" s="81"/>
      <c r="I63" s="81"/>
      <c r="J63" s="81"/>
    </row>
    <row r="64" spans="2:12">
      <c r="B64" s="81"/>
      <c r="C64" s="81"/>
      <c r="D64" s="81"/>
      <c r="E64" s="81"/>
      <c r="F64" s="81"/>
      <c r="G64" s="116"/>
      <c r="H64" s="81"/>
      <c r="I64" s="81"/>
      <c r="J64" s="81"/>
    </row>
    <row r="65" spans="2:10">
      <c r="B65" s="81"/>
      <c r="C65" s="81"/>
      <c r="D65" s="81"/>
      <c r="E65" s="81"/>
      <c r="F65" s="81"/>
      <c r="G65" s="116"/>
      <c r="H65" s="81"/>
      <c r="I65" s="81"/>
      <c r="J65" s="81"/>
    </row>
    <row r="66" spans="2:10">
      <c r="B66" s="81"/>
      <c r="C66" s="81"/>
      <c r="D66" s="81"/>
      <c r="E66" s="81"/>
      <c r="F66" s="81"/>
      <c r="G66" s="116"/>
      <c r="H66" s="81"/>
      <c r="I66" s="81"/>
      <c r="J66" s="81"/>
    </row>
    <row r="67" spans="2:10">
      <c r="B67" s="81"/>
      <c r="C67" s="81"/>
      <c r="D67" s="81"/>
      <c r="E67" s="81"/>
      <c r="F67" s="81"/>
      <c r="G67" s="116"/>
      <c r="H67" s="81"/>
      <c r="I67" s="81"/>
      <c r="J67" s="81"/>
    </row>
    <row r="68" spans="2:10">
      <c r="B68" s="81"/>
      <c r="C68" s="81"/>
      <c r="D68" s="81"/>
      <c r="E68" s="81"/>
      <c r="F68" s="81"/>
      <c r="G68" s="116"/>
      <c r="H68" s="81"/>
      <c r="I68" s="81"/>
      <c r="J68" s="81"/>
    </row>
    <row r="69" spans="2:10">
      <c r="B69" s="81"/>
      <c r="C69" s="81"/>
      <c r="D69" s="81"/>
      <c r="E69" s="81"/>
      <c r="F69" s="81"/>
      <c r="G69" s="116"/>
      <c r="H69" s="81"/>
      <c r="I69" s="81"/>
      <c r="J69" s="81"/>
    </row>
    <row r="70" spans="2:10">
      <c r="B70" s="81"/>
      <c r="C70" s="81"/>
      <c r="D70" s="81"/>
      <c r="E70" s="81"/>
      <c r="F70" s="81"/>
      <c r="G70" s="81"/>
      <c r="H70" s="81"/>
      <c r="I70" s="81"/>
      <c r="J70" s="81"/>
    </row>
    <row r="71" spans="2:10">
      <c r="B71" s="81"/>
      <c r="C71" s="81"/>
      <c r="D71" s="81"/>
      <c r="E71" s="81"/>
      <c r="F71" s="81"/>
      <c r="G71" s="81"/>
      <c r="H71" s="81"/>
      <c r="I71" s="81"/>
      <c r="J71" s="81"/>
    </row>
    <row r="72" spans="2:10">
      <c r="B72" s="81"/>
      <c r="C72" s="81"/>
      <c r="D72" s="81"/>
      <c r="E72" s="81"/>
      <c r="F72" s="81"/>
      <c r="G72" s="81"/>
      <c r="H72" s="81"/>
      <c r="I72" s="81"/>
      <c r="J72" s="81"/>
    </row>
    <row r="73" spans="2:10">
      <c r="B73" s="81"/>
      <c r="C73" s="81"/>
      <c r="D73" s="81"/>
      <c r="E73" s="81"/>
      <c r="F73" s="81"/>
      <c r="G73" s="81"/>
      <c r="H73" s="81"/>
      <c r="I73" s="81"/>
      <c r="J73" s="81"/>
    </row>
    <row r="74" spans="2:10">
      <c r="B74" s="81"/>
      <c r="C74" s="81"/>
      <c r="D74" s="81"/>
      <c r="E74" s="81"/>
      <c r="F74" s="81"/>
      <c r="G74" s="81"/>
      <c r="H74" s="81"/>
      <c r="I74" s="81"/>
      <c r="J74" s="81"/>
    </row>
    <row r="75" spans="2:10">
      <c r="B75" s="81"/>
      <c r="C75" s="81"/>
      <c r="D75" s="81"/>
      <c r="E75" s="81"/>
      <c r="F75" s="81"/>
      <c r="G75" s="81"/>
      <c r="H75" s="81"/>
      <c r="I75" s="81"/>
      <c r="J75" s="81"/>
    </row>
    <row r="76" spans="2:10">
      <c r="B76" s="81"/>
      <c r="C76" s="81"/>
      <c r="D76" s="81"/>
      <c r="E76" s="81"/>
      <c r="F76" s="81"/>
      <c r="G76" s="81"/>
      <c r="H76" s="81"/>
      <c r="I76" s="81"/>
      <c r="J76" s="81"/>
    </row>
  </sheetData>
  <mergeCells count="36">
    <mergeCell ref="Y29:AB29"/>
    <mergeCell ref="U29:X29"/>
    <mergeCell ref="M16:P16"/>
    <mergeCell ref="M29:P29"/>
    <mergeCell ref="M3:P3"/>
    <mergeCell ref="U16:X16"/>
    <mergeCell ref="Y3:AB3"/>
    <mergeCell ref="Y16:AB16"/>
    <mergeCell ref="U3:X3"/>
    <mergeCell ref="Q3:T3"/>
    <mergeCell ref="Q16:T16"/>
    <mergeCell ref="Q29:T29"/>
    <mergeCell ref="J3:J4"/>
    <mergeCell ref="J16:J17"/>
    <mergeCell ref="J29:J30"/>
    <mergeCell ref="J44:J45"/>
    <mergeCell ref="B44:F45"/>
    <mergeCell ref="G44:G45"/>
    <mergeCell ref="B29:F30"/>
    <mergeCell ref="G29:G30"/>
    <mergeCell ref="I44:I45"/>
    <mergeCell ref="I29:I30"/>
    <mergeCell ref="G3:G4"/>
    <mergeCell ref="B3:F4"/>
    <mergeCell ref="I3:I4"/>
    <mergeCell ref="I16:I17"/>
    <mergeCell ref="B16:F17"/>
    <mergeCell ref="G16:G17"/>
    <mergeCell ref="L29:L30"/>
    <mergeCell ref="L16:L17"/>
    <mergeCell ref="L3:L4"/>
    <mergeCell ref="K44:K45"/>
    <mergeCell ref="L44:L45"/>
    <mergeCell ref="K29:K30"/>
    <mergeCell ref="K3:K4"/>
    <mergeCell ref="K16:K17"/>
  </mergeCells>
  <pageMargins left="0.7" right="0.7" top="0.75" bottom="0.75" header="0.3" footer="0.3"/>
  <pageSetup paperSize="9" scale="52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/>
    <pageSetUpPr fitToPage="1"/>
  </sheetPr>
  <dimension ref="B1:AB43"/>
  <sheetViews>
    <sheetView zoomScale="85" zoomScaleNormal="85" workbookViewId="0">
      <selection activeCell="B3" sqref="B3:F4"/>
    </sheetView>
  </sheetViews>
  <sheetFormatPr defaultColWidth="9.140625" defaultRowHeight="14.25"/>
  <cols>
    <col min="1" max="5" width="3.140625" style="72" customWidth="1"/>
    <col min="6" max="6" width="39.42578125" style="72" customWidth="1"/>
    <col min="7" max="7" width="20.42578125" style="72" bestFit="1" customWidth="1"/>
    <col min="8" max="8" width="11.140625" style="72" customWidth="1"/>
    <col min="9" max="12" width="9.140625" style="72" customWidth="1"/>
    <col min="13" max="24" width="9.140625" style="72"/>
    <col min="25" max="28" width="9.140625" style="72" customWidth="1"/>
    <col min="29" max="16384" width="9.140625" style="72"/>
  </cols>
  <sheetData>
    <row r="1" spans="2:28" ht="22.5" customHeight="1" thickBot="1">
      <c r="B1" s="71" t="s">
        <v>80</v>
      </c>
    </row>
    <row r="2" spans="2:28" ht="30" customHeight="1">
      <c r="B2" s="85" t="str">
        <f>"Strednodobá predikcia - "&amp;Súhrn!$H$3&amp;" - cenový vývoj [medziročný rast]"</f>
        <v>Strednodobá predikcia - ECB scenár - cenový vývoj [medziročný rast]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7"/>
    </row>
    <row r="3" spans="2:28">
      <c r="B3" s="310" t="s">
        <v>27</v>
      </c>
      <c r="C3" s="311"/>
      <c r="D3" s="311"/>
      <c r="E3" s="311"/>
      <c r="F3" s="312"/>
      <c r="G3" s="313" t="s">
        <v>62</v>
      </c>
      <c r="H3" s="134" t="s">
        <v>32</v>
      </c>
      <c r="I3" s="301">
        <v>2022</v>
      </c>
      <c r="J3" s="301">
        <v>2023</v>
      </c>
      <c r="K3" s="301">
        <v>2024</v>
      </c>
      <c r="L3" s="295">
        <v>2025</v>
      </c>
      <c r="M3" s="314">
        <v>2022</v>
      </c>
      <c r="N3" s="315"/>
      <c r="O3" s="315"/>
      <c r="P3" s="317"/>
      <c r="Q3" s="314">
        <v>2023</v>
      </c>
      <c r="R3" s="315"/>
      <c r="S3" s="315"/>
      <c r="T3" s="317"/>
      <c r="U3" s="314">
        <v>2024</v>
      </c>
      <c r="V3" s="315"/>
      <c r="W3" s="315"/>
      <c r="X3" s="317"/>
      <c r="Y3" s="315">
        <v>2025</v>
      </c>
      <c r="Z3" s="315"/>
      <c r="AA3" s="315"/>
      <c r="AB3" s="316"/>
    </row>
    <row r="4" spans="2:28">
      <c r="B4" s="305"/>
      <c r="C4" s="306"/>
      <c r="D4" s="306"/>
      <c r="E4" s="306"/>
      <c r="F4" s="307"/>
      <c r="G4" s="309"/>
      <c r="H4" s="197">
        <v>2021</v>
      </c>
      <c r="I4" s="298"/>
      <c r="J4" s="298"/>
      <c r="K4" s="298"/>
      <c r="L4" s="296"/>
      <c r="M4" s="138" t="s">
        <v>3</v>
      </c>
      <c r="N4" s="136" t="s">
        <v>4</v>
      </c>
      <c r="O4" s="136" t="s">
        <v>5</v>
      </c>
      <c r="P4" s="271" t="s">
        <v>6</v>
      </c>
      <c r="Q4" s="138" t="s">
        <v>3</v>
      </c>
      <c r="R4" s="136" t="s">
        <v>4</v>
      </c>
      <c r="S4" s="136" t="s">
        <v>5</v>
      </c>
      <c r="T4" s="271" t="s">
        <v>6</v>
      </c>
      <c r="U4" s="138" t="s">
        <v>3</v>
      </c>
      <c r="V4" s="136" t="s">
        <v>4</v>
      </c>
      <c r="W4" s="136" t="s">
        <v>5</v>
      </c>
      <c r="X4" s="271" t="s">
        <v>6</v>
      </c>
      <c r="Y4" s="136" t="s">
        <v>3</v>
      </c>
      <c r="Z4" s="136" t="s">
        <v>4</v>
      </c>
      <c r="AA4" s="136" t="s">
        <v>5</v>
      </c>
      <c r="AB4" s="139" t="s">
        <v>6</v>
      </c>
    </row>
    <row r="5" spans="2:28" ht="4.3499999999999996" customHeight="1">
      <c r="B5" s="8"/>
      <c r="C5" s="9"/>
      <c r="D5" s="9"/>
      <c r="E5" s="9"/>
      <c r="F5" s="140"/>
      <c r="G5" s="141"/>
      <c r="H5" s="144"/>
      <c r="I5" s="96"/>
      <c r="J5" s="96"/>
      <c r="K5" s="233"/>
      <c r="L5" s="142"/>
      <c r="M5" s="179"/>
      <c r="N5" s="143"/>
      <c r="O5" s="143"/>
      <c r="P5" s="144"/>
      <c r="Q5" s="179"/>
      <c r="R5" s="143"/>
      <c r="S5" s="143"/>
      <c r="T5" s="144"/>
      <c r="U5" s="179"/>
      <c r="V5" s="143"/>
      <c r="W5" s="143"/>
      <c r="X5" s="144"/>
      <c r="Y5" s="143"/>
      <c r="Z5" s="143"/>
      <c r="AA5" s="143"/>
      <c r="AB5" s="145"/>
    </row>
    <row r="6" spans="2:28">
      <c r="B6" s="8"/>
      <c r="C6" s="101" t="s">
        <v>63</v>
      </c>
      <c r="D6" s="9"/>
      <c r="E6" s="9"/>
      <c r="F6" s="93"/>
      <c r="G6" s="55" t="s">
        <v>178</v>
      </c>
      <c r="H6" s="166">
        <v>2.8195849755303044</v>
      </c>
      <c r="I6" s="28">
        <v>12.164578606474464</v>
      </c>
      <c r="J6" s="28">
        <v>11.874645250219487</v>
      </c>
      <c r="K6" s="28">
        <v>7.0361098587174524</v>
      </c>
      <c r="L6" s="166">
        <v>3.2253226304805622</v>
      </c>
      <c r="M6" s="29">
        <v>8.5059712405556951</v>
      </c>
      <c r="N6" s="28">
        <v>11.75053452585297</v>
      </c>
      <c r="O6" s="28">
        <v>13.26042378673958</v>
      </c>
      <c r="P6" s="166">
        <v>15.003886254665616</v>
      </c>
      <c r="Q6" s="29">
        <v>16.177968889992172</v>
      </c>
      <c r="R6" s="28">
        <v>12.959822427543074</v>
      </c>
      <c r="S6" s="28">
        <v>10.749960672671776</v>
      </c>
      <c r="T6" s="166">
        <v>8.0382544626430956</v>
      </c>
      <c r="U6" s="29">
        <v>7.4310860738062416</v>
      </c>
      <c r="V6" s="28">
        <v>7.0682853149236706</v>
      </c>
      <c r="W6" s="28">
        <v>6.8450655107971272</v>
      </c>
      <c r="X6" s="166">
        <v>6.8091948091297638</v>
      </c>
      <c r="Y6" s="28">
        <v>3.73742137434445</v>
      </c>
      <c r="Z6" s="28">
        <v>3.330377238396693</v>
      </c>
      <c r="AA6" s="28">
        <v>2.9784630551400681</v>
      </c>
      <c r="AB6" s="30">
        <v>2.8646413029720179</v>
      </c>
    </row>
    <row r="7" spans="2:28">
      <c r="B7" s="3"/>
      <c r="C7" s="81"/>
      <c r="D7" s="81" t="s">
        <v>45</v>
      </c>
      <c r="E7" s="81"/>
      <c r="F7" s="108"/>
      <c r="G7" s="55" t="s">
        <v>178</v>
      </c>
      <c r="H7" s="161">
        <v>5.0372841606318275E-2</v>
      </c>
      <c r="I7" s="160">
        <v>18.992205547907346</v>
      </c>
      <c r="J7" s="160">
        <v>23.747297448317582</v>
      </c>
      <c r="K7" s="160">
        <v>24.616962306371605</v>
      </c>
      <c r="L7" s="161">
        <v>6.2058252602927695</v>
      </c>
      <c r="M7" s="186">
        <v>17.037486515641874</v>
      </c>
      <c r="N7" s="160">
        <v>20.312759940109814</v>
      </c>
      <c r="O7" s="160">
        <v>19.563218390804593</v>
      </c>
      <c r="P7" s="161">
        <v>19.021512142158699</v>
      </c>
      <c r="Q7" s="186">
        <v>28.356692646880276</v>
      </c>
      <c r="R7" s="160">
        <v>23.147322727758819</v>
      </c>
      <c r="S7" s="160">
        <v>22.454213846036879</v>
      </c>
      <c r="T7" s="161">
        <v>21.273117587991791</v>
      </c>
      <c r="U7" s="186">
        <v>24.571199319314928</v>
      </c>
      <c r="V7" s="160">
        <v>24.636743058339718</v>
      </c>
      <c r="W7" s="160">
        <v>24.63312657653924</v>
      </c>
      <c r="X7" s="161">
        <v>24.626751249130891</v>
      </c>
      <c r="Y7" s="160">
        <v>6.1292148081106177</v>
      </c>
      <c r="Z7" s="160">
        <v>6.1794565107946795</v>
      </c>
      <c r="AA7" s="160">
        <v>6.1847551572938642</v>
      </c>
      <c r="AB7" s="167">
        <v>6.3293702441770279</v>
      </c>
    </row>
    <row r="8" spans="2:28">
      <c r="B8" s="3"/>
      <c r="C8" s="81"/>
      <c r="D8" s="81" t="s">
        <v>38</v>
      </c>
      <c r="E8" s="81"/>
      <c r="F8" s="108"/>
      <c r="G8" s="55" t="s">
        <v>178</v>
      </c>
      <c r="H8" s="161">
        <v>2.9370346511662575</v>
      </c>
      <c r="I8" s="160">
        <v>16.119503132640119</v>
      </c>
      <c r="J8" s="160">
        <v>12.954763730770779</v>
      </c>
      <c r="K8" s="160">
        <v>3.418373138369418</v>
      </c>
      <c r="L8" s="161">
        <v>2.2775691842879269</v>
      </c>
      <c r="M8" s="186">
        <v>9.2967747710117692</v>
      </c>
      <c r="N8" s="160">
        <v>13.614380608320673</v>
      </c>
      <c r="O8" s="160">
        <v>17.969042746375365</v>
      </c>
      <c r="P8" s="161">
        <v>23.29933443196424</v>
      </c>
      <c r="Q8" s="186">
        <v>21.637469954586706</v>
      </c>
      <c r="R8" s="160">
        <v>16.054625154981437</v>
      </c>
      <c r="S8" s="160">
        <v>10.682608743810931</v>
      </c>
      <c r="T8" s="161">
        <v>4.9123825968024164</v>
      </c>
      <c r="U8" s="186">
        <v>3.4631464450629323</v>
      </c>
      <c r="V8" s="160">
        <v>3.3692574601458887</v>
      </c>
      <c r="W8" s="160">
        <v>3.3346102385220604</v>
      </c>
      <c r="X8" s="161">
        <v>3.5074951694239047</v>
      </c>
      <c r="Y8" s="160">
        <v>3.1444614490107199</v>
      </c>
      <c r="Z8" s="160">
        <v>2.2463398094780302</v>
      </c>
      <c r="AA8" s="160">
        <v>1.8689169688576897</v>
      </c>
      <c r="AB8" s="167">
        <v>1.8627873705607527</v>
      </c>
    </row>
    <row r="9" spans="2:28">
      <c r="B9" s="3"/>
      <c r="C9" s="81"/>
      <c r="D9" s="81" t="s">
        <v>39</v>
      </c>
      <c r="E9" s="81"/>
      <c r="F9" s="108"/>
      <c r="G9" s="55" t="s">
        <v>178</v>
      </c>
      <c r="H9" s="161">
        <v>4.3493029300566803</v>
      </c>
      <c r="I9" s="160">
        <v>9.3309761393960571</v>
      </c>
      <c r="J9" s="160">
        <v>6.7358040188694446</v>
      </c>
      <c r="K9" s="160">
        <v>2.9911415111221658</v>
      </c>
      <c r="L9" s="161">
        <v>2.313626319506227</v>
      </c>
      <c r="M9" s="186">
        <v>7.1226551226551322</v>
      </c>
      <c r="N9" s="160">
        <v>10.16150353468592</v>
      </c>
      <c r="O9" s="160">
        <v>10.30483857347933</v>
      </c>
      <c r="P9" s="161">
        <v>9.6892474246020583</v>
      </c>
      <c r="Q9" s="186">
        <v>9.5734446166681124</v>
      </c>
      <c r="R9" s="160">
        <v>7.1043008450486269</v>
      </c>
      <c r="S9" s="160">
        <v>5.8520425275264643</v>
      </c>
      <c r="T9" s="161">
        <v>4.6078384494403934</v>
      </c>
      <c r="U9" s="186">
        <v>3.2510724094576631</v>
      </c>
      <c r="V9" s="160">
        <v>3.0448641976139612</v>
      </c>
      <c r="W9" s="160">
        <v>2.7935648304389105</v>
      </c>
      <c r="X9" s="161">
        <v>2.8812586876691455</v>
      </c>
      <c r="Y9" s="160">
        <v>2.6497449694971067</v>
      </c>
      <c r="Z9" s="160">
        <v>2.3796558325194042</v>
      </c>
      <c r="AA9" s="160">
        <v>2.1722147938361758</v>
      </c>
      <c r="AB9" s="167">
        <v>2.0600339529410689</v>
      </c>
    </row>
    <row r="10" spans="2:28">
      <c r="B10" s="3"/>
      <c r="C10" s="81"/>
      <c r="D10" s="81" t="s">
        <v>69</v>
      </c>
      <c r="E10" s="81"/>
      <c r="F10" s="108"/>
      <c r="G10" s="55" t="s">
        <v>178</v>
      </c>
      <c r="H10" s="161">
        <v>2.4081840132164274</v>
      </c>
      <c r="I10" s="160">
        <v>7.2997091342280811</v>
      </c>
      <c r="J10" s="160">
        <v>8.9896240737991064</v>
      </c>
      <c r="K10" s="160">
        <v>5.1664623289056522</v>
      </c>
      <c r="L10" s="161">
        <v>3.4895926297856334</v>
      </c>
      <c r="M10" s="186">
        <v>4.6112768964975572</v>
      </c>
      <c r="N10" s="160">
        <v>6.9038767923526194</v>
      </c>
      <c r="O10" s="160">
        <v>8.0205623683884397</v>
      </c>
      <c r="P10" s="161">
        <v>9.585806967828276</v>
      </c>
      <c r="Q10" s="186">
        <v>10.2001578730994</v>
      </c>
      <c r="R10" s="160">
        <v>9.5967099876899624</v>
      </c>
      <c r="S10" s="160">
        <v>8.9378476358483994</v>
      </c>
      <c r="T10" s="161">
        <v>7.3402026158338174</v>
      </c>
      <c r="U10" s="186">
        <v>6.2284982910340432</v>
      </c>
      <c r="V10" s="160">
        <v>5.2605715167200628</v>
      </c>
      <c r="W10" s="160">
        <v>4.7838540577259892</v>
      </c>
      <c r="X10" s="161">
        <v>4.4415496760468471</v>
      </c>
      <c r="Y10" s="160">
        <v>4.1996218376204411</v>
      </c>
      <c r="Z10" s="160">
        <v>3.8336918111199054</v>
      </c>
      <c r="AA10" s="160">
        <v>3.160112338705261</v>
      </c>
      <c r="AB10" s="167">
        <v>2.7910634319066929</v>
      </c>
    </row>
    <row r="11" spans="2:28" ht="4.3499999999999996" customHeight="1">
      <c r="B11" s="3"/>
      <c r="C11" s="81"/>
      <c r="E11" s="81"/>
      <c r="F11" s="108"/>
      <c r="G11" s="55"/>
      <c r="H11" s="161"/>
      <c r="I11" s="160"/>
      <c r="J11" s="160"/>
      <c r="K11" s="160"/>
      <c r="L11" s="161"/>
      <c r="M11" s="186"/>
      <c r="N11" s="160"/>
      <c r="O11" s="160"/>
      <c r="P11" s="161"/>
      <c r="Q11" s="186"/>
      <c r="R11" s="160"/>
      <c r="S11" s="160"/>
      <c r="T11" s="161"/>
      <c r="U11" s="186"/>
      <c r="V11" s="160"/>
      <c r="W11" s="160"/>
      <c r="X11" s="161"/>
      <c r="Y11" s="160"/>
      <c r="Z11" s="160"/>
      <c r="AA11" s="160"/>
      <c r="AB11" s="167"/>
    </row>
    <row r="12" spans="2:28">
      <c r="B12" s="3"/>
      <c r="C12" s="81"/>
      <c r="D12" s="81" t="s">
        <v>70</v>
      </c>
      <c r="E12" s="81"/>
      <c r="F12" s="108"/>
      <c r="G12" s="55" t="s">
        <v>178</v>
      </c>
      <c r="H12" s="161">
        <v>3.2752036563237823</v>
      </c>
      <c r="I12" s="160">
        <v>10.949648770947491</v>
      </c>
      <c r="J12" s="160">
        <v>9.7213044210884902</v>
      </c>
      <c r="K12" s="160">
        <v>3.9064989675087816</v>
      </c>
      <c r="L12" s="161">
        <v>2.7126534920853089</v>
      </c>
      <c r="M12" s="186">
        <v>6.9936775237467259</v>
      </c>
      <c r="N12" s="160">
        <v>10.229898678675113</v>
      </c>
      <c r="O12" s="160">
        <v>12.138931119167353</v>
      </c>
      <c r="P12" s="161">
        <v>14.282180748148548</v>
      </c>
      <c r="Q12" s="186">
        <v>13.942732836231357</v>
      </c>
      <c r="R12" s="160">
        <v>11.094294523713202</v>
      </c>
      <c r="S12" s="160">
        <v>8.639111013406179</v>
      </c>
      <c r="T12" s="161">
        <v>5.6787607079701132</v>
      </c>
      <c r="U12" s="186">
        <v>4.3704389134060904</v>
      </c>
      <c r="V12" s="160">
        <v>3.9409256175444938</v>
      </c>
      <c r="W12" s="160">
        <v>3.6833648290573535</v>
      </c>
      <c r="X12" s="161">
        <v>3.6440006173003212</v>
      </c>
      <c r="Y12" s="160">
        <v>3.3614716542877119</v>
      </c>
      <c r="Z12" s="160">
        <v>2.8407062815261526</v>
      </c>
      <c r="AA12" s="160">
        <v>2.413791797125981</v>
      </c>
      <c r="AB12" s="167">
        <v>2.2489565551027084</v>
      </c>
    </row>
    <row r="13" spans="2:28">
      <c r="B13" s="3"/>
      <c r="C13" s="81"/>
      <c r="D13" s="81" t="s">
        <v>71</v>
      </c>
      <c r="E13" s="81"/>
      <c r="F13" s="108"/>
      <c r="G13" s="55" t="s">
        <v>178</v>
      </c>
      <c r="H13" s="161">
        <v>3.3457163823151745</v>
      </c>
      <c r="I13" s="160">
        <v>8.2605408825263851</v>
      </c>
      <c r="J13" s="160">
        <v>7.9275140028932043</v>
      </c>
      <c r="K13" s="160">
        <v>4.1504483541706492</v>
      </c>
      <c r="L13" s="161">
        <v>2.9397386126029517</v>
      </c>
      <c r="M13" s="186">
        <v>5.800847584983913</v>
      </c>
      <c r="N13" s="160">
        <v>8.4494825626607621</v>
      </c>
      <c r="O13" s="160">
        <v>9.0941249299885101</v>
      </c>
      <c r="P13" s="161">
        <v>9.6269744557443886</v>
      </c>
      <c r="Q13" s="186">
        <v>9.9042357885892756</v>
      </c>
      <c r="R13" s="160">
        <v>8.4161921688467487</v>
      </c>
      <c r="S13" s="160">
        <v>7.4813927832736056</v>
      </c>
      <c r="T13" s="161">
        <v>6.0597298418215075</v>
      </c>
      <c r="U13" s="186">
        <v>4.8337630508867875</v>
      </c>
      <c r="V13" s="160">
        <v>4.2256594267570335</v>
      </c>
      <c r="W13" s="160">
        <v>3.8546952549024951</v>
      </c>
      <c r="X13" s="161">
        <v>3.711915410216676</v>
      </c>
      <c r="Y13" s="160">
        <v>3.4739851199218492</v>
      </c>
      <c r="Z13" s="160">
        <v>3.1531812941556296</v>
      </c>
      <c r="AA13" s="160">
        <v>2.6986094594027179</v>
      </c>
      <c r="AB13" s="167">
        <v>2.4491732107334769</v>
      </c>
    </row>
    <row r="14" spans="2:28">
      <c r="B14" s="3"/>
      <c r="C14" s="81"/>
      <c r="D14" s="81" t="s">
        <v>197</v>
      </c>
      <c r="E14" s="81"/>
      <c r="F14" s="108"/>
      <c r="G14" s="55" t="s">
        <v>178</v>
      </c>
      <c r="H14" s="161">
        <v>3.2385123677867114</v>
      </c>
      <c r="I14" s="160">
        <v>8.3092771765631142</v>
      </c>
      <c r="J14" s="160">
        <v>8.5232913377681854</v>
      </c>
      <c r="K14" s="160">
        <v>4.3208039372932774</v>
      </c>
      <c r="L14" s="161">
        <v>2.9462555567865536</v>
      </c>
      <c r="M14" s="186">
        <v>5.4506335166148716</v>
      </c>
      <c r="N14" s="160">
        <v>8.2010582010582027</v>
      </c>
      <c r="O14" s="160">
        <v>9.1530696091090675</v>
      </c>
      <c r="P14" s="161">
        <v>10.348981214929196</v>
      </c>
      <c r="Q14" s="186">
        <v>10.646838754199678</v>
      </c>
      <c r="R14" s="160">
        <v>9.1089717218834068</v>
      </c>
      <c r="S14" s="160">
        <v>8.0720710451600581</v>
      </c>
      <c r="T14" s="161">
        <v>6.441102501656303</v>
      </c>
      <c r="U14" s="186">
        <v>5.0559085578646403</v>
      </c>
      <c r="V14" s="160">
        <v>4.3697708957338648</v>
      </c>
      <c r="W14" s="160">
        <v>3.9945910307567374</v>
      </c>
      <c r="X14" s="161">
        <v>3.8892050969151057</v>
      </c>
      <c r="Y14" s="160">
        <v>3.6317282879834352</v>
      </c>
      <c r="Z14" s="160">
        <v>3.2555270723220389</v>
      </c>
      <c r="AA14" s="160">
        <v>2.6559950998028512</v>
      </c>
      <c r="AB14" s="167">
        <v>2.2637990460333981</v>
      </c>
    </row>
    <row r="15" spans="2:28" ht="4.3499999999999996" customHeight="1">
      <c r="B15" s="3"/>
      <c r="C15" s="81"/>
      <c r="D15" s="81"/>
      <c r="E15" s="81"/>
      <c r="F15" s="108"/>
      <c r="G15" s="55"/>
      <c r="H15" s="161"/>
      <c r="I15" s="160"/>
      <c r="J15" s="160"/>
      <c r="K15" s="160"/>
      <c r="L15" s="161"/>
      <c r="M15" s="186"/>
      <c r="N15" s="160"/>
      <c r="O15" s="160"/>
      <c r="P15" s="161"/>
      <c r="Q15" s="186"/>
      <c r="R15" s="160"/>
      <c r="S15" s="160"/>
      <c r="T15" s="161"/>
      <c r="U15" s="186"/>
      <c r="V15" s="160"/>
      <c r="W15" s="160"/>
      <c r="X15" s="161"/>
      <c r="Y15" s="160"/>
      <c r="Z15" s="160"/>
      <c r="AA15" s="160"/>
      <c r="AB15" s="167"/>
    </row>
    <row r="16" spans="2:28">
      <c r="B16" s="3"/>
      <c r="C16" s="81" t="s">
        <v>64</v>
      </c>
      <c r="D16" s="81"/>
      <c r="E16" s="81"/>
      <c r="F16" s="108"/>
      <c r="G16" s="55" t="s">
        <v>178</v>
      </c>
      <c r="H16" s="161">
        <v>3.1577443815123019</v>
      </c>
      <c r="I16" s="160">
        <v>12.816593755446618</v>
      </c>
      <c r="J16" s="160">
        <v>11.549002362645382</v>
      </c>
      <c r="K16" s="160">
        <v>6.6451369069046962</v>
      </c>
      <c r="L16" s="161">
        <v>3.3344581352106246</v>
      </c>
      <c r="M16" s="186">
        <v>9.2594856010707502</v>
      </c>
      <c r="N16" s="160">
        <v>12.528019118285499</v>
      </c>
      <c r="O16" s="160">
        <v>13.94301138119198</v>
      </c>
      <c r="P16" s="161">
        <v>15.381265607911459</v>
      </c>
      <c r="Q16" s="186">
        <v>15.87499246051658</v>
      </c>
      <c r="R16" s="160">
        <v>12.635715856429599</v>
      </c>
      <c r="S16" s="160">
        <v>10.324648605074088</v>
      </c>
      <c r="T16" s="161">
        <v>7.8052891258940491</v>
      </c>
      <c r="U16" s="186">
        <v>7.0409309599958902</v>
      </c>
      <c r="V16" s="160">
        <v>6.6655185606169454</v>
      </c>
      <c r="W16" s="160">
        <v>6.4457062150576689</v>
      </c>
      <c r="X16" s="161">
        <v>6.4389499944522015</v>
      </c>
      <c r="Y16" s="160">
        <v>4.0847404687965394</v>
      </c>
      <c r="Z16" s="160">
        <v>3.5225101185041723</v>
      </c>
      <c r="AA16" s="160">
        <v>3.0211346196594491</v>
      </c>
      <c r="AB16" s="167">
        <v>2.727557126961571</v>
      </c>
    </row>
    <row r="17" spans="2:28" ht="4.3499999999999996" customHeight="1">
      <c r="B17" s="3"/>
      <c r="C17" s="81"/>
      <c r="D17" s="81"/>
      <c r="E17" s="81"/>
      <c r="F17" s="108"/>
      <c r="G17" s="55"/>
      <c r="H17" s="108"/>
      <c r="I17" s="81"/>
      <c r="J17" s="81"/>
      <c r="K17" s="81"/>
      <c r="L17" s="108"/>
      <c r="M17" s="185"/>
      <c r="N17" s="81"/>
      <c r="O17" s="81"/>
      <c r="P17" s="108"/>
      <c r="Q17" s="185"/>
      <c r="R17" s="81"/>
      <c r="S17" s="81"/>
      <c r="T17" s="108"/>
      <c r="U17" s="185"/>
      <c r="V17" s="81"/>
      <c r="W17" s="81"/>
      <c r="X17" s="108"/>
      <c r="Y17" s="81"/>
      <c r="Z17" s="81"/>
      <c r="AA17" s="81"/>
      <c r="AB17" s="4"/>
    </row>
    <row r="18" spans="2:28">
      <c r="B18" s="3"/>
      <c r="C18" s="81" t="s">
        <v>16</v>
      </c>
      <c r="D18" s="81"/>
      <c r="E18" s="81"/>
      <c r="F18" s="108"/>
      <c r="G18" s="55" t="s">
        <v>179</v>
      </c>
      <c r="H18" s="161">
        <v>2.3833136169670865</v>
      </c>
      <c r="I18" s="160">
        <v>7.5505221643882976</v>
      </c>
      <c r="J18" s="160">
        <v>10.038338074508204</v>
      </c>
      <c r="K18" s="160">
        <v>4.1745308708745625</v>
      </c>
      <c r="L18" s="161">
        <v>2.3888856440310633</v>
      </c>
      <c r="M18" s="186">
        <v>6.2618656349144715</v>
      </c>
      <c r="N18" s="160">
        <v>7.2573841521812739</v>
      </c>
      <c r="O18" s="160">
        <v>7.4026949733421645</v>
      </c>
      <c r="P18" s="161">
        <v>9.2574874027790059</v>
      </c>
      <c r="Q18" s="186">
        <v>10.462822551093453</v>
      </c>
      <c r="R18" s="160">
        <v>11.097628740044939</v>
      </c>
      <c r="S18" s="160">
        <v>10.515108962497436</v>
      </c>
      <c r="T18" s="161">
        <v>8.1169872202554387</v>
      </c>
      <c r="U18" s="186">
        <v>6.0507800351912664</v>
      </c>
      <c r="V18" s="160">
        <v>4.0011114478752887</v>
      </c>
      <c r="W18" s="160">
        <v>3.6112879129058797</v>
      </c>
      <c r="X18" s="161">
        <v>3.1657034668627801</v>
      </c>
      <c r="Y18" s="160">
        <v>2.734110191208373</v>
      </c>
      <c r="Z18" s="160">
        <v>2.3868212851089226</v>
      </c>
      <c r="AA18" s="160">
        <v>2.2157640240279051</v>
      </c>
      <c r="AB18" s="167">
        <v>2.2280608297339057</v>
      </c>
    </row>
    <row r="19" spans="2:28">
      <c r="B19" s="3"/>
      <c r="C19" s="81"/>
      <c r="D19" s="81" t="s">
        <v>17</v>
      </c>
      <c r="E19" s="81"/>
      <c r="F19" s="108"/>
      <c r="G19" s="55" t="s">
        <v>179</v>
      </c>
      <c r="H19" s="161">
        <v>3.216490730978137</v>
      </c>
      <c r="I19" s="160">
        <v>15.083512967277727</v>
      </c>
      <c r="J19" s="160">
        <v>11.756830988242825</v>
      </c>
      <c r="K19" s="160">
        <v>7.7198994182424485</v>
      </c>
      <c r="L19" s="161">
        <v>3.2631494101429439</v>
      </c>
      <c r="M19" s="186">
        <v>11.663720553352363</v>
      </c>
      <c r="N19" s="160">
        <v>13.601629084130479</v>
      </c>
      <c r="O19" s="160">
        <v>15.589162662830674</v>
      </c>
      <c r="P19" s="161">
        <v>19.454064022060763</v>
      </c>
      <c r="Q19" s="186">
        <v>14.256775863398374</v>
      </c>
      <c r="R19" s="160">
        <v>12.530237537003487</v>
      </c>
      <c r="S19" s="160">
        <v>11.308698272820124</v>
      </c>
      <c r="T19" s="161">
        <v>9.2847018586274856</v>
      </c>
      <c r="U19" s="186">
        <v>9.2333378125962042</v>
      </c>
      <c r="V19" s="160">
        <v>7.9022922739874844</v>
      </c>
      <c r="W19" s="160">
        <v>7.5476533493884119</v>
      </c>
      <c r="X19" s="161">
        <v>6.2795639241155925</v>
      </c>
      <c r="Y19" s="160">
        <v>4.581864861629569</v>
      </c>
      <c r="Z19" s="160">
        <v>3.3737888718137867</v>
      </c>
      <c r="AA19" s="160">
        <v>2.6629607188153557</v>
      </c>
      <c r="AB19" s="167">
        <v>2.4894850636004691</v>
      </c>
    </row>
    <row r="20" spans="2:28">
      <c r="B20" s="3"/>
      <c r="C20" s="81"/>
      <c r="D20" s="81" t="s">
        <v>19</v>
      </c>
      <c r="E20" s="81"/>
      <c r="F20" s="108"/>
      <c r="G20" s="55" t="s">
        <v>179</v>
      </c>
      <c r="H20" s="161">
        <v>3.8851390484931869</v>
      </c>
      <c r="I20" s="160">
        <v>8.8058136948119738</v>
      </c>
      <c r="J20" s="160">
        <v>10.229375478578092</v>
      </c>
      <c r="K20" s="160">
        <v>4.7135601533566387</v>
      </c>
      <c r="L20" s="161">
        <v>2.5398129727202559</v>
      </c>
      <c r="M20" s="186">
        <v>10.273403086191422</v>
      </c>
      <c r="N20" s="160">
        <v>8.684437931352079</v>
      </c>
      <c r="O20" s="160">
        <v>10.172089236696749</v>
      </c>
      <c r="P20" s="161">
        <v>6.3109416522033825</v>
      </c>
      <c r="Q20" s="186">
        <v>12.576275530106273</v>
      </c>
      <c r="R20" s="160">
        <v>11.702973776798657</v>
      </c>
      <c r="S20" s="160">
        <v>9.2547809405600958</v>
      </c>
      <c r="T20" s="161">
        <v>7.6201739320251676</v>
      </c>
      <c r="U20" s="186">
        <v>5.2831165027279212</v>
      </c>
      <c r="V20" s="160">
        <v>4.8062085562500698</v>
      </c>
      <c r="W20" s="160">
        <v>4.6131031294642639</v>
      </c>
      <c r="X20" s="161">
        <v>4.2164928145830771</v>
      </c>
      <c r="Y20" s="160">
        <v>3.5285276491091651</v>
      </c>
      <c r="Z20" s="160">
        <v>2.7634338511524135</v>
      </c>
      <c r="AA20" s="160">
        <v>2.1413808343118319</v>
      </c>
      <c r="AB20" s="167">
        <v>1.7215990817633013</v>
      </c>
    </row>
    <row r="21" spans="2:28">
      <c r="B21" s="3"/>
      <c r="C21" s="81"/>
      <c r="D21" s="81" t="s">
        <v>18</v>
      </c>
      <c r="E21" s="81"/>
      <c r="F21" s="108"/>
      <c r="G21" s="55" t="s">
        <v>179</v>
      </c>
      <c r="H21" s="161">
        <v>2.1884666112511866</v>
      </c>
      <c r="I21" s="160">
        <v>9.8758401903529318</v>
      </c>
      <c r="J21" s="160">
        <v>8.3197005783524105</v>
      </c>
      <c r="K21" s="160">
        <v>4.1764914942600484</v>
      </c>
      <c r="L21" s="161">
        <v>2.25600207771312</v>
      </c>
      <c r="M21" s="186">
        <v>8.6891563924507977</v>
      </c>
      <c r="N21" s="160">
        <v>10.274394141383539</v>
      </c>
      <c r="O21" s="160">
        <v>10.538128951467598</v>
      </c>
      <c r="P21" s="161">
        <v>9.9098132166629114</v>
      </c>
      <c r="Q21" s="186">
        <v>8.5734758430926092</v>
      </c>
      <c r="R21" s="160">
        <v>9.0604822161074026</v>
      </c>
      <c r="S21" s="160">
        <v>8.4241901385958329</v>
      </c>
      <c r="T21" s="161">
        <v>7.5265451144868507</v>
      </c>
      <c r="U21" s="186">
        <v>5.5826539545788876</v>
      </c>
      <c r="V21" s="160">
        <v>4.1171246181071837</v>
      </c>
      <c r="W21" s="160">
        <v>3.7416212186982705</v>
      </c>
      <c r="X21" s="161">
        <v>3.2993732234318713</v>
      </c>
      <c r="Y21" s="160">
        <v>2.7165094905658549</v>
      </c>
      <c r="Z21" s="160">
        <v>2.2986059548277353</v>
      </c>
      <c r="AA21" s="160">
        <v>2.0579459674561207</v>
      </c>
      <c r="AB21" s="167">
        <v>2.0170363015600543</v>
      </c>
    </row>
    <row r="22" spans="2:28">
      <c r="B22" s="3"/>
      <c r="C22" s="81"/>
      <c r="D22" s="81" t="s">
        <v>20</v>
      </c>
      <c r="E22" s="81"/>
      <c r="F22" s="108"/>
      <c r="G22" s="55" t="s">
        <v>179</v>
      </c>
      <c r="H22" s="161">
        <v>5.1148184975480291</v>
      </c>
      <c r="I22" s="160">
        <v>15.685337802759008</v>
      </c>
      <c r="J22" s="160">
        <v>4.3605556345884651</v>
      </c>
      <c r="K22" s="160">
        <v>2.7524022755672348</v>
      </c>
      <c r="L22" s="161">
        <v>2.0455638705131491</v>
      </c>
      <c r="M22" s="186">
        <v>18.202475742845792</v>
      </c>
      <c r="N22" s="160">
        <v>18.257813048185653</v>
      </c>
      <c r="O22" s="160">
        <v>14.919760398333153</v>
      </c>
      <c r="P22" s="161">
        <v>11.362604659395174</v>
      </c>
      <c r="Q22" s="186">
        <v>5.7652853704356346</v>
      </c>
      <c r="R22" s="160">
        <v>3.6059814391060456</v>
      </c>
      <c r="S22" s="160">
        <v>3.7209296652055883</v>
      </c>
      <c r="T22" s="161">
        <v>4.3446962228057799</v>
      </c>
      <c r="U22" s="186">
        <v>3.8374330911562566</v>
      </c>
      <c r="V22" s="160">
        <v>2.767508421554993</v>
      </c>
      <c r="W22" s="160">
        <v>2.3505539706521148</v>
      </c>
      <c r="X22" s="161">
        <v>2.1635942005387392</v>
      </c>
      <c r="Y22" s="160">
        <v>2.0749985991626545</v>
      </c>
      <c r="Z22" s="160">
        <v>2.0880015988594494</v>
      </c>
      <c r="AA22" s="160">
        <v>2.0207267725726723</v>
      </c>
      <c r="AB22" s="167">
        <v>2.009439744465837</v>
      </c>
    </row>
    <row r="23" spans="2:28">
      <c r="B23" s="3"/>
      <c r="C23" s="81"/>
      <c r="D23" s="81" t="s">
        <v>21</v>
      </c>
      <c r="E23" s="81"/>
      <c r="F23" s="108"/>
      <c r="G23" s="55" t="s">
        <v>179</v>
      </c>
      <c r="H23" s="161">
        <v>6.7682724149955504</v>
      </c>
      <c r="I23" s="160">
        <v>20.298145907883637</v>
      </c>
      <c r="J23" s="160">
        <v>3.4260432327327237</v>
      </c>
      <c r="K23" s="160">
        <v>2.1982858048931462</v>
      </c>
      <c r="L23" s="161">
        <v>1.6611021252824827</v>
      </c>
      <c r="M23" s="186">
        <v>23.724872727558903</v>
      </c>
      <c r="N23" s="160">
        <v>23.523595659176834</v>
      </c>
      <c r="O23" s="160">
        <v>19.525239426081313</v>
      </c>
      <c r="P23" s="161">
        <v>14.851993498018643</v>
      </c>
      <c r="Q23" s="186">
        <v>5.2221915650693518</v>
      </c>
      <c r="R23" s="160">
        <v>2.5043702561385146</v>
      </c>
      <c r="S23" s="160">
        <v>2.6770536711805875</v>
      </c>
      <c r="T23" s="161">
        <v>3.3482748005976219</v>
      </c>
      <c r="U23" s="186">
        <v>2.7558633864035897</v>
      </c>
      <c r="V23" s="160">
        <v>2.3485043135576262</v>
      </c>
      <c r="W23" s="160">
        <v>1.9670531529400819</v>
      </c>
      <c r="X23" s="161">
        <v>1.7640816556810677</v>
      </c>
      <c r="Y23" s="160">
        <v>1.6651301282437601</v>
      </c>
      <c r="Z23" s="160">
        <v>1.7177252414547439</v>
      </c>
      <c r="AA23" s="160">
        <v>1.6590709682080274</v>
      </c>
      <c r="AB23" s="167">
        <v>1.6132816264797754</v>
      </c>
    </row>
    <row r="24" spans="2:28" ht="16.5">
      <c r="B24" s="3"/>
      <c r="C24" s="81"/>
      <c r="D24" s="81" t="s">
        <v>136</v>
      </c>
      <c r="E24" s="81"/>
      <c r="F24" s="108"/>
      <c r="G24" s="55" t="s">
        <v>179</v>
      </c>
      <c r="H24" s="161">
        <v>-1.5486378865631139</v>
      </c>
      <c r="I24" s="160">
        <v>-3.8344798004258678</v>
      </c>
      <c r="J24" s="160">
        <v>0.90355617661298027</v>
      </c>
      <c r="K24" s="160">
        <v>0.54219742171797236</v>
      </c>
      <c r="L24" s="161">
        <v>0.3781797926574626</v>
      </c>
      <c r="M24" s="186">
        <v>-4.4634493153801031</v>
      </c>
      <c r="N24" s="160">
        <v>-4.2629771120979996</v>
      </c>
      <c r="O24" s="160">
        <v>-3.8531435283979079</v>
      </c>
      <c r="P24" s="161">
        <v>-3.0381613173163373</v>
      </c>
      <c r="Q24" s="186">
        <v>0.51613998652597104</v>
      </c>
      <c r="R24" s="160">
        <v>1.0746967960632503</v>
      </c>
      <c r="S24" s="160">
        <v>1.0166594742462678</v>
      </c>
      <c r="T24" s="161">
        <v>0.9641393861007117</v>
      </c>
      <c r="U24" s="186">
        <v>1.052562519654515</v>
      </c>
      <c r="V24" s="160">
        <v>0.40938957614243066</v>
      </c>
      <c r="W24" s="160">
        <v>0.3761026781237149</v>
      </c>
      <c r="X24" s="161">
        <v>0.39258698978821371</v>
      </c>
      <c r="Y24" s="160">
        <v>0.40315540874422595</v>
      </c>
      <c r="Z24" s="160">
        <v>0.36402343497728396</v>
      </c>
      <c r="AA24" s="160">
        <v>0.35575359967410236</v>
      </c>
      <c r="AB24" s="167">
        <v>0.38986844204312376</v>
      </c>
    </row>
    <row r="25" spans="2:28" ht="4.3499999999999996" customHeight="1">
      <c r="B25" s="3"/>
      <c r="C25" s="81"/>
      <c r="D25" s="81"/>
      <c r="E25" s="81"/>
      <c r="F25" s="108"/>
      <c r="G25" s="55"/>
      <c r="H25" s="108"/>
      <c r="I25" s="81"/>
      <c r="J25" s="81"/>
      <c r="K25" s="81"/>
      <c r="L25" s="108"/>
      <c r="M25" s="185"/>
      <c r="N25" s="81"/>
      <c r="O25" s="81"/>
      <c r="P25" s="108"/>
      <c r="Q25" s="185"/>
      <c r="R25" s="81"/>
      <c r="S25" s="81"/>
      <c r="T25" s="108"/>
      <c r="U25" s="185"/>
      <c r="V25" s="81"/>
      <c r="W25" s="81"/>
      <c r="X25" s="108"/>
      <c r="Y25" s="81"/>
      <c r="Z25" s="81"/>
      <c r="AA25" s="81"/>
      <c r="AB25" s="4"/>
    </row>
    <row r="26" spans="2:28" ht="17.25" thickBot="1">
      <c r="B26" s="77"/>
      <c r="C26" s="110" t="s">
        <v>137</v>
      </c>
      <c r="D26" s="110"/>
      <c r="E26" s="110"/>
      <c r="F26" s="111"/>
      <c r="G26" s="112" t="s">
        <v>180</v>
      </c>
      <c r="H26" s="174">
        <v>2.7610395947140489</v>
      </c>
      <c r="I26" s="173">
        <v>8.0325759109570924</v>
      </c>
      <c r="J26" s="173">
        <v>10.631130547004688</v>
      </c>
      <c r="K26" s="173">
        <v>5.9925623031151503</v>
      </c>
      <c r="L26" s="174">
        <v>3.1062634345120159</v>
      </c>
      <c r="M26" s="192">
        <v>5.1467524049420916</v>
      </c>
      <c r="N26" s="173">
        <v>6.7335302538898105</v>
      </c>
      <c r="O26" s="173">
        <v>9.5332617697235804</v>
      </c>
      <c r="P26" s="174">
        <v>10.593545601569531</v>
      </c>
      <c r="Q26" s="192">
        <v>12.588247326747151</v>
      </c>
      <c r="R26" s="173">
        <v>13.10061555248754</v>
      </c>
      <c r="S26" s="173">
        <v>9.8133079576836906</v>
      </c>
      <c r="T26" s="174">
        <v>7.3129534676062917</v>
      </c>
      <c r="U26" s="192">
        <v>5.8745951008242656</v>
      </c>
      <c r="V26" s="173">
        <v>5.9528288280853445</v>
      </c>
      <c r="W26" s="173">
        <v>6.2918363460674414</v>
      </c>
      <c r="X26" s="174">
        <v>5.8744396920328796</v>
      </c>
      <c r="Y26" s="173">
        <v>4.504467137201587</v>
      </c>
      <c r="Z26" s="173">
        <v>3.2891873040102411</v>
      </c>
      <c r="AA26" s="173">
        <v>2.5241019964042266</v>
      </c>
      <c r="AB26" s="193">
        <v>2.1795985147055745</v>
      </c>
    </row>
    <row r="27" spans="2:28" ht="4.3499999999999996" customHeight="1"/>
    <row r="28" spans="2:28">
      <c r="B28" s="72" t="s">
        <v>140</v>
      </c>
    </row>
    <row r="29" spans="2:28">
      <c r="B29" s="72" t="s">
        <v>151</v>
      </c>
      <c r="F29" s="116"/>
    </row>
    <row r="30" spans="2:28">
      <c r="B30" s="72" t="s">
        <v>138</v>
      </c>
      <c r="F30" s="116"/>
    </row>
    <row r="31" spans="2:28">
      <c r="G31" s="116"/>
    </row>
    <row r="32" spans="2:28" ht="15" thickBot="1">
      <c r="F32" s="198" t="s">
        <v>68</v>
      </c>
    </row>
    <row r="33" spans="6:24">
      <c r="F33" s="199"/>
      <c r="G33" s="200"/>
      <c r="H33" s="201">
        <v>44774</v>
      </c>
      <c r="I33" s="201">
        <v>44805</v>
      </c>
      <c r="J33" s="201">
        <v>44835</v>
      </c>
      <c r="K33" s="201">
        <v>44866</v>
      </c>
      <c r="L33" s="201">
        <v>44896</v>
      </c>
      <c r="M33" s="201">
        <v>44927</v>
      </c>
      <c r="N33" s="201">
        <v>44958</v>
      </c>
      <c r="O33" s="201">
        <v>44986</v>
      </c>
      <c r="P33" s="201">
        <v>45017</v>
      </c>
      <c r="Q33" s="201">
        <v>45047</v>
      </c>
      <c r="R33" s="201">
        <v>45078</v>
      </c>
      <c r="S33" s="201">
        <v>45108</v>
      </c>
      <c r="T33" s="201">
        <v>45139</v>
      </c>
      <c r="U33" s="201">
        <v>45170</v>
      </c>
      <c r="V33" s="201">
        <v>45200</v>
      </c>
      <c r="W33" s="201">
        <v>45231</v>
      </c>
      <c r="X33" s="202">
        <v>45261</v>
      </c>
    </row>
    <row r="34" spans="6:24" ht="15" thickBot="1">
      <c r="F34" s="203" t="s">
        <v>63</v>
      </c>
      <c r="G34" s="204" t="s">
        <v>181</v>
      </c>
      <c r="H34" s="173">
        <v>13.378583549164972</v>
      </c>
      <c r="I34" s="173">
        <v>13.579152632511978</v>
      </c>
      <c r="J34" s="173">
        <v>14.470899470899454</v>
      </c>
      <c r="K34" s="173">
        <v>15.136890136890145</v>
      </c>
      <c r="L34" s="173">
        <v>15.400588653796405</v>
      </c>
      <c r="M34" s="173">
        <v>16.898619811906102</v>
      </c>
      <c r="N34" s="173">
        <v>16.495316584683437</v>
      </c>
      <c r="O34" s="173">
        <v>15.163735959254836</v>
      </c>
      <c r="P34" s="173">
        <v>14.112625980614553</v>
      </c>
      <c r="Q34" s="173">
        <v>12.88656593882844</v>
      </c>
      <c r="R34" s="173">
        <v>11.908464043586093</v>
      </c>
      <c r="S34" s="173">
        <v>11.343060222903972</v>
      </c>
      <c r="T34" s="173">
        <v>10.749118806023205</v>
      </c>
      <c r="U34" s="173">
        <v>10.16750764981218</v>
      </c>
      <c r="V34" s="173">
        <v>8.90344325093686</v>
      </c>
      <c r="W34" s="173">
        <v>7.8652884588500598</v>
      </c>
      <c r="X34" s="193">
        <v>7.3579580806991629</v>
      </c>
    </row>
    <row r="35" spans="6:24">
      <c r="F35" s="72" t="s">
        <v>140</v>
      </c>
      <c r="G35" s="205"/>
      <c r="H35" s="206"/>
    </row>
    <row r="36" spans="6:24">
      <c r="G36" s="205"/>
      <c r="H36" s="206"/>
    </row>
    <row r="37" spans="6:24">
      <c r="G37" s="205"/>
      <c r="H37" s="206"/>
    </row>
    <row r="38" spans="6:24">
      <c r="G38" s="205"/>
      <c r="H38" s="206"/>
    </row>
    <row r="39" spans="6:24">
      <c r="G39" s="205"/>
      <c r="H39" s="206"/>
    </row>
    <row r="40" spans="6:24">
      <c r="G40" s="205"/>
      <c r="H40" s="206"/>
    </row>
    <row r="41" spans="6:24">
      <c r="G41" s="205"/>
      <c r="H41" s="206"/>
    </row>
    <row r="42" spans="6:24">
      <c r="G42" s="205"/>
      <c r="H42" s="206"/>
    </row>
    <row r="43" spans="6:24">
      <c r="G43" s="205"/>
      <c r="H43" s="206"/>
    </row>
  </sheetData>
  <mergeCells count="10">
    <mergeCell ref="Y3:AB3"/>
    <mergeCell ref="Q3:T3"/>
    <mergeCell ref="U3:X3"/>
    <mergeCell ref="B3:F4"/>
    <mergeCell ref="G3:G4"/>
    <mergeCell ref="L3:L4"/>
    <mergeCell ref="I3:I4"/>
    <mergeCell ref="M3:P3"/>
    <mergeCell ref="J3:J4"/>
    <mergeCell ref="K3:K4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/>
    <pageSetUpPr fitToPage="1"/>
  </sheetPr>
  <dimension ref="A1:DN69"/>
  <sheetViews>
    <sheetView showGridLines="0" zoomScale="80" zoomScaleNormal="80" workbookViewId="0">
      <selection activeCell="B56" sqref="B56:F57"/>
    </sheetView>
  </sheetViews>
  <sheetFormatPr defaultColWidth="9.140625" defaultRowHeight="14.25"/>
  <cols>
    <col min="1" max="5" width="3.140625" style="72" customWidth="1"/>
    <col min="6" max="6" width="35.85546875" style="72" customWidth="1"/>
    <col min="7" max="7" width="21.42578125" style="72" customWidth="1"/>
    <col min="8" max="8" width="10.5703125" style="72" customWidth="1"/>
    <col min="9" max="12" width="9.140625" style="72" customWidth="1"/>
    <col min="13" max="19" width="9.140625" style="72"/>
    <col min="20" max="24" width="9.140625" style="72" customWidth="1"/>
    <col min="25" max="28" width="9.140625" style="72"/>
    <col min="29" max="32" width="9.140625" style="72" customWidth="1"/>
    <col min="33" max="16384" width="9.140625" style="72"/>
  </cols>
  <sheetData>
    <row r="1" spans="2:28" ht="22.5" customHeight="1" thickBot="1">
      <c r="B1" s="71" t="s">
        <v>82</v>
      </c>
    </row>
    <row r="2" spans="2:28" ht="30" customHeight="1">
      <c r="B2" s="85" t="str">
        <f>"Strednodobá predikcia - "&amp;Súhrn!$H$3&amp;" - trh práce [objem]"</f>
        <v>Strednodobá predikcia - ECB scenár - trh práce [objem]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7"/>
    </row>
    <row r="3" spans="2:28">
      <c r="B3" s="310" t="s">
        <v>27</v>
      </c>
      <c r="C3" s="311"/>
      <c r="D3" s="311"/>
      <c r="E3" s="311"/>
      <c r="F3" s="312"/>
      <c r="G3" s="313" t="s">
        <v>62</v>
      </c>
      <c r="H3" s="134" t="s">
        <v>32</v>
      </c>
      <c r="I3" s="301">
        <v>2022</v>
      </c>
      <c r="J3" s="301">
        <v>2023</v>
      </c>
      <c r="K3" s="301">
        <v>2024</v>
      </c>
      <c r="L3" s="295">
        <v>2025</v>
      </c>
      <c r="M3" s="314">
        <v>2022</v>
      </c>
      <c r="N3" s="315"/>
      <c r="O3" s="315"/>
      <c r="P3" s="317"/>
      <c r="Q3" s="314">
        <v>2023</v>
      </c>
      <c r="R3" s="315"/>
      <c r="S3" s="315"/>
      <c r="T3" s="317"/>
      <c r="U3" s="314">
        <v>2024</v>
      </c>
      <c r="V3" s="315"/>
      <c r="W3" s="315"/>
      <c r="X3" s="317"/>
      <c r="Y3" s="315">
        <v>2025</v>
      </c>
      <c r="Z3" s="315"/>
      <c r="AA3" s="315"/>
      <c r="AB3" s="316"/>
    </row>
    <row r="4" spans="2:28">
      <c r="B4" s="305"/>
      <c r="C4" s="306"/>
      <c r="D4" s="306"/>
      <c r="E4" s="306"/>
      <c r="F4" s="307"/>
      <c r="G4" s="309"/>
      <c r="H4" s="197">
        <v>2021</v>
      </c>
      <c r="I4" s="298"/>
      <c r="J4" s="298"/>
      <c r="K4" s="298"/>
      <c r="L4" s="296"/>
      <c r="M4" s="138" t="s">
        <v>3</v>
      </c>
      <c r="N4" s="136" t="s">
        <v>4</v>
      </c>
      <c r="O4" s="136" t="s">
        <v>5</v>
      </c>
      <c r="P4" s="271" t="s">
        <v>6</v>
      </c>
      <c r="Q4" s="138" t="s">
        <v>3</v>
      </c>
      <c r="R4" s="136" t="s">
        <v>4</v>
      </c>
      <c r="S4" s="136" t="s">
        <v>5</v>
      </c>
      <c r="T4" s="271" t="s">
        <v>6</v>
      </c>
      <c r="U4" s="138" t="s">
        <v>3</v>
      </c>
      <c r="V4" s="136" t="s">
        <v>4</v>
      </c>
      <c r="W4" s="136" t="s">
        <v>5</v>
      </c>
      <c r="X4" s="271" t="s">
        <v>6</v>
      </c>
      <c r="Y4" s="136" t="s">
        <v>3</v>
      </c>
      <c r="Z4" s="136" t="s">
        <v>4</v>
      </c>
      <c r="AA4" s="136" t="s">
        <v>5</v>
      </c>
      <c r="AB4" s="139" t="s">
        <v>6</v>
      </c>
    </row>
    <row r="5" spans="2:28" ht="4.3499999999999996" customHeight="1">
      <c r="B5" s="8"/>
      <c r="C5" s="9"/>
      <c r="D5" s="9"/>
      <c r="E5" s="9"/>
      <c r="F5" s="140"/>
      <c r="G5" s="141"/>
      <c r="H5" s="95"/>
      <c r="I5" s="96"/>
      <c r="J5" s="96"/>
      <c r="K5" s="233"/>
      <c r="L5" s="142"/>
      <c r="M5" s="179"/>
      <c r="N5" s="143"/>
      <c r="O5" s="143"/>
      <c r="P5" s="144"/>
      <c r="Q5" s="143"/>
      <c r="R5" s="143"/>
      <c r="S5" s="143"/>
      <c r="T5" s="143"/>
      <c r="U5" s="179"/>
      <c r="V5" s="143"/>
      <c r="W5" s="143"/>
      <c r="X5" s="144"/>
      <c r="Y5" s="143"/>
      <c r="Z5" s="143"/>
      <c r="AA5" s="143"/>
      <c r="AB5" s="145"/>
    </row>
    <row r="6" spans="2:28">
      <c r="B6" s="8" t="s">
        <v>23</v>
      </c>
      <c r="C6" s="9"/>
      <c r="D6" s="9"/>
      <c r="E6" s="9"/>
      <c r="F6" s="93"/>
      <c r="G6" s="94"/>
      <c r="H6" s="95"/>
      <c r="I6" s="96"/>
      <c r="J6" s="96"/>
      <c r="K6" s="233"/>
      <c r="L6" s="142"/>
      <c r="M6" s="179"/>
      <c r="N6" s="143"/>
      <c r="O6" s="143"/>
      <c r="P6" s="144"/>
      <c r="Q6" s="143"/>
      <c r="R6" s="143"/>
      <c r="S6" s="143"/>
      <c r="T6" s="143"/>
      <c r="U6" s="179"/>
      <c r="V6" s="143"/>
      <c r="W6" s="143"/>
      <c r="X6" s="144"/>
      <c r="Y6" s="143"/>
      <c r="Z6" s="143"/>
      <c r="AA6" s="143"/>
      <c r="AB6" s="145"/>
    </row>
    <row r="7" spans="2:28">
      <c r="B7" s="8"/>
      <c r="C7" s="101" t="s">
        <v>10</v>
      </c>
      <c r="D7" s="9"/>
      <c r="E7" s="9"/>
      <c r="F7" s="93"/>
      <c r="G7" s="55" t="s">
        <v>166</v>
      </c>
      <c r="H7" s="121">
        <v>2385.1180000000004</v>
      </c>
      <c r="I7" s="122">
        <v>2422.0671090353253</v>
      </c>
      <c r="J7" s="122">
        <v>2424.7255353993505</v>
      </c>
      <c r="K7" s="122">
        <v>2431.607805979786</v>
      </c>
      <c r="L7" s="168">
        <v>2433.0615938790711</v>
      </c>
      <c r="M7" s="181">
        <v>2411.9059860647935</v>
      </c>
      <c r="N7" s="130">
        <v>2424.9289262846464</v>
      </c>
      <c r="O7" s="130">
        <v>2427.5819805677352</v>
      </c>
      <c r="P7" s="180">
        <v>2423.8515432241256</v>
      </c>
      <c r="Q7" s="130">
        <v>2425.9812546899839</v>
      </c>
      <c r="R7" s="130">
        <v>2421.7351725026642</v>
      </c>
      <c r="S7" s="130">
        <v>2423.7783988663705</v>
      </c>
      <c r="T7" s="130">
        <v>2427.407315538384</v>
      </c>
      <c r="U7" s="181">
        <v>2431.392987244592</v>
      </c>
      <c r="V7" s="130">
        <v>2431.7314161343561</v>
      </c>
      <c r="W7" s="130">
        <v>2431.6167903303044</v>
      </c>
      <c r="X7" s="180">
        <v>2431.6900302098925</v>
      </c>
      <c r="Y7" s="130">
        <v>2432.8026206676823</v>
      </c>
      <c r="Z7" s="130">
        <v>2433.4086908837503</v>
      </c>
      <c r="AA7" s="130">
        <v>2433.2441250561096</v>
      </c>
      <c r="AB7" s="131">
        <v>2432.7909389087431</v>
      </c>
    </row>
    <row r="8" spans="2:28" ht="4.3499999999999996" customHeight="1">
      <c r="B8" s="3"/>
      <c r="C8" s="81"/>
      <c r="D8" s="107"/>
      <c r="E8" s="81"/>
      <c r="F8" s="108"/>
      <c r="G8" s="55"/>
      <c r="H8" s="129"/>
      <c r="I8" s="130"/>
      <c r="J8" s="130"/>
      <c r="K8" s="130"/>
      <c r="L8" s="180"/>
      <c r="M8" s="181"/>
      <c r="N8" s="130"/>
      <c r="O8" s="130"/>
      <c r="P8" s="180"/>
      <c r="Q8" s="130"/>
      <c r="R8" s="130"/>
      <c r="S8" s="130"/>
      <c r="T8" s="130"/>
      <c r="U8" s="181"/>
      <c r="V8" s="130"/>
      <c r="W8" s="130"/>
      <c r="X8" s="180"/>
      <c r="Y8" s="130"/>
      <c r="Z8" s="130"/>
      <c r="AA8" s="130"/>
      <c r="AB8" s="131"/>
    </row>
    <row r="9" spans="2:28">
      <c r="B9" s="3"/>
      <c r="C9" s="81"/>
      <c r="D9" s="107" t="s">
        <v>40</v>
      </c>
      <c r="E9" s="81"/>
      <c r="F9" s="108"/>
      <c r="G9" s="55" t="s">
        <v>166</v>
      </c>
      <c r="H9" s="129">
        <v>2054.3285000000001</v>
      </c>
      <c r="I9" s="130">
        <v>2083.9184024221317</v>
      </c>
      <c r="J9" s="130">
        <v>2087.5088955289475</v>
      </c>
      <c r="K9" s="130">
        <v>2093.4340201867085</v>
      </c>
      <c r="L9" s="180">
        <v>2094.6856237713878</v>
      </c>
      <c r="M9" s="183"/>
      <c r="N9" s="155"/>
      <c r="O9" s="155"/>
      <c r="P9" s="182"/>
      <c r="Q9" s="155"/>
      <c r="R9" s="155"/>
      <c r="S9" s="155"/>
      <c r="T9" s="155"/>
      <c r="U9" s="183"/>
      <c r="V9" s="155"/>
      <c r="W9" s="155"/>
      <c r="X9" s="182"/>
      <c r="Y9" s="155"/>
      <c r="Z9" s="155"/>
      <c r="AA9" s="155"/>
      <c r="AB9" s="184"/>
    </row>
    <row r="10" spans="2:28">
      <c r="B10" s="3"/>
      <c r="C10" s="81"/>
      <c r="D10" s="107" t="s">
        <v>41</v>
      </c>
      <c r="E10" s="81"/>
      <c r="F10" s="108"/>
      <c r="G10" s="55" t="s">
        <v>166</v>
      </c>
      <c r="H10" s="129">
        <v>330.7895000000002</v>
      </c>
      <c r="I10" s="130">
        <v>338.1487066131931</v>
      </c>
      <c r="J10" s="130">
        <v>337.21663987040296</v>
      </c>
      <c r="K10" s="130">
        <v>338.17378579307791</v>
      </c>
      <c r="L10" s="180">
        <v>338.37597010768349</v>
      </c>
      <c r="M10" s="183"/>
      <c r="N10" s="155"/>
      <c r="O10" s="155"/>
      <c r="P10" s="182"/>
      <c r="Q10" s="155"/>
      <c r="R10" s="155"/>
      <c r="S10" s="155"/>
      <c r="T10" s="155"/>
      <c r="U10" s="183"/>
      <c r="V10" s="155"/>
      <c r="W10" s="155"/>
      <c r="X10" s="182"/>
      <c r="Y10" s="155"/>
      <c r="Z10" s="155"/>
      <c r="AA10" s="155"/>
      <c r="AB10" s="184"/>
    </row>
    <row r="11" spans="2:28" ht="4.3499999999999996" customHeight="1">
      <c r="B11" s="3"/>
      <c r="C11" s="81"/>
      <c r="D11" s="81"/>
      <c r="E11" s="81"/>
      <c r="F11" s="108"/>
      <c r="G11" s="55"/>
      <c r="H11" s="169"/>
      <c r="I11" s="81"/>
      <c r="J11" s="81"/>
      <c r="K11" s="81"/>
      <c r="L11" s="108"/>
      <c r="M11" s="185"/>
      <c r="N11" s="81"/>
      <c r="O11" s="81"/>
      <c r="P11" s="108"/>
      <c r="Q11" s="81"/>
      <c r="R11" s="81"/>
      <c r="S11" s="81"/>
      <c r="T11" s="81"/>
      <c r="U11" s="185"/>
      <c r="V11" s="81"/>
      <c r="W11" s="81"/>
      <c r="X11" s="108"/>
      <c r="Y11" s="81"/>
      <c r="Z11" s="81"/>
      <c r="AA11" s="81"/>
      <c r="AB11" s="4"/>
    </row>
    <row r="12" spans="2:28">
      <c r="B12" s="3"/>
      <c r="C12" s="81" t="s">
        <v>42</v>
      </c>
      <c r="D12" s="81"/>
      <c r="E12" s="81"/>
      <c r="F12" s="108"/>
      <c r="G12" s="55" t="s">
        <v>182</v>
      </c>
      <c r="H12" s="159">
        <v>187.60950000000003</v>
      </c>
      <c r="I12" s="160">
        <v>173.59412981863275</v>
      </c>
      <c r="J12" s="160">
        <v>182.39905058658468</v>
      </c>
      <c r="K12" s="160">
        <v>168.54723601394539</v>
      </c>
      <c r="L12" s="161">
        <v>156.75215594868561</v>
      </c>
      <c r="M12" s="29">
        <v>177.36781669750195</v>
      </c>
      <c r="N12" s="28">
        <v>172.10950941122519</v>
      </c>
      <c r="O12" s="28">
        <v>168.69783197377228</v>
      </c>
      <c r="P12" s="166">
        <v>176.2013611920315</v>
      </c>
      <c r="Q12" s="28">
        <v>176.30514768863392</v>
      </c>
      <c r="R12" s="28">
        <v>185.38823430172752</v>
      </c>
      <c r="S12" s="28">
        <v>185.65559308440038</v>
      </c>
      <c r="T12" s="28">
        <v>182.247227271577</v>
      </c>
      <c r="U12" s="29">
        <v>175.75854753733478</v>
      </c>
      <c r="V12" s="28">
        <v>170.0815123879014</v>
      </c>
      <c r="W12" s="28">
        <v>165.92080203953992</v>
      </c>
      <c r="X12" s="166">
        <v>162.42808209100545</v>
      </c>
      <c r="Y12" s="28">
        <v>159.58339287827002</v>
      </c>
      <c r="Z12" s="28">
        <v>157.25582000050213</v>
      </c>
      <c r="AA12" s="28">
        <v>155.70898965875875</v>
      </c>
      <c r="AB12" s="30">
        <v>154.46042125721152</v>
      </c>
    </row>
    <row r="13" spans="2:28">
      <c r="B13" s="3"/>
      <c r="C13" s="81" t="s">
        <v>8</v>
      </c>
      <c r="D13" s="81"/>
      <c r="E13" s="81"/>
      <c r="F13" s="108"/>
      <c r="G13" s="55" t="s">
        <v>168</v>
      </c>
      <c r="H13" s="159">
        <v>6.8284080288285782</v>
      </c>
      <c r="I13" s="160">
        <v>6.2295857948370195</v>
      </c>
      <c r="J13" s="160">
        <v>6.5409691910806895</v>
      </c>
      <c r="K13" s="160">
        <v>6.0701319848444353</v>
      </c>
      <c r="L13" s="161">
        <v>5.6664590970321225</v>
      </c>
      <c r="M13" s="186">
        <v>6.3905129503691622</v>
      </c>
      <c r="N13" s="160">
        <v>6.1643478206696622</v>
      </c>
      <c r="O13" s="160">
        <v>6.0469006752954737</v>
      </c>
      <c r="P13" s="161">
        <v>6.3165817330137806</v>
      </c>
      <c r="Q13" s="160">
        <v>6.3223017922885232</v>
      </c>
      <c r="R13" s="160">
        <v>6.6459339307490319</v>
      </c>
      <c r="S13" s="160">
        <v>6.6572305397836891</v>
      </c>
      <c r="T13" s="160">
        <v>6.538410501501513</v>
      </c>
      <c r="U13" s="186">
        <v>6.3139459333137928</v>
      </c>
      <c r="V13" s="160">
        <v>6.1220207342976147</v>
      </c>
      <c r="W13" s="160">
        <v>5.9816041803380111</v>
      </c>
      <c r="X13" s="161">
        <v>5.8629570914283224</v>
      </c>
      <c r="Y13" s="160">
        <v>5.7637044798006389</v>
      </c>
      <c r="Z13" s="160">
        <v>5.6830195327419553</v>
      </c>
      <c r="AA13" s="160">
        <v>5.6304682878072105</v>
      </c>
      <c r="AB13" s="167">
        <v>5.5886440877786843</v>
      </c>
    </row>
    <row r="14" spans="2:28" ht="4.3499999999999996" customHeight="1">
      <c r="B14" s="3"/>
      <c r="C14" s="81"/>
      <c r="D14" s="81"/>
      <c r="E14" s="81"/>
      <c r="F14" s="108"/>
      <c r="G14" s="55"/>
      <c r="H14" s="169"/>
      <c r="I14" s="81"/>
      <c r="J14" s="81"/>
      <c r="K14" s="81"/>
      <c r="L14" s="108"/>
      <c r="M14" s="185"/>
      <c r="N14" s="81"/>
      <c r="O14" s="81"/>
      <c r="P14" s="108"/>
      <c r="Q14" s="81"/>
      <c r="R14" s="81"/>
      <c r="S14" s="81"/>
      <c r="T14" s="81"/>
      <c r="U14" s="185"/>
      <c r="V14" s="81"/>
      <c r="W14" s="81"/>
      <c r="X14" s="108"/>
      <c r="Y14" s="81"/>
      <c r="Z14" s="81"/>
      <c r="AA14" s="81"/>
      <c r="AB14" s="4"/>
    </row>
    <row r="15" spans="2:28">
      <c r="B15" s="8" t="s">
        <v>22</v>
      </c>
      <c r="C15" s="81"/>
      <c r="D15" s="81"/>
      <c r="E15" s="81"/>
      <c r="F15" s="108"/>
      <c r="G15" s="55"/>
      <c r="H15" s="169"/>
      <c r="I15" s="81"/>
      <c r="J15" s="81"/>
      <c r="K15" s="81"/>
      <c r="L15" s="108"/>
      <c r="M15" s="185"/>
      <c r="N15" s="81"/>
      <c r="O15" s="81"/>
      <c r="P15" s="108"/>
      <c r="Q15" s="81"/>
      <c r="R15" s="81"/>
      <c r="S15" s="81"/>
      <c r="T15" s="81"/>
      <c r="U15" s="185"/>
      <c r="V15" s="81"/>
      <c r="W15" s="81"/>
      <c r="X15" s="108"/>
      <c r="Y15" s="81"/>
      <c r="Z15" s="81"/>
      <c r="AA15" s="81"/>
      <c r="AB15" s="4"/>
    </row>
    <row r="16" spans="2:28">
      <c r="B16" s="3"/>
      <c r="C16" s="81" t="s">
        <v>75</v>
      </c>
      <c r="D16" s="81"/>
      <c r="E16" s="81"/>
      <c r="F16" s="108"/>
      <c r="G16" s="55" t="s">
        <v>183</v>
      </c>
      <c r="H16" s="187">
        <v>21038.080326491112</v>
      </c>
      <c r="I16" s="235">
        <v>22722.928183373788</v>
      </c>
      <c r="J16" s="235">
        <v>25385.886258166942</v>
      </c>
      <c r="K16" s="235">
        <v>27689.929539632722</v>
      </c>
      <c r="L16" s="236">
        <v>29315.864829829534</v>
      </c>
      <c r="M16" s="237">
        <v>5470.229418775737</v>
      </c>
      <c r="N16" s="235">
        <v>5520.5929559767674</v>
      </c>
      <c r="O16" s="235">
        <v>5759.084505935677</v>
      </c>
      <c r="P16" s="236">
        <v>5971.2936003875866</v>
      </c>
      <c r="Q16" s="235">
        <v>6142.6763107386987</v>
      </c>
      <c r="R16" s="235">
        <v>6271.5482975116465</v>
      </c>
      <c r="S16" s="235">
        <v>6406.1709034073292</v>
      </c>
      <c r="T16" s="235">
        <v>6565.2851955123115</v>
      </c>
      <c r="U16" s="237">
        <v>6719.4634654538431</v>
      </c>
      <c r="V16" s="235">
        <v>6864.1343360749024</v>
      </c>
      <c r="W16" s="235">
        <v>6998.5449764812329</v>
      </c>
      <c r="X16" s="236">
        <v>7107.7652458299426</v>
      </c>
      <c r="Y16" s="235">
        <v>7200.8491651400691</v>
      </c>
      <c r="Z16" s="235">
        <v>7282.4760793554469</v>
      </c>
      <c r="AA16" s="235">
        <v>7370.6916593508158</v>
      </c>
      <c r="AB16" s="238">
        <v>7461.8525735687681</v>
      </c>
    </row>
    <row r="17" spans="1:118" s="191" customFormat="1" ht="16.5">
      <c r="A17" s="68"/>
      <c r="B17" s="189"/>
      <c r="C17" s="52" t="s">
        <v>130</v>
      </c>
      <c r="D17" s="52"/>
      <c r="E17" s="52"/>
      <c r="F17" s="53"/>
      <c r="G17" s="55" t="s">
        <v>183</v>
      </c>
      <c r="H17" s="239">
        <v>1322.9386690351926</v>
      </c>
      <c r="I17" s="240">
        <v>1438.9665028352349</v>
      </c>
      <c r="J17" s="240">
        <v>1607.8146358532351</v>
      </c>
      <c r="K17" s="240">
        <v>1751.3552390461984</v>
      </c>
      <c r="L17" s="241">
        <v>1851.6431536807759</v>
      </c>
      <c r="M17" s="242">
        <v>1383.1833522007</v>
      </c>
      <c r="N17" s="242">
        <v>1399.3299855175146</v>
      </c>
      <c r="O17" s="242">
        <v>1459.7815311777949</v>
      </c>
      <c r="P17" s="236">
        <v>1513.5711424449303</v>
      </c>
      <c r="Q17" s="235">
        <v>1557.0123031148066</v>
      </c>
      <c r="R17" s="235">
        <v>1589.1331216383116</v>
      </c>
      <c r="S17" s="235">
        <v>1622.6886358707943</v>
      </c>
      <c r="T17" s="236">
        <v>1662.4244827890282</v>
      </c>
      <c r="U17" s="242">
        <v>1700.8827860233671</v>
      </c>
      <c r="V17" s="242">
        <v>1736.9076915554826</v>
      </c>
      <c r="W17" s="242">
        <v>1770.3111821078392</v>
      </c>
      <c r="X17" s="236">
        <v>1797.3192964981054</v>
      </c>
      <c r="Y17" s="242">
        <v>1820.2280864576969</v>
      </c>
      <c r="Z17" s="242">
        <v>1840.2246289208999</v>
      </c>
      <c r="AA17" s="242">
        <v>1861.8719359768959</v>
      </c>
      <c r="AB17" s="238">
        <v>1884.2479633676114</v>
      </c>
      <c r="AG17" s="190"/>
      <c r="AH17" s="190"/>
      <c r="AI17" s="190"/>
      <c r="AJ17" s="190"/>
      <c r="AK17" s="190"/>
      <c r="AL17" s="190"/>
      <c r="AM17" s="190"/>
      <c r="AN17" s="190"/>
      <c r="AO17" s="190"/>
      <c r="AP17" s="190"/>
      <c r="AQ17" s="190"/>
      <c r="AR17" s="190"/>
      <c r="AS17" s="190"/>
      <c r="AT17" s="190"/>
      <c r="AU17" s="190"/>
      <c r="AV17" s="190"/>
      <c r="AW17" s="190"/>
      <c r="AX17" s="190"/>
      <c r="AY17" s="190"/>
      <c r="AZ17" s="190"/>
      <c r="BA17" s="190"/>
      <c r="BB17" s="190"/>
      <c r="BC17" s="190"/>
      <c r="BD17" s="190"/>
      <c r="BE17" s="190"/>
      <c r="BF17" s="190"/>
      <c r="BG17" s="190"/>
      <c r="BH17" s="190"/>
      <c r="BI17" s="190"/>
      <c r="BJ17" s="190"/>
      <c r="BK17" s="190"/>
      <c r="BL17" s="190"/>
      <c r="BM17" s="190"/>
      <c r="BN17" s="190"/>
      <c r="BO17" s="190"/>
      <c r="BP17" s="190"/>
      <c r="BQ17" s="190"/>
      <c r="BR17" s="190"/>
      <c r="BS17" s="190"/>
      <c r="BT17" s="190"/>
      <c r="BU17" s="190"/>
      <c r="BV17" s="190"/>
      <c r="BW17" s="190"/>
      <c r="BX17" s="190"/>
      <c r="BY17" s="190"/>
      <c r="BZ17" s="190"/>
      <c r="CA17" s="190"/>
      <c r="CB17" s="190"/>
      <c r="CC17" s="190"/>
      <c r="CD17" s="190"/>
      <c r="CE17" s="190"/>
      <c r="CF17" s="190"/>
      <c r="CG17" s="190"/>
      <c r="CH17" s="190"/>
      <c r="CI17" s="190"/>
      <c r="CJ17" s="190"/>
      <c r="CK17" s="190"/>
      <c r="CL17" s="190"/>
      <c r="CM17" s="190"/>
      <c r="CN17" s="190"/>
      <c r="CO17" s="190"/>
      <c r="CP17" s="190"/>
      <c r="CQ17" s="190"/>
      <c r="CR17" s="190"/>
      <c r="CS17" s="190"/>
      <c r="CT17" s="190"/>
      <c r="CU17" s="190"/>
      <c r="CV17" s="190"/>
      <c r="CW17" s="190"/>
      <c r="CX17" s="190"/>
      <c r="CY17" s="190"/>
      <c r="CZ17" s="190"/>
      <c r="DA17" s="190"/>
      <c r="DB17" s="190"/>
      <c r="DC17" s="190"/>
      <c r="DD17" s="190"/>
      <c r="DE17" s="190"/>
      <c r="DF17" s="190"/>
      <c r="DG17" s="190"/>
      <c r="DH17" s="190"/>
      <c r="DI17" s="190"/>
      <c r="DJ17" s="190"/>
      <c r="DK17" s="190"/>
      <c r="DL17" s="190"/>
      <c r="DM17" s="190"/>
      <c r="DN17" s="190"/>
    </row>
    <row r="18" spans="1:118">
      <c r="B18" s="3"/>
      <c r="C18" s="81"/>
      <c r="D18" s="107" t="s">
        <v>44</v>
      </c>
      <c r="E18" s="81"/>
      <c r="F18" s="108"/>
      <c r="G18" s="55" t="s">
        <v>183</v>
      </c>
      <c r="H18" s="239">
        <v>1297.5963239467346</v>
      </c>
      <c r="I18" s="243">
        <v>1426.9301468971469</v>
      </c>
      <c r="J18" s="243">
        <v>1603.7814672819115</v>
      </c>
      <c r="K18" s="243">
        <v>1762.6657950991867</v>
      </c>
      <c r="L18" s="244">
        <v>1862.0544029840473</v>
      </c>
      <c r="M18" s="247"/>
      <c r="N18" s="245"/>
      <c r="O18" s="245"/>
      <c r="P18" s="246"/>
      <c r="Q18" s="268"/>
      <c r="R18" s="268"/>
      <c r="S18" s="268"/>
      <c r="T18" s="268"/>
      <c r="U18" s="247"/>
      <c r="V18" s="245"/>
      <c r="W18" s="245"/>
      <c r="X18" s="246"/>
      <c r="Y18" s="245"/>
      <c r="Z18" s="245"/>
      <c r="AA18" s="245"/>
      <c r="AB18" s="248"/>
    </row>
    <row r="19" spans="1:118" ht="16.5">
      <c r="B19" s="3"/>
      <c r="C19" s="81"/>
      <c r="D19" s="107" t="s">
        <v>131</v>
      </c>
      <c r="E19" s="81"/>
      <c r="F19" s="108"/>
      <c r="G19" s="55" t="s">
        <v>183</v>
      </c>
      <c r="H19" s="239">
        <v>1403.3479812626981</v>
      </c>
      <c r="I19" s="243">
        <v>1476.2779543699671</v>
      </c>
      <c r="J19" s="243">
        <v>1618.4611930929339</v>
      </c>
      <c r="K19" s="243">
        <v>1710.8042060432517</v>
      </c>
      <c r="L19" s="244">
        <v>1814.0371822142422</v>
      </c>
      <c r="M19" s="247"/>
      <c r="N19" s="245"/>
      <c r="O19" s="245"/>
      <c r="P19" s="246"/>
      <c r="Q19" s="268"/>
      <c r="R19" s="268"/>
      <c r="S19" s="268"/>
      <c r="T19" s="268"/>
      <c r="U19" s="247"/>
      <c r="V19" s="245"/>
      <c r="W19" s="245"/>
      <c r="X19" s="246"/>
      <c r="Y19" s="245"/>
      <c r="Z19" s="245"/>
      <c r="AA19" s="245"/>
      <c r="AB19" s="248"/>
    </row>
    <row r="20" spans="1:118">
      <c r="B20" s="3"/>
      <c r="C20" s="81" t="s">
        <v>43</v>
      </c>
      <c r="D20" s="81"/>
      <c r="E20" s="81"/>
      <c r="F20" s="108"/>
      <c r="G20" s="55" t="s">
        <v>183</v>
      </c>
      <c r="H20" s="249">
        <v>1086.0535256273606</v>
      </c>
      <c r="I20" s="250">
        <v>1045.2643452682444</v>
      </c>
      <c r="J20" s="250">
        <v>1047.9796946844065</v>
      </c>
      <c r="K20" s="250">
        <v>1066.5433985883144</v>
      </c>
      <c r="L20" s="251">
        <v>1086.3377570830808</v>
      </c>
      <c r="M20" s="247"/>
      <c r="N20" s="245"/>
      <c r="O20" s="245"/>
      <c r="P20" s="246"/>
      <c r="Q20" s="268"/>
      <c r="R20" s="268"/>
      <c r="S20" s="268"/>
      <c r="T20" s="268"/>
      <c r="U20" s="247"/>
      <c r="V20" s="245"/>
      <c r="W20" s="245"/>
      <c r="X20" s="246"/>
      <c r="Y20" s="245"/>
      <c r="Z20" s="245"/>
      <c r="AA20" s="245"/>
      <c r="AB20" s="248"/>
    </row>
    <row r="21" spans="1:118" ht="16.5">
      <c r="B21" s="3"/>
      <c r="C21" s="81" t="s">
        <v>132</v>
      </c>
      <c r="D21" s="81"/>
      <c r="E21" s="81"/>
      <c r="F21" s="108"/>
      <c r="G21" s="55" t="s">
        <v>184</v>
      </c>
      <c r="H21" s="154">
        <v>37424.612954159908</v>
      </c>
      <c r="I21" s="151">
        <v>37416.294309768949</v>
      </c>
      <c r="J21" s="151">
        <v>37784.306584506536</v>
      </c>
      <c r="K21" s="151">
        <v>38883.521151598339</v>
      </c>
      <c r="L21" s="152">
        <v>39926.514400994907</v>
      </c>
      <c r="M21" s="188">
        <v>9360.8291338962008</v>
      </c>
      <c r="N21" s="151">
        <v>9341.7097472335026</v>
      </c>
      <c r="O21" s="151">
        <v>9358.9670194700175</v>
      </c>
      <c r="P21" s="152">
        <v>9354.8196671843252</v>
      </c>
      <c r="Q21" s="151">
        <v>9336.2688527597293</v>
      </c>
      <c r="R21" s="151">
        <v>9383.1885855686396</v>
      </c>
      <c r="S21" s="151">
        <v>9480.2111860814239</v>
      </c>
      <c r="T21" s="151">
        <v>9584.4775291439</v>
      </c>
      <c r="U21" s="188">
        <v>9646.2508876527299</v>
      </c>
      <c r="V21" s="151">
        <v>9692.7919686905698</v>
      </c>
      <c r="W21" s="151">
        <v>9743.777073202582</v>
      </c>
      <c r="X21" s="152">
        <v>9800.6932733751019</v>
      </c>
      <c r="Y21" s="151">
        <v>9891.7427885596317</v>
      </c>
      <c r="Z21" s="151">
        <v>9956.055842668924</v>
      </c>
      <c r="AA21" s="151">
        <v>10009.257239824095</v>
      </c>
      <c r="AB21" s="153">
        <v>10069.460308446558</v>
      </c>
    </row>
    <row r="22" spans="1:118">
      <c r="B22" s="3"/>
      <c r="C22" s="81" t="s">
        <v>72</v>
      </c>
      <c r="D22" s="81"/>
      <c r="E22" s="81"/>
      <c r="F22" s="108"/>
      <c r="G22" s="55" t="s">
        <v>185</v>
      </c>
      <c r="H22" s="159">
        <v>43.870828458864466</v>
      </c>
      <c r="I22" s="160">
        <v>44.005202727420802</v>
      </c>
      <c r="J22" s="160">
        <v>44.285343785881743</v>
      </c>
      <c r="K22" s="160">
        <v>45.049581955314679</v>
      </c>
      <c r="L22" s="161">
        <v>45.369417684695215</v>
      </c>
      <c r="M22" s="186">
        <v>43.685771687914404</v>
      </c>
      <c r="N22" s="160">
        <v>43.335491730334304</v>
      </c>
      <c r="O22" s="160">
        <v>44.410932534768016</v>
      </c>
      <c r="P22" s="161">
        <v>44.58861495666649</v>
      </c>
      <c r="Q22" s="160">
        <v>44.656276301681999</v>
      </c>
      <c r="R22" s="160">
        <v>44.11679030016856</v>
      </c>
      <c r="S22" s="160">
        <v>44.111285801281824</v>
      </c>
      <c r="T22" s="160">
        <v>44.257022740394589</v>
      </c>
      <c r="U22" s="186">
        <v>44.582087661987543</v>
      </c>
      <c r="V22" s="160">
        <v>44.944699782954011</v>
      </c>
      <c r="W22" s="160">
        <v>45.252497733120386</v>
      </c>
      <c r="X22" s="161">
        <v>45.419042643196761</v>
      </c>
      <c r="Y22" s="160">
        <v>45.350344752183268</v>
      </c>
      <c r="Z22" s="160">
        <v>45.340811013919222</v>
      </c>
      <c r="AA22" s="160">
        <v>45.389003716607576</v>
      </c>
      <c r="AB22" s="167">
        <v>45.397511256070793</v>
      </c>
    </row>
    <row r="23" spans="1:118" ht="4.3499999999999996" customHeight="1">
      <c r="B23" s="3"/>
      <c r="C23" s="81"/>
      <c r="D23" s="81"/>
      <c r="E23" s="81"/>
      <c r="F23" s="108"/>
      <c r="G23" s="55"/>
      <c r="H23" s="169"/>
      <c r="I23" s="81"/>
      <c r="J23" s="81"/>
      <c r="K23" s="81"/>
      <c r="L23" s="108"/>
      <c r="M23" s="185"/>
      <c r="N23" s="81"/>
      <c r="O23" s="81"/>
      <c r="P23" s="108"/>
      <c r="Q23" s="81"/>
      <c r="R23" s="81"/>
      <c r="S23" s="81"/>
      <c r="T23" s="81"/>
      <c r="U23" s="185"/>
      <c r="V23" s="81"/>
      <c r="W23" s="81"/>
      <c r="X23" s="108"/>
      <c r="Y23" s="81"/>
      <c r="Z23" s="81"/>
      <c r="AA23" s="81"/>
      <c r="AB23" s="4"/>
    </row>
    <row r="24" spans="1:118">
      <c r="B24" s="8" t="s">
        <v>24</v>
      </c>
      <c r="C24" s="81"/>
      <c r="D24" s="81"/>
      <c r="E24" s="81"/>
      <c r="F24" s="108"/>
      <c r="G24" s="55"/>
      <c r="H24" s="169"/>
      <c r="I24" s="81"/>
      <c r="J24" s="81"/>
      <c r="K24" s="81"/>
      <c r="L24" s="108"/>
      <c r="M24" s="185"/>
      <c r="N24" s="81"/>
      <c r="O24" s="81"/>
      <c r="P24" s="108"/>
      <c r="Q24" s="81"/>
      <c r="R24" s="81"/>
      <c r="S24" s="81"/>
      <c r="T24" s="81"/>
      <c r="U24" s="185"/>
      <c r="V24" s="81"/>
      <c r="W24" s="81"/>
      <c r="X24" s="108"/>
      <c r="Y24" s="81"/>
      <c r="Z24" s="81"/>
      <c r="AA24" s="81"/>
      <c r="AB24" s="4"/>
    </row>
    <row r="25" spans="1:118">
      <c r="B25" s="3"/>
      <c r="C25" s="81" t="s">
        <v>76</v>
      </c>
      <c r="D25" s="81"/>
      <c r="E25" s="81"/>
      <c r="F25" s="108"/>
      <c r="G25" s="55" t="s">
        <v>182</v>
      </c>
      <c r="H25" s="129">
        <v>3659.3304626109657</v>
      </c>
      <c r="I25" s="130">
        <v>3657.104034001386</v>
      </c>
      <c r="J25" s="130">
        <v>3649.7342841951927</v>
      </c>
      <c r="K25" s="130">
        <v>3602.6530895294636</v>
      </c>
      <c r="L25" s="180">
        <v>3577.7724911049199</v>
      </c>
      <c r="M25" s="181">
        <v>3643.473633475784</v>
      </c>
      <c r="N25" s="130">
        <v>3664.4730514660937</v>
      </c>
      <c r="O25" s="130">
        <v>3661.6903790512833</v>
      </c>
      <c r="P25" s="180">
        <v>3658.779072012383</v>
      </c>
      <c r="Q25" s="130">
        <v>3656.2527143277289</v>
      </c>
      <c r="R25" s="130">
        <v>3653.2740121760112</v>
      </c>
      <c r="S25" s="130">
        <v>3647.9304808399061</v>
      </c>
      <c r="T25" s="130">
        <v>3641.4799294371255</v>
      </c>
      <c r="U25" s="181">
        <v>3624.9731789781295</v>
      </c>
      <c r="V25" s="130">
        <v>3603.7978417498512</v>
      </c>
      <c r="W25" s="130">
        <v>3593.4134118762618</v>
      </c>
      <c r="X25" s="180">
        <v>3588.4279255136112</v>
      </c>
      <c r="Y25" s="130">
        <v>3584.1606340721173</v>
      </c>
      <c r="Z25" s="130">
        <v>3579.8984633803534</v>
      </c>
      <c r="AA25" s="130">
        <v>3575.6414072934194</v>
      </c>
      <c r="AB25" s="131">
        <v>3571.3894596737896</v>
      </c>
    </row>
    <row r="26" spans="1:118">
      <c r="B26" s="3"/>
      <c r="C26" s="81" t="s">
        <v>25</v>
      </c>
      <c r="D26" s="81"/>
      <c r="E26" s="81"/>
      <c r="F26" s="108"/>
      <c r="G26" s="55" t="s">
        <v>182</v>
      </c>
      <c r="H26" s="129">
        <v>2748.171499999999</v>
      </c>
      <c r="I26" s="130">
        <v>2786.7073368314686</v>
      </c>
      <c r="J26" s="130">
        <v>2788.5587155544126</v>
      </c>
      <c r="K26" s="130">
        <v>2776.528017117631</v>
      </c>
      <c r="L26" s="180">
        <v>2766.2948687150201</v>
      </c>
      <c r="M26" s="181">
        <v>2775.4863823138944</v>
      </c>
      <c r="N26" s="130">
        <v>2792.0148962737812</v>
      </c>
      <c r="O26" s="130">
        <v>2789.8231016590839</v>
      </c>
      <c r="P26" s="180">
        <v>2789.5049670791159</v>
      </c>
      <c r="Q26" s="130">
        <v>2788.6227750734379</v>
      </c>
      <c r="R26" s="130">
        <v>2789.4986052145914</v>
      </c>
      <c r="S26" s="130">
        <v>2788.7811902400008</v>
      </c>
      <c r="T26" s="130">
        <v>2787.3322916896213</v>
      </c>
      <c r="U26" s="181">
        <v>2783.6562015837567</v>
      </c>
      <c r="V26" s="130">
        <v>2778.1923611438897</v>
      </c>
      <c r="W26" s="130">
        <v>2773.8512452049945</v>
      </c>
      <c r="X26" s="180">
        <v>2770.412260537882</v>
      </c>
      <c r="Y26" s="130">
        <v>2768.7643153382123</v>
      </c>
      <c r="Z26" s="130">
        <v>2767.1173589056625</v>
      </c>
      <c r="AA26" s="130">
        <v>2765.471390646971</v>
      </c>
      <c r="AB26" s="131">
        <v>2763.8264099692356</v>
      </c>
    </row>
    <row r="27" spans="1:118" ht="16.5">
      <c r="B27" s="3"/>
      <c r="C27" s="81" t="s">
        <v>133</v>
      </c>
      <c r="D27" s="81"/>
      <c r="E27" s="81"/>
      <c r="F27" s="108"/>
      <c r="G27" s="55" t="s">
        <v>168</v>
      </c>
      <c r="H27" s="159">
        <v>75.102165927942579</v>
      </c>
      <c r="I27" s="160">
        <v>76.199819025229317</v>
      </c>
      <c r="J27" s="160">
        <v>76.404587125703856</v>
      </c>
      <c r="K27" s="160">
        <v>77.069622123474062</v>
      </c>
      <c r="L27" s="161">
        <v>77.318983335523811</v>
      </c>
      <c r="M27" s="186">
        <v>76.176930630513425</v>
      </c>
      <c r="N27" s="160">
        <v>76.191443000426602</v>
      </c>
      <c r="O27" s="160">
        <v>76.189486626717638</v>
      </c>
      <c r="P27" s="161">
        <v>76.241415843259617</v>
      </c>
      <c r="Q27" s="160">
        <v>76.269967996076531</v>
      </c>
      <c r="R27" s="160">
        <v>76.356128664793815</v>
      </c>
      <c r="S27" s="160">
        <v>76.44830966180875</v>
      </c>
      <c r="T27" s="160">
        <v>76.543942180136298</v>
      </c>
      <c r="U27" s="186">
        <v>76.791084075509275</v>
      </c>
      <c r="V27" s="160">
        <v>77.090682750254331</v>
      </c>
      <c r="W27" s="160">
        <v>77.192655763942767</v>
      </c>
      <c r="X27" s="161">
        <v>77.204065904189861</v>
      </c>
      <c r="Y27" s="160">
        <v>77.250006292058998</v>
      </c>
      <c r="Z27" s="160">
        <v>77.295973257654495</v>
      </c>
      <c r="AA27" s="160">
        <v>77.341966814851645</v>
      </c>
      <c r="AB27" s="167">
        <v>77.387986977530105</v>
      </c>
    </row>
    <row r="28" spans="1:118" ht="17.25" thickBot="1">
      <c r="B28" s="77"/>
      <c r="C28" s="110" t="s">
        <v>134</v>
      </c>
      <c r="D28" s="110"/>
      <c r="E28" s="110"/>
      <c r="F28" s="111"/>
      <c r="G28" s="112" t="s">
        <v>168</v>
      </c>
      <c r="H28" s="172">
        <v>6.7664078188648507</v>
      </c>
      <c r="I28" s="173">
        <v>6.5078931092195811</v>
      </c>
      <c r="J28" s="173">
        <v>6.3858533133035662</v>
      </c>
      <c r="K28" s="173">
        <v>6.3219383588584694</v>
      </c>
      <c r="L28" s="174">
        <v>6.2800037572470409</v>
      </c>
      <c r="M28" s="192">
        <v>6.5929077534010592</v>
      </c>
      <c r="N28" s="173">
        <v>6.5243304711626902</v>
      </c>
      <c r="O28" s="173">
        <v>6.4741438297052101</v>
      </c>
      <c r="P28" s="174">
        <v>6.4401903826093694</v>
      </c>
      <c r="Q28" s="173">
        <v>6.4161713443484327</v>
      </c>
      <c r="R28" s="173">
        <v>6.3945542099135899</v>
      </c>
      <c r="S28" s="173">
        <v>6.3750987889222319</v>
      </c>
      <c r="T28" s="173">
        <v>6.3575889100300085</v>
      </c>
      <c r="U28" s="192">
        <v>6.3418300190270074</v>
      </c>
      <c r="V28" s="173">
        <v>6.3276470171243062</v>
      </c>
      <c r="W28" s="173">
        <v>6.3148823154118752</v>
      </c>
      <c r="X28" s="174">
        <v>6.3033940838706881</v>
      </c>
      <c r="Y28" s="173">
        <v>6.2930546754836199</v>
      </c>
      <c r="Z28" s="173">
        <v>6.2837492079352577</v>
      </c>
      <c r="AA28" s="173">
        <v>6.2753742871417311</v>
      </c>
      <c r="AB28" s="193">
        <v>6.2678368584275583</v>
      </c>
    </row>
    <row r="29" spans="1:118" ht="15" thickBot="1"/>
    <row r="30" spans="1:118" ht="30" customHeight="1">
      <c r="B30" s="85" t="str">
        <f>"Strednodobá predikcia -  "&amp;Súhrn!$H$3&amp;" - trh práce [zmena oproti predchádzajúcemu obdobiu]"</f>
        <v>Strednodobá predikcia -  ECB scenár - trh práce [zmena oproti predchádzajúcemu obdobiu]</v>
      </c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7"/>
    </row>
    <row r="31" spans="1:118">
      <c r="B31" s="310" t="s">
        <v>27</v>
      </c>
      <c r="C31" s="311"/>
      <c r="D31" s="311"/>
      <c r="E31" s="311"/>
      <c r="F31" s="312"/>
      <c r="G31" s="313" t="s">
        <v>62</v>
      </c>
      <c r="H31" s="134" t="str">
        <f t="shared" ref="H31:L31" si="0">H$3</f>
        <v>Skutočnosť</v>
      </c>
      <c r="I31" s="301">
        <f t="shared" si="0"/>
        <v>2022</v>
      </c>
      <c r="J31" s="301">
        <f t="shared" si="0"/>
        <v>2023</v>
      </c>
      <c r="K31" s="301">
        <f t="shared" si="0"/>
        <v>2024</v>
      </c>
      <c r="L31" s="295">
        <f t="shared" si="0"/>
        <v>2025</v>
      </c>
      <c r="M31" s="314">
        <f>M$3</f>
        <v>2022</v>
      </c>
      <c r="N31" s="315"/>
      <c r="O31" s="315"/>
      <c r="P31" s="317"/>
      <c r="Q31" s="314">
        <f>Q$3</f>
        <v>2023</v>
      </c>
      <c r="R31" s="315"/>
      <c r="S31" s="315"/>
      <c r="T31" s="317"/>
      <c r="U31" s="314">
        <f>U$3</f>
        <v>2024</v>
      </c>
      <c r="V31" s="315"/>
      <c r="W31" s="315"/>
      <c r="X31" s="317"/>
      <c r="Y31" s="314">
        <f>Y$3</f>
        <v>2025</v>
      </c>
      <c r="Z31" s="315"/>
      <c r="AA31" s="315"/>
      <c r="AB31" s="316"/>
    </row>
    <row r="32" spans="1:118">
      <c r="B32" s="305"/>
      <c r="C32" s="306"/>
      <c r="D32" s="306"/>
      <c r="E32" s="306"/>
      <c r="F32" s="307"/>
      <c r="G32" s="309"/>
      <c r="H32" s="135">
        <f>$H$4</f>
        <v>2021</v>
      </c>
      <c r="I32" s="298"/>
      <c r="J32" s="298"/>
      <c r="K32" s="298"/>
      <c r="L32" s="296"/>
      <c r="M32" s="138" t="s">
        <v>3</v>
      </c>
      <c r="N32" s="136" t="s">
        <v>4</v>
      </c>
      <c r="O32" s="136" t="s">
        <v>5</v>
      </c>
      <c r="P32" s="234" t="s">
        <v>6</v>
      </c>
      <c r="Q32" s="138" t="s">
        <v>3</v>
      </c>
      <c r="R32" s="136" t="s">
        <v>4</v>
      </c>
      <c r="S32" s="136" t="s">
        <v>5</v>
      </c>
      <c r="T32" s="234" t="s">
        <v>6</v>
      </c>
      <c r="U32" s="138" t="s">
        <v>3</v>
      </c>
      <c r="V32" s="136" t="s">
        <v>4</v>
      </c>
      <c r="W32" s="136" t="s">
        <v>5</v>
      </c>
      <c r="X32" s="234" t="s">
        <v>6</v>
      </c>
      <c r="Y32" s="136" t="s">
        <v>3</v>
      </c>
      <c r="Z32" s="136" t="s">
        <v>4</v>
      </c>
      <c r="AA32" s="136" t="s">
        <v>5</v>
      </c>
      <c r="AB32" s="194" t="s">
        <v>6</v>
      </c>
    </row>
    <row r="33" spans="2:28" ht="3.75" customHeight="1">
      <c r="B33" s="8"/>
      <c r="C33" s="9"/>
      <c r="D33" s="9"/>
      <c r="E33" s="9"/>
      <c r="F33" s="140"/>
      <c r="G33" s="141"/>
      <c r="H33" s="95"/>
      <c r="I33" s="96"/>
      <c r="J33" s="96"/>
      <c r="K33" s="233"/>
      <c r="L33" s="142"/>
      <c r="M33" s="179"/>
      <c r="N33" s="143"/>
      <c r="O33" s="143"/>
      <c r="P33" s="144"/>
      <c r="Q33" s="143"/>
      <c r="R33" s="143"/>
      <c r="S33" s="143"/>
      <c r="T33" s="143"/>
      <c r="U33" s="179"/>
      <c r="V33" s="143"/>
      <c r="W33" s="143"/>
      <c r="X33" s="144"/>
      <c r="Y33" s="143"/>
      <c r="Z33" s="143"/>
      <c r="AA33" s="143"/>
      <c r="AB33" s="145"/>
    </row>
    <row r="34" spans="2:28">
      <c r="B34" s="8" t="s">
        <v>23</v>
      </c>
      <c r="C34" s="9"/>
      <c r="D34" s="9"/>
      <c r="E34" s="9"/>
      <c r="F34" s="93"/>
      <c r="G34" s="94"/>
      <c r="H34" s="95"/>
      <c r="I34" s="96"/>
      <c r="J34" s="96"/>
      <c r="K34" s="233"/>
      <c r="L34" s="142"/>
      <c r="M34" s="179"/>
      <c r="N34" s="143"/>
      <c r="O34" s="143"/>
      <c r="P34" s="144"/>
      <c r="Q34" s="143"/>
      <c r="R34" s="143"/>
      <c r="S34" s="143"/>
      <c r="T34" s="143"/>
      <c r="U34" s="179"/>
      <c r="V34" s="143"/>
      <c r="W34" s="143"/>
      <c r="X34" s="144"/>
      <c r="Y34" s="143"/>
      <c r="Z34" s="143"/>
      <c r="AA34" s="143"/>
      <c r="AB34" s="145"/>
    </row>
    <row r="35" spans="2:28">
      <c r="B35" s="8"/>
      <c r="C35" s="101" t="s">
        <v>10</v>
      </c>
      <c r="D35" s="9"/>
      <c r="E35" s="9"/>
      <c r="F35" s="93"/>
      <c r="G35" s="55" t="s">
        <v>180</v>
      </c>
      <c r="H35" s="27">
        <v>-0.58155868732464455</v>
      </c>
      <c r="I35" s="28">
        <v>1.549152244682432</v>
      </c>
      <c r="J35" s="28">
        <v>0.10975857580942261</v>
      </c>
      <c r="K35" s="28">
        <v>0.28383709743468444</v>
      </c>
      <c r="L35" s="166">
        <v>5.9787104470970576E-2</v>
      </c>
      <c r="M35" s="186">
        <v>0.46811664997801472</v>
      </c>
      <c r="N35" s="160">
        <v>0.53994394039797555</v>
      </c>
      <c r="O35" s="160">
        <v>0.10940750693066548</v>
      </c>
      <c r="P35" s="161">
        <v>-0.15366885128784702</v>
      </c>
      <c r="Q35" s="160">
        <v>8.7864765142555257E-2</v>
      </c>
      <c r="R35" s="160">
        <v>-0.17502535022111942</v>
      </c>
      <c r="S35" s="160">
        <v>8.4370346803638085E-2</v>
      </c>
      <c r="T35" s="160">
        <v>0.14972147097731181</v>
      </c>
      <c r="U35" s="186">
        <v>0.16419459893258193</v>
      </c>
      <c r="V35" s="160">
        <v>1.3919135719291376E-2</v>
      </c>
      <c r="W35" s="160">
        <v>-4.7137526492946336E-3</v>
      </c>
      <c r="X35" s="161">
        <v>3.011982804167701E-3</v>
      </c>
      <c r="Y35" s="160">
        <v>4.5753794437914053E-2</v>
      </c>
      <c r="Z35" s="160">
        <v>2.4912428608843129E-2</v>
      </c>
      <c r="AA35" s="160">
        <v>-6.7627697828669397E-3</v>
      </c>
      <c r="AB35" s="167">
        <v>-1.862477104947402E-2</v>
      </c>
    </row>
    <row r="36" spans="2:28" ht="4.3499999999999996" customHeight="1">
      <c r="B36" s="3"/>
      <c r="C36" s="81"/>
      <c r="D36" s="107"/>
      <c r="E36" s="81"/>
      <c r="F36" s="108"/>
      <c r="G36" s="55"/>
      <c r="H36" s="169"/>
      <c r="I36" s="81"/>
      <c r="J36" s="81"/>
      <c r="K36" s="81"/>
      <c r="L36" s="108"/>
      <c r="M36" s="185"/>
      <c r="N36" s="81"/>
      <c r="O36" s="81"/>
      <c r="P36" s="108"/>
      <c r="Q36" s="81"/>
      <c r="R36" s="81"/>
      <c r="S36" s="81"/>
      <c r="T36" s="81"/>
      <c r="U36" s="185"/>
      <c r="V36" s="81"/>
      <c r="W36" s="81"/>
      <c r="X36" s="108"/>
      <c r="Y36" s="81"/>
      <c r="Z36" s="81"/>
      <c r="AA36" s="81"/>
      <c r="AB36" s="4"/>
    </row>
    <row r="37" spans="2:28">
      <c r="B37" s="3"/>
      <c r="C37" s="81"/>
      <c r="D37" s="107" t="s">
        <v>40</v>
      </c>
      <c r="E37" s="81"/>
      <c r="F37" s="108"/>
      <c r="G37" s="55" t="s">
        <v>180</v>
      </c>
      <c r="H37" s="159">
        <v>-1.0189705788115333</v>
      </c>
      <c r="I37" s="160">
        <v>1.4403685886717597</v>
      </c>
      <c r="J37" s="160">
        <v>0.17229528289794871</v>
      </c>
      <c r="K37" s="160">
        <v>0.28383709743471286</v>
      </c>
      <c r="L37" s="161">
        <v>5.9787104470927943E-2</v>
      </c>
      <c r="M37" s="225"/>
      <c r="N37" s="223"/>
      <c r="O37" s="223"/>
      <c r="P37" s="224"/>
      <c r="Q37" s="223"/>
      <c r="R37" s="223"/>
      <c r="S37" s="223"/>
      <c r="T37" s="223"/>
      <c r="U37" s="225"/>
      <c r="V37" s="223"/>
      <c r="W37" s="223"/>
      <c r="X37" s="224"/>
      <c r="Y37" s="223"/>
      <c r="Z37" s="223"/>
      <c r="AA37" s="223"/>
      <c r="AB37" s="226"/>
    </row>
    <row r="38" spans="2:28">
      <c r="B38" s="3"/>
      <c r="C38" s="81"/>
      <c r="D38" s="107" t="s">
        <v>41</v>
      </c>
      <c r="E38" s="81"/>
      <c r="F38" s="108"/>
      <c r="G38" s="55" t="s">
        <v>180</v>
      </c>
      <c r="H38" s="159">
        <v>2.2239356228350005</v>
      </c>
      <c r="I38" s="160">
        <v>2.2247400879389829</v>
      </c>
      <c r="J38" s="160">
        <v>-0.2756381215014585</v>
      </c>
      <c r="K38" s="160">
        <v>0.28383709743468444</v>
      </c>
      <c r="L38" s="161">
        <v>5.9787104470984787E-2</v>
      </c>
      <c r="M38" s="225"/>
      <c r="N38" s="223"/>
      <c r="O38" s="223"/>
      <c r="P38" s="224"/>
      <c r="Q38" s="223"/>
      <c r="R38" s="223"/>
      <c r="S38" s="223"/>
      <c r="T38" s="223"/>
      <c r="U38" s="225"/>
      <c r="V38" s="223"/>
      <c r="W38" s="223"/>
      <c r="X38" s="224"/>
      <c r="Y38" s="223"/>
      <c r="Z38" s="223"/>
      <c r="AA38" s="223"/>
      <c r="AB38" s="226"/>
    </row>
    <row r="39" spans="2:28" ht="4.3499999999999996" customHeight="1">
      <c r="B39" s="3"/>
      <c r="C39" s="81"/>
      <c r="D39" s="81"/>
      <c r="E39" s="81"/>
      <c r="F39" s="108"/>
      <c r="G39" s="55"/>
      <c r="H39" s="169"/>
      <c r="I39" s="81"/>
      <c r="J39" s="81"/>
      <c r="K39" s="81"/>
      <c r="L39" s="108"/>
      <c r="M39" s="185"/>
      <c r="N39" s="81"/>
      <c r="O39" s="81"/>
      <c r="P39" s="108"/>
      <c r="Q39" s="81"/>
      <c r="R39" s="81"/>
      <c r="S39" s="81"/>
      <c r="T39" s="81"/>
      <c r="U39" s="185"/>
      <c r="V39" s="81"/>
      <c r="W39" s="81"/>
      <c r="X39" s="108"/>
      <c r="Y39" s="81"/>
      <c r="Z39" s="81"/>
      <c r="AA39" s="81"/>
      <c r="AB39" s="4"/>
    </row>
    <row r="40" spans="2:28">
      <c r="B40" s="3"/>
      <c r="C40" s="81" t="s">
        <v>42</v>
      </c>
      <c r="D40" s="81"/>
      <c r="E40" s="81"/>
      <c r="F40" s="108"/>
      <c r="G40" s="55" t="s">
        <v>180</v>
      </c>
      <c r="H40" s="159">
        <v>3.3990153891940906</v>
      </c>
      <c r="I40" s="160">
        <v>-7.4705013239560145</v>
      </c>
      <c r="J40" s="160">
        <v>5.0721304788077219</v>
      </c>
      <c r="K40" s="160">
        <v>-7.594236114767412</v>
      </c>
      <c r="L40" s="161">
        <v>-6.9980857261188589</v>
      </c>
      <c r="M40" s="186">
        <v>-3.0950596337140297</v>
      </c>
      <c r="N40" s="160">
        <v>-2.964634387559002</v>
      </c>
      <c r="O40" s="160">
        <v>-1.9822713161660914</v>
      </c>
      <c r="P40" s="161">
        <v>4.447910877376188</v>
      </c>
      <c r="Q40" s="160">
        <v>5.8902210459834237E-2</v>
      </c>
      <c r="R40" s="160">
        <v>5.151912313493483</v>
      </c>
      <c r="S40" s="160">
        <v>0.14421561523572279</v>
      </c>
      <c r="T40" s="160">
        <v>-1.8358540974706443</v>
      </c>
      <c r="U40" s="186">
        <v>-3.5603722654024637</v>
      </c>
      <c r="V40" s="160">
        <v>-3.2300193811213944</v>
      </c>
      <c r="W40" s="160">
        <v>-2.4463037104657417</v>
      </c>
      <c r="X40" s="161">
        <v>-2.1050524741931724</v>
      </c>
      <c r="Y40" s="160">
        <v>-1.7513530764597647</v>
      </c>
      <c r="Z40" s="160">
        <v>-1.4585307629995015</v>
      </c>
      <c r="AA40" s="160">
        <v>-0.98363948738966656</v>
      </c>
      <c r="AB40" s="167">
        <v>-0.80186019078509219</v>
      </c>
    </row>
    <row r="41" spans="2:28">
      <c r="B41" s="3"/>
      <c r="C41" s="81" t="s">
        <v>8</v>
      </c>
      <c r="D41" s="81"/>
      <c r="E41" s="81"/>
      <c r="F41" s="108"/>
      <c r="G41" s="55" t="s">
        <v>186</v>
      </c>
      <c r="H41" s="159">
        <v>0.13855643475926688</v>
      </c>
      <c r="I41" s="160">
        <v>-0.59882223399155832</v>
      </c>
      <c r="J41" s="160">
        <v>0.31138339624366962</v>
      </c>
      <c r="K41" s="160">
        <v>-0.47083720623625414</v>
      </c>
      <c r="L41" s="161">
        <v>-0.40367288781231259</v>
      </c>
      <c r="M41" s="186">
        <v>-0.2003610059216468</v>
      </c>
      <c r="N41" s="160">
        <v>-0.22616512969949945</v>
      </c>
      <c r="O41" s="160">
        <v>-0.11744714537418877</v>
      </c>
      <c r="P41" s="161">
        <v>0.26968105771830664</v>
      </c>
      <c r="Q41" s="160">
        <v>5.7200592747427836E-3</v>
      </c>
      <c r="R41" s="160">
        <v>0.32363213846050842</v>
      </c>
      <c r="S41" s="160">
        <v>1.1296609034656957E-2</v>
      </c>
      <c r="T41" s="160">
        <v>-0.11882003828217608</v>
      </c>
      <c r="U41" s="186">
        <v>-0.2244645681877197</v>
      </c>
      <c r="V41" s="160">
        <v>-0.19192519901617827</v>
      </c>
      <c r="W41" s="160">
        <v>-0.14041655395960334</v>
      </c>
      <c r="X41" s="161">
        <v>-0.11864708890968884</v>
      </c>
      <c r="Y41" s="160">
        <v>-9.925261162768359E-2</v>
      </c>
      <c r="Z41" s="160">
        <v>-8.0684947058683176E-2</v>
      </c>
      <c r="AA41" s="160">
        <v>-5.2551244934745389E-2</v>
      </c>
      <c r="AB41" s="167">
        <v>-4.1824200028526409E-2</v>
      </c>
    </row>
    <row r="42" spans="2:28" ht="4.3499999999999996" customHeight="1">
      <c r="B42" s="3"/>
      <c r="C42" s="81"/>
      <c r="D42" s="81"/>
      <c r="E42" s="81"/>
      <c r="F42" s="108"/>
      <c r="G42" s="55"/>
      <c r="H42" s="169"/>
      <c r="I42" s="81"/>
      <c r="J42" s="81"/>
      <c r="K42" s="81"/>
      <c r="L42" s="108"/>
      <c r="M42" s="185"/>
      <c r="N42" s="81"/>
      <c r="O42" s="81"/>
      <c r="P42" s="108"/>
      <c r="Q42" s="81"/>
      <c r="R42" s="81"/>
      <c r="S42" s="81"/>
      <c r="T42" s="81"/>
      <c r="U42" s="185"/>
      <c r="V42" s="81"/>
      <c r="W42" s="81"/>
      <c r="X42" s="108"/>
      <c r="Y42" s="81"/>
      <c r="Z42" s="81"/>
      <c r="AA42" s="81"/>
      <c r="AB42" s="4"/>
    </row>
    <row r="43" spans="2:28">
      <c r="B43" s="8" t="s">
        <v>22</v>
      </c>
      <c r="C43" s="81"/>
      <c r="D43" s="81"/>
      <c r="E43" s="81"/>
      <c r="F43" s="108"/>
      <c r="G43" s="55"/>
      <c r="H43" s="169"/>
      <c r="I43" s="81"/>
      <c r="J43" s="81"/>
      <c r="K43" s="81"/>
      <c r="L43" s="108"/>
      <c r="M43" s="185"/>
      <c r="N43" s="81"/>
      <c r="O43" s="81"/>
      <c r="P43" s="108"/>
      <c r="Q43" s="81"/>
      <c r="R43" s="81"/>
      <c r="S43" s="81"/>
      <c r="T43" s="81"/>
      <c r="U43" s="185"/>
      <c r="V43" s="81"/>
      <c r="W43" s="81"/>
      <c r="X43" s="108"/>
      <c r="Y43" s="81"/>
      <c r="Z43" s="81"/>
      <c r="AA43" s="81"/>
      <c r="AB43" s="4"/>
    </row>
    <row r="44" spans="2:28">
      <c r="B44" s="3"/>
      <c r="C44" s="81" t="s">
        <v>75</v>
      </c>
      <c r="D44" s="81"/>
      <c r="E44" s="81"/>
      <c r="F44" s="108"/>
      <c r="G44" s="55" t="s">
        <v>180</v>
      </c>
      <c r="H44" s="252">
        <v>6.4777994436668394</v>
      </c>
      <c r="I44" s="253">
        <v>8.0085627145415827</v>
      </c>
      <c r="J44" s="253">
        <v>11.719255781222884</v>
      </c>
      <c r="K44" s="253">
        <v>9.0760797477556565</v>
      </c>
      <c r="L44" s="254">
        <v>5.8719372610522669</v>
      </c>
      <c r="M44" s="255">
        <v>1.0751459671671313</v>
      </c>
      <c r="N44" s="253">
        <v>0.92068418608120339</v>
      </c>
      <c r="O44" s="253">
        <v>4.3200350371912748</v>
      </c>
      <c r="P44" s="254">
        <v>3.6847713249075156</v>
      </c>
      <c r="Q44" s="253">
        <v>2.8701102612001392</v>
      </c>
      <c r="R44" s="253">
        <v>2.09797782356938</v>
      </c>
      <c r="S44" s="253">
        <v>2.1465609369395509</v>
      </c>
      <c r="T44" s="253">
        <v>2.4837659579196156</v>
      </c>
      <c r="U44" s="255">
        <v>2.3483864805586876</v>
      </c>
      <c r="V44" s="253">
        <v>2.1530122362424038</v>
      </c>
      <c r="W44" s="253">
        <v>1.9581586522852206</v>
      </c>
      <c r="X44" s="254">
        <v>1.56061395212501</v>
      </c>
      <c r="Y44" s="253">
        <v>1.3096088023551147</v>
      </c>
      <c r="Z44" s="253">
        <v>1.1335734486779643</v>
      </c>
      <c r="AA44" s="253">
        <v>1.2113404703854087</v>
      </c>
      <c r="AB44" s="256">
        <v>1.2368027103982939</v>
      </c>
    </row>
    <row r="45" spans="2:28" ht="16.5">
      <c r="B45" s="3"/>
      <c r="C45" s="52" t="s">
        <v>130</v>
      </c>
      <c r="D45" s="52"/>
      <c r="E45" s="52"/>
      <c r="F45" s="53"/>
      <c r="G45" s="55" t="s">
        <v>180</v>
      </c>
      <c r="H45" s="257">
        <v>6.1086452919462175</v>
      </c>
      <c r="I45" s="258">
        <v>8.7696138081613952</v>
      </c>
      <c r="J45" s="258">
        <v>11.725952649956966</v>
      </c>
      <c r="K45" s="258">
        <v>8.9268975476989141</v>
      </c>
      <c r="L45" s="259">
        <v>5.7262063363416189</v>
      </c>
      <c r="M45" s="255">
        <v>1.4353294029331778</v>
      </c>
      <c r="N45" s="260">
        <v>1.1673530693616669</v>
      </c>
      <c r="O45" s="260">
        <v>4.3200350371912748</v>
      </c>
      <c r="P45" s="254">
        <v>3.6847713249075156</v>
      </c>
      <c r="Q45" s="253">
        <v>2.8701102612001392</v>
      </c>
      <c r="R45" s="253">
        <v>2.0629778235693692</v>
      </c>
      <c r="S45" s="253">
        <v>2.1115609369395401</v>
      </c>
      <c r="T45" s="253">
        <v>2.4487659579196048</v>
      </c>
      <c r="U45" s="255">
        <v>2.3133864805586768</v>
      </c>
      <c r="V45" s="260">
        <v>2.118012236242393</v>
      </c>
      <c r="W45" s="260">
        <v>1.9231586522852098</v>
      </c>
      <c r="X45" s="254">
        <v>1.5256139521249992</v>
      </c>
      <c r="Y45" s="260">
        <v>1.2746088023551039</v>
      </c>
      <c r="Z45" s="260">
        <v>1.0985734486779677</v>
      </c>
      <c r="AA45" s="260">
        <v>1.1763404703853979</v>
      </c>
      <c r="AB45" s="256">
        <v>1.2018027103982973</v>
      </c>
    </row>
    <row r="46" spans="2:28">
      <c r="B46" s="3"/>
      <c r="C46" s="81"/>
      <c r="D46" s="107" t="s">
        <v>44</v>
      </c>
      <c r="E46" s="81"/>
      <c r="F46" s="108"/>
      <c r="G46" s="55" t="s">
        <v>180</v>
      </c>
      <c r="H46" s="261">
        <v>6.3686186729098608</v>
      </c>
      <c r="I46" s="262">
        <v>9.9671847525765003</v>
      </c>
      <c r="J46" s="262">
        <v>12.393831665083766</v>
      </c>
      <c r="K46" s="262">
        <v>9.9068564551099314</v>
      </c>
      <c r="L46" s="263">
        <v>5.6385395439790642</v>
      </c>
      <c r="M46" s="255"/>
      <c r="N46" s="260"/>
      <c r="O46" s="260"/>
      <c r="P46" s="254"/>
      <c r="Q46" s="253"/>
      <c r="R46" s="253"/>
      <c r="S46" s="253"/>
      <c r="T46" s="253"/>
      <c r="U46" s="255"/>
      <c r="V46" s="260"/>
      <c r="W46" s="260"/>
      <c r="X46" s="254"/>
      <c r="Y46" s="260"/>
      <c r="Z46" s="260"/>
      <c r="AA46" s="260"/>
      <c r="AB46" s="256"/>
    </row>
    <row r="47" spans="2:28" ht="16.5">
      <c r="B47" s="3"/>
      <c r="C47" s="81"/>
      <c r="D47" s="107" t="s">
        <v>135</v>
      </c>
      <c r="E47" s="81"/>
      <c r="F47" s="108"/>
      <c r="G47" s="55" t="s">
        <v>180</v>
      </c>
      <c r="H47" s="261">
        <v>5.0690673489699698</v>
      </c>
      <c r="I47" s="262">
        <v>5.1968559531220961</v>
      </c>
      <c r="J47" s="262">
        <v>9.6311970453861022</v>
      </c>
      <c r="K47" s="262">
        <v>5.7056056298666817</v>
      </c>
      <c r="L47" s="263">
        <v>6.0341783008441183</v>
      </c>
      <c r="M47" s="255"/>
      <c r="N47" s="260"/>
      <c r="O47" s="260"/>
      <c r="P47" s="254"/>
      <c r="Q47" s="253"/>
      <c r="R47" s="253"/>
      <c r="S47" s="253"/>
      <c r="T47" s="253"/>
      <c r="U47" s="255"/>
      <c r="V47" s="260"/>
      <c r="W47" s="260"/>
      <c r="X47" s="254"/>
      <c r="Y47" s="260"/>
      <c r="Z47" s="260"/>
      <c r="AA47" s="260"/>
      <c r="AB47" s="256"/>
    </row>
    <row r="48" spans="2:28">
      <c r="B48" s="3"/>
      <c r="C48" s="81" t="s">
        <v>43</v>
      </c>
      <c r="D48" s="81"/>
      <c r="E48" s="81"/>
      <c r="F48" s="108"/>
      <c r="G48" s="55" t="s">
        <v>180</v>
      </c>
      <c r="H48" s="264">
        <v>2.8548252242267154</v>
      </c>
      <c r="I48" s="265">
        <v>-3.7557246854435107</v>
      </c>
      <c r="J48" s="265">
        <v>0.2597763358574241</v>
      </c>
      <c r="K48" s="265">
        <v>1.7713801133807578</v>
      </c>
      <c r="L48" s="266">
        <v>1.8559355878969654</v>
      </c>
      <c r="M48" s="255"/>
      <c r="N48" s="260"/>
      <c r="O48" s="260"/>
      <c r="P48" s="254"/>
      <c r="Q48" s="253"/>
      <c r="R48" s="253"/>
      <c r="S48" s="253"/>
      <c r="T48" s="253"/>
      <c r="U48" s="255"/>
      <c r="V48" s="260"/>
      <c r="W48" s="260"/>
      <c r="X48" s="254"/>
      <c r="Y48" s="260"/>
      <c r="Z48" s="260"/>
      <c r="AA48" s="260"/>
      <c r="AB48" s="256"/>
    </row>
    <row r="49" spans="2:28" ht="16.5">
      <c r="B49" s="3"/>
      <c r="C49" s="81" t="s">
        <v>132</v>
      </c>
      <c r="D49" s="81"/>
      <c r="E49" s="81"/>
      <c r="F49" s="108"/>
      <c r="G49" s="55" t="s">
        <v>180</v>
      </c>
      <c r="H49" s="159">
        <v>3.6168959204884885</v>
      </c>
      <c r="I49" s="160">
        <v>-2.2227736599830905E-2</v>
      </c>
      <c r="J49" s="160">
        <v>0.98356152453477819</v>
      </c>
      <c r="K49" s="160">
        <v>2.9091828498515753</v>
      </c>
      <c r="L49" s="161">
        <v>2.6823528798489207</v>
      </c>
      <c r="M49" s="186">
        <v>-0.17107876957253154</v>
      </c>
      <c r="N49" s="160">
        <v>-0.20424885861302755</v>
      </c>
      <c r="O49" s="160">
        <v>0.18473355203126118</v>
      </c>
      <c r="P49" s="161">
        <v>-4.4314209859535936E-2</v>
      </c>
      <c r="Q49" s="160">
        <v>-0.19830221302576945</v>
      </c>
      <c r="R49" s="160">
        <v>0.50255335990074457</v>
      </c>
      <c r="S49" s="160">
        <v>1.0340045883976359</v>
      </c>
      <c r="T49" s="160">
        <v>1.0998314385185495</v>
      </c>
      <c r="U49" s="186">
        <v>0.64451461564797796</v>
      </c>
      <c r="V49" s="160">
        <v>0.48247844245284455</v>
      </c>
      <c r="W49" s="160">
        <v>0.52601051045667191</v>
      </c>
      <c r="X49" s="161">
        <v>0.5841287187188442</v>
      </c>
      <c r="Y49" s="160">
        <v>0.92901096529445226</v>
      </c>
      <c r="Z49" s="160">
        <v>0.6501690903616435</v>
      </c>
      <c r="AA49" s="160">
        <v>0.53436218112763356</v>
      </c>
      <c r="AB49" s="167">
        <v>0.6014738874222445</v>
      </c>
    </row>
    <row r="50" spans="2:28" ht="4.3499999999999996" customHeight="1">
      <c r="B50" s="3"/>
      <c r="C50" s="81"/>
      <c r="D50" s="81"/>
      <c r="E50" s="81"/>
      <c r="F50" s="108"/>
      <c r="G50" s="55"/>
      <c r="H50" s="169"/>
      <c r="I50" s="81"/>
      <c r="J50" s="81"/>
      <c r="K50" s="81"/>
      <c r="L50" s="108"/>
      <c r="M50" s="185"/>
      <c r="N50" s="81"/>
      <c r="O50" s="81"/>
      <c r="P50" s="108"/>
      <c r="Q50" s="81"/>
      <c r="R50" s="81"/>
      <c r="S50" s="81"/>
      <c r="T50" s="81"/>
      <c r="U50" s="185"/>
      <c r="V50" s="81"/>
      <c r="W50" s="81"/>
      <c r="X50" s="108"/>
      <c r="Y50" s="81"/>
      <c r="Z50" s="81"/>
      <c r="AA50" s="81"/>
      <c r="AB50" s="4"/>
    </row>
    <row r="51" spans="2:28">
      <c r="B51" s="8" t="s">
        <v>24</v>
      </c>
      <c r="C51" s="81"/>
      <c r="D51" s="81"/>
      <c r="E51" s="81"/>
      <c r="F51" s="108"/>
      <c r="G51" s="55"/>
      <c r="H51" s="169"/>
      <c r="I51" s="81"/>
      <c r="J51" s="81"/>
      <c r="K51" s="81"/>
      <c r="L51" s="108"/>
      <c r="M51" s="185"/>
      <c r="N51" s="81"/>
      <c r="O51" s="81"/>
      <c r="P51" s="108"/>
      <c r="Q51" s="81"/>
      <c r="R51" s="81"/>
      <c r="S51" s="81"/>
      <c r="T51" s="81"/>
      <c r="U51" s="185"/>
      <c r="V51" s="81"/>
      <c r="W51" s="81"/>
      <c r="X51" s="108"/>
      <c r="Y51" s="81"/>
      <c r="Z51" s="81"/>
      <c r="AA51" s="81"/>
      <c r="AB51" s="4"/>
    </row>
    <row r="52" spans="2:28">
      <c r="B52" s="3"/>
      <c r="C52" s="81" t="s">
        <v>76</v>
      </c>
      <c r="D52" s="81"/>
      <c r="E52" s="81"/>
      <c r="F52" s="108"/>
      <c r="G52" s="55" t="s">
        <v>180</v>
      </c>
      <c r="H52" s="159">
        <v>-0.80366986506726334</v>
      </c>
      <c r="I52" s="160">
        <v>-6.0842512922192782E-2</v>
      </c>
      <c r="J52" s="160">
        <v>-0.20151873552609345</v>
      </c>
      <c r="K52" s="160">
        <v>-1.2899896540307054</v>
      </c>
      <c r="L52" s="161">
        <v>-0.69061876917473342</v>
      </c>
      <c r="M52" s="186">
        <v>-0.12937432858214493</v>
      </c>
      <c r="N52" s="160">
        <v>0.57635707302421224</v>
      </c>
      <c r="O52" s="160">
        <v>-7.5936495526889303E-2</v>
      </c>
      <c r="P52" s="161">
        <v>-7.9507187597187112E-2</v>
      </c>
      <c r="Q52" s="160">
        <v>-6.9049200154751134E-2</v>
      </c>
      <c r="R52" s="160">
        <v>-8.146871631835495E-2</v>
      </c>
      <c r="S52" s="160">
        <v>-0.14626691888686594</v>
      </c>
      <c r="T52" s="160">
        <v>-0.17682769550189903</v>
      </c>
      <c r="U52" s="186">
        <v>-0.45329785633467168</v>
      </c>
      <c r="V52" s="160">
        <v>-0.5841515559639987</v>
      </c>
      <c r="W52" s="160">
        <v>-0.28815239726507968</v>
      </c>
      <c r="X52" s="161">
        <v>-0.13873957129935377</v>
      </c>
      <c r="Y52" s="160">
        <v>-0.11891813156267972</v>
      </c>
      <c r="Z52" s="160">
        <v>-0.11891684349319576</v>
      </c>
      <c r="AA52" s="160">
        <v>-0.11891555390411668</v>
      </c>
      <c r="AB52" s="167">
        <v>-0.11891426279370876</v>
      </c>
    </row>
    <row r="53" spans="2:28" ht="15" thickBot="1">
      <c r="B53" s="77"/>
      <c r="C53" s="110" t="s">
        <v>25</v>
      </c>
      <c r="D53" s="110"/>
      <c r="E53" s="110"/>
      <c r="F53" s="111"/>
      <c r="G53" s="112" t="s">
        <v>180</v>
      </c>
      <c r="H53" s="172">
        <v>1.3071418368145942</v>
      </c>
      <c r="I53" s="173">
        <v>1.4022355166506202</v>
      </c>
      <c r="J53" s="173">
        <v>6.643606590741058E-2</v>
      </c>
      <c r="K53" s="173">
        <v>-0.43143070180575194</v>
      </c>
      <c r="L53" s="174">
        <v>-0.36855916236112307</v>
      </c>
      <c r="M53" s="192">
        <v>-5.6810359930054233E-2</v>
      </c>
      <c r="N53" s="173">
        <v>0.59551774655466261</v>
      </c>
      <c r="O53" s="173">
        <v>-7.8502253609840977E-2</v>
      </c>
      <c r="P53" s="174">
        <v>-1.1403396142895872E-2</v>
      </c>
      <c r="Q53" s="173">
        <v>-3.1625396480350787E-2</v>
      </c>
      <c r="R53" s="173">
        <v>3.1407264868590801E-2</v>
      </c>
      <c r="S53" s="173">
        <v>-2.5718420265548048E-2</v>
      </c>
      <c r="T53" s="173">
        <v>-5.1954543993986135E-2</v>
      </c>
      <c r="U53" s="192">
        <v>-0.13188560677983219</v>
      </c>
      <c r="V53" s="173">
        <v>-0.19628287562085234</v>
      </c>
      <c r="W53" s="173">
        <v>-0.15625685246314447</v>
      </c>
      <c r="X53" s="174">
        <v>-0.12397869831906405</v>
      </c>
      <c r="Y53" s="173">
        <v>-5.948375348836521E-2</v>
      </c>
      <c r="Z53" s="173">
        <v>-5.948344622279933E-2</v>
      </c>
      <c r="AA53" s="173">
        <v>-5.9483138775945577E-2</v>
      </c>
      <c r="AB53" s="193">
        <v>-5.9482831147676052E-2</v>
      </c>
    </row>
    <row r="54" spans="2:28" ht="15" thickBot="1"/>
    <row r="55" spans="2:28" ht="30" customHeight="1">
      <c r="B55" s="85" t="str">
        <f>"Strednodobá predikcia - "&amp;Súhrn!$H$3&amp;" - trh práce [zmena oproti rovnakému obdobiu predchádzajúceho roka]"</f>
        <v>Strednodobá predikcia - ECB scenár - trh práce [zmena oproti rovnakému obdobiu predchádzajúceho roka]</v>
      </c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195"/>
      <c r="Z55" s="195"/>
      <c r="AA55" s="195"/>
      <c r="AB55" s="196"/>
    </row>
    <row r="56" spans="2:28">
      <c r="B56" s="310" t="s">
        <v>27</v>
      </c>
      <c r="C56" s="311"/>
      <c r="D56" s="311"/>
      <c r="E56" s="311"/>
      <c r="F56" s="312"/>
      <c r="G56" s="313" t="s">
        <v>62</v>
      </c>
      <c r="H56" s="134" t="str">
        <f t="shared" ref="H56:L56" si="1">H$3</f>
        <v>Skutočnosť</v>
      </c>
      <c r="I56" s="301">
        <f t="shared" si="1"/>
        <v>2022</v>
      </c>
      <c r="J56" s="301">
        <f t="shared" si="1"/>
        <v>2023</v>
      </c>
      <c r="K56" s="301">
        <f t="shared" si="1"/>
        <v>2024</v>
      </c>
      <c r="L56" s="295">
        <f t="shared" si="1"/>
        <v>2025</v>
      </c>
      <c r="M56" s="314">
        <f>M$3</f>
        <v>2022</v>
      </c>
      <c r="N56" s="315"/>
      <c r="O56" s="315"/>
      <c r="P56" s="317"/>
      <c r="Q56" s="314">
        <f>Q$3</f>
        <v>2023</v>
      </c>
      <c r="R56" s="315"/>
      <c r="S56" s="315"/>
      <c r="T56" s="317"/>
      <c r="U56" s="314">
        <f>U$3</f>
        <v>2024</v>
      </c>
      <c r="V56" s="315"/>
      <c r="W56" s="315"/>
      <c r="X56" s="317"/>
      <c r="Y56" s="314">
        <f>Y$3</f>
        <v>2025</v>
      </c>
      <c r="Z56" s="315"/>
      <c r="AA56" s="315"/>
      <c r="AB56" s="316"/>
    </row>
    <row r="57" spans="2:28">
      <c r="B57" s="305"/>
      <c r="C57" s="306"/>
      <c r="D57" s="306"/>
      <c r="E57" s="306"/>
      <c r="F57" s="307"/>
      <c r="G57" s="309"/>
      <c r="H57" s="135">
        <f>$H$4</f>
        <v>2021</v>
      </c>
      <c r="I57" s="298"/>
      <c r="J57" s="298"/>
      <c r="K57" s="298"/>
      <c r="L57" s="296"/>
      <c r="M57" s="138" t="s">
        <v>3</v>
      </c>
      <c r="N57" s="136" t="s">
        <v>4</v>
      </c>
      <c r="O57" s="136" t="s">
        <v>5</v>
      </c>
      <c r="P57" s="234" t="s">
        <v>6</v>
      </c>
      <c r="Q57" s="138" t="s">
        <v>3</v>
      </c>
      <c r="R57" s="136" t="s">
        <v>4</v>
      </c>
      <c r="S57" s="136" t="s">
        <v>5</v>
      </c>
      <c r="T57" s="234" t="s">
        <v>6</v>
      </c>
      <c r="U57" s="138" t="s">
        <v>3</v>
      </c>
      <c r="V57" s="136" t="s">
        <v>4</v>
      </c>
      <c r="W57" s="136" t="s">
        <v>5</v>
      </c>
      <c r="X57" s="234" t="s">
        <v>6</v>
      </c>
      <c r="Y57" s="136" t="s">
        <v>3</v>
      </c>
      <c r="Z57" s="136" t="s">
        <v>4</v>
      </c>
      <c r="AA57" s="136" t="s">
        <v>5</v>
      </c>
      <c r="AB57" s="139" t="s">
        <v>6</v>
      </c>
    </row>
    <row r="58" spans="2:28" ht="4.3499999999999996" customHeight="1">
      <c r="B58" s="3"/>
      <c r="C58" s="81"/>
      <c r="D58" s="81"/>
      <c r="E58" s="81"/>
      <c r="F58" s="108"/>
      <c r="G58" s="55"/>
      <c r="H58" s="169"/>
      <c r="I58" s="81"/>
      <c r="J58" s="81"/>
      <c r="K58" s="81"/>
      <c r="L58" s="108"/>
      <c r="M58" s="185"/>
      <c r="N58" s="81"/>
      <c r="O58" s="81"/>
      <c r="P58" s="108"/>
      <c r="Q58" s="81"/>
      <c r="R58" s="81"/>
      <c r="S58" s="81"/>
      <c r="T58" s="81"/>
      <c r="U58" s="185"/>
      <c r="V58" s="81"/>
      <c r="W58" s="81"/>
      <c r="X58" s="108"/>
      <c r="Y58" s="81"/>
      <c r="Z58" s="81"/>
      <c r="AA58" s="81"/>
      <c r="AB58" s="4"/>
    </row>
    <row r="59" spans="2:28">
      <c r="B59" s="8" t="s">
        <v>22</v>
      </c>
      <c r="C59" s="81"/>
      <c r="D59" s="81"/>
      <c r="E59" s="81"/>
      <c r="F59" s="108"/>
      <c r="G59" s="55"/>
      <c r="H59" s="169"/>
      <c r="I59" s="81"/>
      <c r="J59" s="81"/>
      <c r="K59" s="81"/>
      <c r="L59" s="108"/>
      <c r="M59" s="185"/>
      <c r="N59" s="81"/>
      <c r="O59" s="81"/>
      <c r="P59" s="108"/>
      <c r="Q59" s="81"/>
      <c r="R59" s="81"/>
      <c r="S59" s="81"/>
      <c r="T59" s="81"/>
      <c r="U59" s="185"/>
      <c r="V59" s="81"/>
      <c r="W59" s="81"/>
      <c r="X59" s="108"/>
      <c r="Y59" s="81"/>
      <c r="Z59" s="81"/>
      <c r="AA59" s="81"/>
      <c r="AB59" s="4"/>
    </row>
    <row r="60" spans="2:28">
      <c r="B60" s="3"/>
      <c r="C60" s="81" t="s">
        <v>75</v>
      </c>
      <c r="D60" s="81"/>
      <c r="E60" s="81"/>
      <c r="F60" s="108"/>
      <c r="G60" s="55" t="s">
        <v>180</v>
      </c>
      <c r="H60" s="159">
        <v>6.4777994436668394</v>
      </c>
      <c r="I60" s="160">
        <v>8.0085627145415827</v>
      </c>
      <c r="J60" s="160">
        <v>11.719255781222884</v>
      </c>
      <c r="K60" s="160">
        <v>9.0760797477556565</v>
      </c>
      <c r="L60" s="161">
        <v>5.8719372610522669</v>
      </c>
      <c r="M60" s="186">
        <v>6.1567221296128736</v>
      </c>
      <c r="N60" s="160">
        <v>6.136480067630302</v>
      </c>
      <c r="O60" s="160">
        <v>9.2770884098198678</v>
      </c>
      <c r="P60" s="161">
        <v>10.333466124911354</v>
      </c>
      <c r="Q60" s="160">
        <v>12.292846249828003</v>
      </c>
      <c r="R60" s="160">
        <v>13.602802226559234</v>
      </c>
      <c r="S60" s="160">
        <v>11.23592468220815</v>
      </c>
      <c r="T60" s="160">
        <v>9.9474525098911499</v>
      </c>
      <c r="U60" s="186">
        <v>9.3898347485248195</v>
      </c>
      <c r="V60" s="160">
        <v>9.4487997293806245</v>
      </c>
      <c r="W60" s="160">
        <v>9.2469289690481133</v>
      </c>
      <c r="X60" s="161">
        <v>8.2628558267117143</v>
      </c>
      <c r="Y60" s="160">
        <v>7.1640496620173622</v>
      </c>
      <c r="Z60" s="160">
        <v>6.0946030890147682</v>
      </c>
      <c r="AA60" s="160">
        <v>5.3174864792637493</v>
      </c>
      <c r="AB60" s="167">
        <v>4.9816969960644713</v>
      </c>
    </row>
    <row r="61" spans="2:28" ht="16.5">
      <c r="B61" s="3"/>
      <c r="C61" s="81" t="s">
        <v>130</v>
      </c>
      <c r="D61" s="81"/>
      <c r="E61" s="81"/>
      <c r="F61" s="108"/>
      <c r="G61" s="55" t="s">
        <v>180</v>
      </c>
      <c r="H61" s="257">
        <v>6.1086452919462175</v>
      </c>
      <c r="I61" s="258">
        <v>8.7696138081613952</v>
      </c>
      <c r="J61" s="258">
        <v>11.725952649956966</v>
      </c>
      <c r="K61" s="258">
        <v>8.9268975476989141</v>
      </c>
      <c r="L61" s="259">
        <v>5.7262063363416189</v>
      </c>
      <c r="M61" s="255">
        <v>7.3424090504825159</v>
      </c>
      <c r="N61" s="260">
        <v>6.880572401483505</v>
      </c>
      <c r="O61" s="260">
        <v>9.7311045970123473</v>
      </c>
      <c r="P61" s="254">
        <v>10.997278245435567</v>
      </c>
      <c r="Q61" s="253">
        <v>12.567310807893818</v>
      </c>
      <c r="R61" s="253">
        <v>13.563858281118883</v>
      </c>
      <c r="S61" s="253">
        <v>11.159690762874703</v>
      </c>
      <c r="T61" s="253">
        <v>9.8345783802173514</v>
      </c>
      <c r="U61" s="255">
        <v>9.2401635247677518</v>
      </c>
      <c r="V61" s="260">
        <v>9.299068020482963</v>
      </c>
      <c r="W61" s="260">
        <v>9.0974043309193036</v>
      </c>
      <c r="X61" s="254">
        <v>8.114342341900894</v>
      </c>
      <c r="Y61" s="260">
        <v>7.0166681334553829</v>
      </c>
      <c r="Z61" s="260">
        <v>5.9483263196843836</v>
      </c>
      <c r="AA61" s="260">
        <v>5.1720146601593058</v>
      </c>
      <c r="AB61" s="256">
        <v>4.8365733923225491</v>
      </c>
    </row>
    <row r="62" spans="2:28" ht="17.25" thickBot="1">
      <c r="B62" s="77"/>
      <c r="C62" s="110" t="s">
        <v>132</v>
      </c>
      <c r="D62" s="110"/>
      <c r="E62" s="110"/>
      <c r="F62" s="111"/>
      <c r="G62" s="112" t="s">
        <v>180</v>
      </c>
      <c r="H62" s="172">
        <v>3.6168959204884885</v>
      </c>
      <c r="I62" s="173">
        <v>-2.2227736599830905E-2</v>
      </c>
      <c r="J62" s="173">
        <v>0.98356152453477819</v>
      </c>
      <c r="K62" s="173">
        <v>2.9091828498515753</v>
      </c>
      <c r="L62" s="174">
        <v>2.6823528798489207</v>
      </c>
      <c r="M62" s="192">
        <v>0.96053344641705962</v>
      </c>
      <c r="N62" s="173">
        <v>-0.55938390198400612</v>
      </c>
      <c r="O62" s="173">
        <v>-0.23387723123074977</v>
      </c>
      <c r="P62" s="174">
        <v>-0.23516695774856089</v>
      </c>
      <c r="Q62" s="173">
        <v>-0.2623729242908297</v>
      </c>
      <c r="R62" s="173">
        <v>0.44401763122023397</v>
      </c>
      <c r="S62" s="173">
        <v>1.2954866317957539</v>
      </c>
      <c r="T62" s="173">
        <v>2.454968349258408</v>
      </c>
      <c r="U62" s="192">
        <v>3.3201918216116013</v>
      </c>
      <c r="V62" s="173">
        <v>3.2995540939899826</v>
      </c>
      <c r="W62" s="173">
        <v>2.7801689429463039</v>
      </c>
      <c r="X62" s="174">
        <v>2.2558949465293807</v>
      </c>
      <c r="Y62" s="173">
        <v>2.5449462570078367</v>
      </c>
      <c r="Z62" s="173">
        <v>2.7160788638479261</v>
      </c>
      <c r="AA62" s="173">
        <v>2.7246124847379605</v>
      </c>
      <c r="AB62" s="193">
        <v>2.7423267678583301</v>
      </c>
    </row>
    <row r="63" spans="2:28" ht="4.3499999999999996" customHeight="1"/>
    <row r="64" spans="2:28">
      <c r="B64" s="72" t="s">
        <v>140</v>
      </c>
    </row>
    <row r="65" spans="2:2">
      <c r="B65" s="72" t="s">
        <v>195</v>
      </c>
    </row>
    <row r="66" spans="2:2">
      <c r="B66" s="72" t="s">
        <v>152</v>
      </c>
    </row>
    <row r="67" spans="2:2">
      <c r="B67" s="72" t="s">
        <v>196</v>
      </c>
    </row>
    <row r="68" spans="2:2">
      <c r="B68" s="72" t="s">
        <v>153</v>
      </c>
    </row>
    <row r="69" spans="2:2">
      <c r="B69" s="72" t="s">
        <v>154</v>
      </c>
    </row>
  </sheetData>
  <mergeCells count="30">
    <mergeCell ref="L56:L57"/>
    <mergeCell ref="L31:L32"/>
    <mergeCell ref="L3:L4"/>
    <mergeCell ref="M3:P3"/>
    <mergeCell ref="Y3:AB3"/>
    <mergeCell ref="Y31:AB31"/>
    <mergeCell ref="Y56:AB56"/>
    <mergeCell ref="M56:P56"/>
    <mergeCell ref="M31:P31"/>
    <mergeCell ref="U3:X3"/>
    <mergeCell ref="Q3:T3"/>
    <mergeCell ref="Q31:T31"/>
    <mergeCell ref="U31:X31"/>
    <mergeCell ref="Q56:T56"/>
    <mergeCell ref="U56:X56"/>
    <mergeCell ref="K3:K4"/>
    <mergeCell ref="K31:K32"/>
    <mergeCell ref="K56:K57"/>
    <mergeCell ref="J3:J4"/>
    <mergeCell ref="B3:F4"/>
    <mergeCell ref="G3:G4"/>
    <mergeCell ref="B56:F57"/>
    <mergeCell ref="I3:I4"/>
    <mergeCell ref="I31:I32"/>
    <mergeCell ref="J31:J32"/>
    <mergeCell ref="J56:J57"/>
    <mergeCell ref="B31:F32"/>
    <mergeCell ref="G31:G32"/>
    <mergeCell ref="G56:G57"/>
    <mergeCell ref="I56:I57"/>
  </mergeCells>
  <pageMargins left="0.7" right="0.7" top="0.75" bottom="0.75" header="0.3" footer="0.3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1"/>
    <pageSetUpPr fitToPage="1"/>
  </sheetPr>
  <dimension ref="B1:AB45"/>
  <sheetViews>
    <sheetView zoomScale="85" zoomScaleNormal="85" workbookViewId="0">
      <selection activeCell="B28" sqref="B28:F29"/>
    </sheetView>
  </sheetViews>
  <sheetFormatPr defaultColWidth="9.140625" defaultRowHeight="14.25"/>
  <cols>
    <col min="1" max="5" width="3.140625" style="72" customWidth="1"/>
    <col min="6" max="6" width="33.85546875" style="72" customWidth="1"/>
    <col min="7" max="7" width="22" style="72" customWidth="1"/>
    <col min="8" max="8" width="10.85546875" style="72" customWidth="1"/>
    <col min="9" max="12" width="9.140625" style="72" customWidth="1"/>
    <col min="13" max="24" width="9.140625" style="72"/>
    <col min="25" max="28" width="9.140625" style="72" customWidth="1"/>
    <col min="29" max="16384" width="9.140625" style="72"/>
  </cols>
  <sheetData>
    <row r="1" spans="2:28" ht="22.5" customHeight="1" thickBot="1">
      <c r="B1" s="71" t="s">
        <v>89</v>
      </c>
    </row>
    <row r="2" spans="2:28" ht="30" customHeight="1">
      <c r="B2" s="85" t="str">
        <f>"Strednodobá predikcia - "&amp;Súhrn!$H$3&amp;" - obchodná a platobná bilancia [objem]"</f>
        <v>Strednodobá predikcia - ECB scenár - obchodná a platobná bilancia [objem]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7"/>
    </row>
    <row r="3" spans="2:28">
      <c r="B3" s="310" t="s">
        <v>27</v>
      </c>
      <c r="C3" s="311"/>
      <c r="D3" s="311"/>
      <c r="E3" s="311"/>
      <c r="F3" s="312"/>
      <c r="G3" s="313" t="s">
        <v>62</v>
      </c>
      <c r="H3" s="134" t="s">
        <v>32</v>
      </c>
      <c r="I3" s="301">
        <v>2022</v>
      </c>
      <c r="J3" s="301">
        <v>2023</v>
      </c>
      <c r="K3" s="301">
        <v>2024</v>
      </c>
      <c r="L3" s="295">
        <v>2025</v>
      </c>
      <c r="M3" s="314">
        <v>2022</v>
      </c>
      <c r="N3" s="315"/>
      <c r="O3" s="315"/>
      <c r="P3" s="317"/>
      <c r="Q3" s="314">
        <v>2023</v>
      </c>
      <c r="R3" s="315"/>
      <c r="S3" s="315"/>
      <c r="T3" s="317"/>
      <c r="U3" s="314">
        <v>2024</v>
      </c>
      <c r="V3" s="315"/>
      <c r="W3" s="315"/>
      <c r="X3" s="317"/>
      <c r="Y3" s="315">
        <v>2025</v>
      </c>
      <c r="Z3" s="315"/>
      <c r="AA3" s="315"/>
      <c r="AB3" s="316"/>
    </row>
    <row r="4" spans="2:28">
      <c r="B4" s="305"/>
      <c r="C4" s="306"/>
      <c r="D4" s="306"/>
      <c r="E4" s="306"/>
      <c r="F4" s="307"/>
      <c r="G4" s="309"/>
      <c r="H4" s="197">
        <v>2021</v>
      </c>
      <c r="I4" s="298"/>
      <c r="J4" s="298"/>
      <c r="K4" s="298"/>
      <c r="L4" s="296"/>
      <c r="M4" s="138" t="s">
        <v>3</v>
      </c>
      <c r="N4" s="136" t="s">
        <v>4</v>
      </c>
      <c r="O4" s="136" t="s">
        <v>5</v>
      </c>
      <c r="P4" s="271" t="s">
        <v>6</v>
      </c>
      <c r="Q4" s="138" t="s">
        <v>3</v>
      </c>
      <c r="R4" s="136" t="s">
        <v>4</v>
      </c>
      <c r="S4" s="136" t="s">
        <v>5</v>
      </c>
      <c r="T4" s="271" t="s">
        <v>6</v>
      </c>
      <c r="U4" s="138" t="s">
        <v>3</v>
      </c>
      <c r="V4" s="136" t="s">
        <v>4</v>
      </c>
      <c r="W4" s="136" t="s">
        <v>5</v>
      </c>
      <c r="X4" s="271" t="s">
        <v>6</v>
      </c>
      <c r="Y4" s="136" t="s">
        <v>3</v>
      </c>
      <c r="Z4" s="136" t="s">
        <v>4</v>
      </c>
      <c r="AA4" s="136" t="s">
        <v>5</v>
      </c>
      <c r="AB4" s="139" t="s">
        <v>6</v>
      </c>
    </row>
    <row r="5" spans="2:28" ht="3.75" customHeight="1">
      <c r="B5" s="8"/>
      <c r="C5" s="9"/>
      <c r="D5" s="9"/>
      <c r="E5" s="9"/>
      <c r="F5" s="140"/>
      <c r="G5" s="141"/>
      <c r="H5" s="95"/>
      <c r="I5" s="96"/>
      <c r="J5" s="96"/>
      <c r="K5" s="233"/>
      <c r="L5" s="142"/>
      <c r="M5" s="143"/>
      <c r="N5" s="143"/>
      <c r="O5" s="143"/>
      <c r="P5" s="144"/>
      <c r="Q5" s="143"/>
      <c r="R5" s="143"/>
      <c r="S5" s="143"/>
      <c r="T5" s="144"/>
      <c r="U5" s="143"/>
      <c r="V5" s="143"/>
      <c r="W5" s="143"/>
      <c r="X5" s="144"/>
      <c r="Y5" s="143"/>
      <c r="Z5" s="143"/>
      <c r="AA5" s="143"/>
      <c r="AB5" s="145"/>
    </row>
    <row r="6" spans="2:28">
      <c r="B6" s="8" t="s">
        <v>46</v>
      </c>
      <c r="C6" s="9"/>
      <c r="D6" s="9"/>
      <c r="E6" s="9"/>
      <c r="F6" s="93"/>
      <c r="G6" s="94"/>
      <c r="H6" s="98"/>
      <c r="I6" s="99"/>
      <c r="J6" s="99"/>
      <c r="K6" s="99"/>
      <c r="L6" s="146"/>
      <c r="M6" s="147"/>
      <c r="N6" s="147"/>
      <c r="O6" s="147"/>
      <c r="P6" s="148"/>
      <c r="Q6" s="147"/>
      <c r="R6" s="147"/>
      <c r="S6" s="147"/>
      <c r="T6" s="148"/>
      <c r="U6" s="147"/>
      <c r="V6" s="147"/>
      <c r="W6" s="147"/>
      <c r="X6" s="148"/>
      <c r="Y6" s="147"/>
      <c r="Z6" s="147"/>
      <c r="AA6" s="147"/>
      <c r="AB6" s="149"/>
    </row>
    <row r="7" spans="2:28">
      <c r="B7" s="8"/>
      <c r="C7" s="101" t="s">
        <v>29</v>
      </c>
      <c r="D7" s="9"/>
      <c r="E7" s="9"/>
      <c r="F7" s="93"/>
      <c r="G7" s="55" t="s">
        <v>187</v>
      </c>
      <c r="H7" s="104">
        <v>87499.746219485882</v>
      </c>
      <c r="I7" s="105">
        <v>86807.475552141448</v>
      </c>
      <c r="J7" s="105">
        <v>89685.665645327113</v>
      </c>
      <c r="K7" s="105">
        <v>96629.564049880762</v>
      </c>
      <c r="L7" s="150">
        <v>100550.30540277867</v>
      </c>
      <c r="M7" s="151">
        <v>21523.639390136239</v>
      </c>
      <c r="N7" s="151">
        <v>21351.574628632548</v>
      </c>
      <c r="O7" s="151">
        <v>22250.374772033272</v>
      </c>
      <c r="P7" s="152">
        <v>21681.886761339378</v>
      </c>
      <c r="Q7" s="151">
        <v>21805.298126748763</v>
      </c>
      <c r="R7" s="151">
        <v>22077.048424501467</v>
      </c>
      <c r="S7" s="151">
        <v>22604.985457143484</v>
      </c>
      <c r="T7" s="152">
        <v>23198.333636933403</v>
      </c>
      <c r="U7" s="151">
        <v>23738.879666742516</v>
      </c>
      <c r="V7" s="151">
        <v>24022.263273168588</v>
      </c>
      <c r="W7" s="151">
        <v>24287.662482498159</v>
      </c>
      <c r="X7" s="152">
        <v>24580.758627471496</v>
      </c>
      <c r="Y7" s="151">
        <v>24821.89662472437</v>
      </c>
      <c r="Z7" s="151">
        <v>25049.165919828316</v>
      </c>
      <c r="AA7" s="151">
        <v>25239.186593123308</v>
      </c>
      <c r="AB7" s="153">
        <v>25440.056265102678</v>
      </c>
    </row>
    <row r="8" spans="2:28">
      <c r="B8" s="3"/>
      <c r="C8" s="81"/>
      <c r="D8" s="107" t="s">
        <v>47</v>
      </c>
      <c r="E8" s="81"/>
      <c r="F8" s="108"/>
      <c r="G8" s="55" t="s">
        <v>187</v>
      </c>
      <c r="H8" s="104">
        <v>42547.568652183785</v>
      </c>
      <c r="I8" s="105">
        <v>41182.285786029148</v>
      </c>
      <c r="J8" s="105">
        <v>42304.9269440266</v>
      </c>
      <c r="K8" s="105">
        <v>45515.451748525193</v>
      </c>
      <c r="L8" s="150">
        <v>47306.299758380468</v>
      </c>
      <c r="M8" s="105">
        <v>10525.114428929606</v>
      </c>
      <c r="N8" s="105">
        <v>9980.0413179730076</v>
      </c>
      <c r="O8" s="105">
        <v>10412.56410258671</v>
      </c>
      <c r="P8" s="150">
        <v>10264.565936539824</v>
      </c>
      <c r="Q8" s="105">
        <v>10307.063671813732</v>
      </c>
      <c r="R8" s="105">
        <v>10422.322132587149</v>
      </c>
      <c r="S8" s="105">
        <v>10654.390315030978</v>
      </c>
      <c r="T8" s="150">
        <v>10921.150824594743</v>
      </c>
      <c r="U8" s="105">
        <v>11180.239588114118</v>
      </c>
      <c r="V8" s="105">
        <v>11316.529959270416</v>
      </c>
      <c r="W8" s="105">
        <v>11441.286286099865</v>
      </c>
      <c r="X8" s="150">
        <v>11577.395915040799</v>
      </c>
      <c r="Y8" s="105">
        <v>11689.729777959486</v>
      </c>
      <c r="Z8" s="105">
        <v>11793.693171920775</v>
      </c>
      <c r="AA8" s="105">
        <v>11871.080248869892</v>
      </c>
      <c r="AB8" s="106">
        <v>11951.79655963032</v>
      </c>
    </row>
    <row r="9" spans="2:28" ht="15" customHeight="1">
      <c r="B9" s="3"/>
      <c r="C9" s="81"/>
      <c r="D9" s="107" t="s">
        <v>48</v>
      </c>
      <c r="E9" s="81"/>
      <c r="F9" s="108"/>
      <c r="G9" s="55" t="s">
        <v>187</v>
      </c>
      <c r="H9" s="104">
        <v>44973.757687393663</v>
      </c>
      <c r="I9" s="105">
        <v>45625.189766112286</v>
      </c>
      <c r="J9" s="105">
        <v>47380.738701300514</v>
      </c>
      <c r="K9" s="105">
        <v>51114.112301355563</v>
      </c>
      <c r="L9" s="150">
        <v>53244.005644398203</v>
      </c>
      <c r="M9" s="105">
        <v>11113.131024268927</v>
      </c>
      <c r="N9" s="105">
        <v>11420.157299211205</v>
      </c>
      <c r="O9" s="105">
        <v>11674.580617832602</v>
      </c>
      <c r="P9" s="150">
        <v>11417.320824799552</v>
      </c>
      <c r="Q9" s="105">
        <v>11498.234454935031</v>
      </c>
      <c r="R9" s="105">
        <v>11654.726291914318</v>
      </c>
      <c r="S9" s="105">
        <v>11950.595142112505</v>
      </c>
      <c r="T9" s="150">
        <v>12277.18281233866</v>
      </c>
      <c r="U9" s="105">
        <v>12558.640078628398</v>
      </c>
      <c r="V9" s="105">
        <v>12705.733313898172</v>
      </c>
      <c r="W9" s="105">
        <v>12846.376196398294</v>
      </c>
      <c r="X9" s="150">
        <v>13003.362712430699</v>
      </c>
      <c r="Y9" s="105">
        <v>13132.166846764885</v>
      </c>
      <c r="Z9" s="105">
        <v>13255.472747907541</v>
      </c>
      <c r="AA9" s="105">
        <v>13368.106344253418</v>
      </c>
      <c r="AB9" s="106">
        <v>13488.259705472359</v>
      </c>
    </row>
    <row r="10" spans="2:28" ht="3.75" customHeight="1">
      <c r="B10" s="3"/>
      <c r="C10" s="81"/>
      <c r="D10" s="81"/>
      <c r="E10" s="81"/>
      <c r="F10" s="108"/>
      <c r="G10" s="55"/>
      <c r="H10" s="104"/>
      <c r="I10" s="105"/>
      <c r="J10" s="105"/>
      <c r="K10" s="105"/>
      <c r="L10" s="150"/>
      <c r="M10" s="105"/>
      <c r="N10" s="105"/>
      <c r="O10" s="105"/>
      <c r="P10" s="150"/>
      <c r="Q10" s="105"/>
      <c r="R10" s="105"/>
      <c r="S10" s="105"/>
      <c r="T10" s="150"/>
      <c r="U10" s="105"/>
      <c r="V10" s="105"/>
      <c r="W10" s="105"/>
      <c r="X10" s="150"/>
      <c r="Y10" s="105"/>
      <c r="Z10" s="105"/>
      <c r="AA10" s="105"/>
      <c r="AB10" s="106"/>
    </row>
    <row r="11" spans="2:28" ht="15" customHeight="1">
      <c r="B11" s="3"/>
      <c r="C11" s="81" t="s">
        <v>30</v>
      </c>
      <c r="D11" s="81"/>
      <c r="E11" s="81"/>
      <c r="F11" s="108"/>
      <c r="G11" s="55" t="s">
        <v>187</v>
      </c>
      <c r="H11" s="154">
        <v>84973.587455707573</v>
      </c>
      <c r="I11" s="151">
        <v>84739.510570881117</v>
      </c>
      <c r="J11" s="151">
        <v>86651.025121390499</v>
      </c>
      <c r="K11" s="151">
        <v>91948.814055915092</v>
      </c>
      <c r="L11" s="152">
        <v>95244.857655007276</v>
      </c>
      <c r="M11" s="151">
        <v>21046.445493564228</v>
      </c>
      <c r="N11" s="151">
        <v>20879.348208129471</v>
      </c>
      <c r="O11" s="151">
        <v>21591.202765551727</v>
      </c>
      <c r="P11" s="152">
        <v>21222.514103635691</v>
      </c>
      <c r="Q11" s="151">
        <v>21235.958674846861</v>
      </c>
      <c r="R11" s="151">
        <v>21485.454619830678</v>
      </c>
      <c r="S11" s="151">
        <v>21788.412381403872</v>
      </c>
      <c r="T11" s="152">
        <v>22141.199445309096</v>
      </c>
      <c r="U11" s="151">
        <v>22638.970206921676</v>
      </c>
      <c r="V11" s="151">
        <v>22829.033039219423</v>
      </c>
      <c r="W11" s="151">
        <v>23113.411834504532</v>
      </c>
      <c r="X11" s="152">
        <v>23367.398975269465</v>
      </c>
      <c r="Y11" s="151">
        <v>23585.448280952711</v>
      </c>
      <c r="Z11" s="151">
        <v>23746.501993698577</v>
      </c>
      <c r="AA11" s="151">
        <v>23878.928337556423</v>
      </c>
      <c r="AB11" s="153">
        <v>24033.979042799565</v>
      </c>
    </row>
    <row r="12" spans="2:28" ht="15" customHeight="1">
      <c r="B12" s="3"/>
      <c r="C12" s="81"/>
      <c r="D12" s="107" t="s">
        <v>49</v>
      </c>
      <c r="E12" s="81"/>
      <c r="F12" s="108"/>
      <c r="G12" s="55" t="s">
        <v>187</v>
      </c>
      <c r="H12" s="104">
        <v>25203.469531807026</v>
      </c>
      <c r="I12" s="105">
        <v>25017.762293981308</v>
      </c>
      <c r="J12" s="105">
        <v>25631.528692294869</v>
      </c>
      <c r="K12" s="105">
        <v>27198.624163938268</v>
      </c>
      <c r="L12" s="150">
        <v>28173.599774011356</v>
      </c>
      <c r="M12" s="105">
        <v>6277.404039560648</v>
      </c>
      <c r="N12" s="105">
        <v>6167.7545727930028</v>
      </c>
      <c r="O12" s="105">
        <v>6294.9459342677983</v>
      </c>
      <c r="P12" s="150">
        <v>6277.6577473598581</v>
      </c>
      <c r="Q12" s="105">
        <v>6281.6346756451485</v>
      </c>
      <c r="R12" s="105">
        <v>6355.4360237942919</v>
      </c>
      <c r="S12" s="105">
        <v>6445.0514732069023</v>
      </c>
      <c r="T12" s="150">
        <v>6549.406519648528</v>
      </c>
      <c r="U12" s="105">
        <v>6696.6480039885537</v>
      </c>
      <c r="V12" s="105">
        <v>6752.8689307756722</v>
      </c>
      <c r="W12" s="105">
        <v>6836.9886886275754</v>
      </c>
      <c r="X12" s="150">
        <v>6912.1185405464676</v>
      </c>
      <c r="Y12" s="105">
        <v>6976.6179163718025</v>
      </c>
      <c r="Z12" s="105">
        <v>7024.2578935499523</v>
      </c>
      <c r="AA12" s="105">
        <v>7063.4298436504032</v>
      </c>
      <c r="AB12" s="106">
        <v>7109.2941204391964</v>
      </c>
    </row>
    <row r="13" spans="2:28" ht="15" customHeight="1">
      <c r="B13" s="3"/>
      <c r="C13" s="81"/>
      <c r="D13" s="107" t="s">
        <v>50</v>
      </c>
      <c r="E13" s="81"/>
      <c r="F13" s="108"/>
      <c r="G13" s="55" t="s">
        <v>187</v>
      </c>
      <c r="H13" s="104">
        <v>59770.58670419285</v>
      </c>
      <c r="I13" s="105">
        <v>59721.748276899816</v>
      </c>
      <c r="J13" s="105">
        <v>61019.496429095641</v>
      </c>
      <c r="K13" s="105">
        <v>64750.189891976828</v>
      </c>
      <c r="L13" s="150">
        <v>67071.257880995923</v>
      </c>
      <c r="M13" s="105">
        <v>14980.883836179073</v>
      </c>
      <c r="N13" s="105">
        <v>14683.292414669948</v>
      </c>
      <c r="O13" s="105">
        <v>15112.71566977496</v>
      </c>
      <c r="P13" s="150">
        <v>14944.856356275834</v>
      </c>
      <c r="Q13" s="105">
        <v>14954.323999201712</v>
      </c>
      <c r="R13" s="105">
        <v>15130.018596036385</v>
      </c>
      <c r="S13" s="105">
        <v>15343.36090819697</v>
      </c>
      <c r="T13" s="150">
        <v>15591.792925660568</v>
      </c>
      <c r="U13" s="105">
        <v>15942.322202933125</v>
      </c>
      <c r="V13" s="105">
        <v>16076.164108443751</v>
      </c>
      <c r="W13" s="105">
        <v>16276.423145876957</v>
      </c>
      <c r="X13" s="150">
        <v>16455.280434722998</v>
      </c>
      <c r="Y13" s="105">
        <v>16608.83036458091</v>
      </c>
      <c r="Z13" s="105">
        <v>16722.24410014863</v>
      </c>
      <c r="AA13" s="105">
        <v>16815.498493906023</v>
      </c>
      <c r="AB13" s="106">
        <v>16924.684922360371</v>
      </c>
    </row>
    <row r="14" spans="2:28" ht="3.75" customHeight="1">
      <c r="B14" s="3"/>
      <c r="C14" s="81"/>
      <c r="D14" s="81"/>
      <c r="E14" s="81"/>
      <c r="F14" s="108"/>
      <c r="G14" s="55"/>
      <c r="H14" s="104"/>
      <c r="I14" s="105"/>
      <c r="J14" s="105"/>
      <c r="K14" s="105"/>
      <c r="L14" s="150"/>
      <c r="M14" s="105"/>
      <c r="N14" s="105"/>
      <c r="O14" s="105"/>
      <c r="P14" s="150"/>
      <c r="Q14" s="105"/>
      <c r="R14" s="105"/>
      <c r="S14" s="105"/>
      <c r="T14" s="150"/>
      <c r="U14" s="105"/>
      <c r="V14" s="105"/>
      <c r="W14" s="105"/>
      <c r="X14" s="150"/>
      <c r="Y14" s="105"/>
      <c r="Z14" s="105"/>
      <c r="AA14" s="105"/>
      <c r="AB14" s="106"/>
    </row>
    <row r="15" spans="2:28" ht="15" customHeight="1">
      <c r="B15" s="3"/>
      <c r="C15" s="81" t="s">
        <v>31</v>
      </c>
      <c r="D15" s="81"/>
      <c r="E15" s="81"/>
      <c r="F15" s="108"/>
      <c r="G15" s="55" t="s">
        <v>187</v>
      </c>
      <c r="H15" s="154">
        <v>2526.1587637783123</v>
      </c>
      <c r="I15" s="151">
        <v>2067.9649812603202</v>
      </c>
      <c r="J15" s="151">
        <v>3034.6405239366104</v>
      </c>
      <c r="K15" s="151">
        <v>4680.7499939656627</v>
      </c>
      <c r="L15" s="152">
        <v>5305.4477477713954</v>
      </c>
      <c r="M15" s="151">
        <v>477.193896572011</v>
      </c>
      <c r="N15" s="151">
        <v>472.22642050307695</v>
      </c>
      <c r="O15" s="151">
        <v>659.1720064815454</v>
      </c>
      <c r="P15" s="152">
        <v>459.37265770368685</v>
      </c>
      <c r="Q15" s="151">
        <v>569.33945190190207</v>
      </c>
      <c r="R15" s="151">
        <v>591.59380467078881</v>
      </c>
      <c r="S15" s="151">
        <v>816.57307573961225</v>
      </c>
      <c r="T15" s="152">
        <v>1057.1341916243073</v>
      </c>
      <c r="U15" s="151">
        <v>1099.9094598208394</v>
      </c>
      <c r="V15" s="151">
        <v>1193.2302339491653</v>
      </c>
      <c r="W15" s="151">
        <v>1174.2506479936274</v>
      </c>
      <c r="X15" s="152">
        <v>1213.3596522020307</v>
      </c>
      <c r="Y15" s="151">
        <v>1236.448343771659</v>
      </c>
      <c r="Z15" s="151">
        <v>1302.6639261297387</v>
      </c>
      <c r="AA15" s="151">
        <v>1360.2582555668851</v>
      </c>
      <c r="AB15" s="153">
        <v>1406.0772223031126</v>
      </c>
    </row>
    <row r="16" spans="2:28" ht="4.3499999999999996" customHeight="1">
      <c r="B16" s="8"/>
      <c r="C16" s="81"/>
      <c r="D16" s="81"/>
      <c r="E16" s="81"/>
      <c r="F16" s="108"/>
      <c r="G16" s="55"/>
      <c r="H16" s="154"/>
      <c r="I16" s="151"/>
      <c r="J16" s="151"/>
      <c r="K16" s="151"/>
      <c r="L16" s="152"/>
      <c r="M16" s="151"/>
      <c r="N16" s="151"/>
      <c r="O16" s="151"/>
      <c r="P16" s="152"/>
      <c r="Q16" s="151"/>
      <c r="R16" s="151"/>
      <c r="S16" s="151"/>
      <c r="T16" s="152"/>
      <c r="U16" s="151"/>
      <c r="V16" s="151"/>
      <c r="W16" s="151"/>
      <c r="X16" s="152"/>
      <c r="Y16" s="151"/>
      <c r="Z16" s="151"/>
      <c r="AA16" s="151"/>
      <c r="AB16" s="153"/>
    </row>
    <row r="17" spans="2:28" ht="15" customHeight="1">
      <c r="B17" s="8" t="s">
        <v>51</v>
      </c>
      <c r="C17" s="9"/>
      <c r="D17" s="9"/>
      <c r="E17" s="9"/>
      <c r="F17" s="93"/>
      <c r="G17" s="55"/>
      <c r="H17" s="154"/>
      <c r="I17" s="151"/>
      <c r="J17" s="151"/>
      <c r="K17" s="151"/>
      <c r="L17" s="152"/>
      <c r="M17" s="151"/>
      <c r="N17" s="151"/>
      <c r="O17" s="151"/>
      <c r="P17" s="152"/>
      <c r="Q17" s="151"/>
      <c r="R17" s="151"/>
      <c r="S17" s="151"/>
      <c r="T17" s="152"/>
      <c r="U17" s="151"/>
      <c r="V17" s="151"/>
      <c r="W17" s="151"/>
      <c r="X17" s="152"/>
      <c r="Y17" s="151"/>
      <c r="Z17" s="151"/>
      <c r="AA17" s="151"/>
      <c r="AB17" s="153"/>
    </row>
    <row r="18" spans="2:28" ht="15" customHeight="1">
      <c r="B18" s="8"/>
      <c r="C18" s="101" t="s">
        <v>29</v>
      </c>
      <c r="D18" s="9"/>
      <c r="E18" s="9"/>
      <c r="F18" s="93"/>
      <c r="G18" s="55" t="s">
        <v>188</v>
      </c>
      <c r="H18" s="154">
        <v>90883.088486301815</v>
      </c>
      <c r="I18" s="151">
        <v>105693.10305746636</v>
      </c>
      <c r="J18" s="151">
        <v>113966.90229128336</v>
      </c>
      <c r="K18" s="151">
        <v>126181.17556489361</v>
      </c>
      <c r="L18" s="152">
        <v>133993.00388963879</v>
      </c>
      <c r="M18" s="155"/>
      <c r="N18" s="155"/>
      <c r="O18" s="155"/>
      <c r="P18" s="156"/>
      <c r="Q18" s="157"/>
      <c r="R18" s="157"/>
      <c r="S18" s="157"/>
      <c r="T18" s="156"/>
      <c r="U18" s="157"/>
      <c r="V18" s="157"/>
      <c r="W18" s="157"/>
      <c r="X18" s="156"/>
      <c r="Y18" s="157"/>
      <c r="Z18" s="157"/>
      <c r="AA18" s="157"/>
      <c r="AB18" s="158"/>
    </row>
    <row r="19" spans="2:28" ht="15" customHeight="1">
      <c r="B19" s="3"/>
      <c r="C19" s="81" t="s">
        <v>30</v>
      </c>
      <c r="D19" s="81"/>
      <c r="E19" s="81"/>
      <c r="F19" s="108"/>
      <c r="G19" s="55" t="s">
        <v>188</v>
      </c>
      <c r="H19" s="154">
        <v>90849.362698179801</v>
      </c>
      <c r="I19" s="151">
        <v>110925.4714545288</v>
      </c>
      <c r="J19" s="151">
        <v>117307.99892100866</v>
      </c>
      <c r="K19" s="151">
        <v>127208.11839845942</v>
      </c>
      <c r="L19" s="152">
        <v>133951.58197792119</v>
      </c>
      <c r="M19" s="155"/>
      <c r="N19" s="155"/>
      <c r="O19" s="155"/>
      <c r="P19" s="156"/>
      <c r="Q19" s="157"/>
      <c r="R19" s="157"/>
      <c r="S19" s="157"/>
      <c r="T19" s="156"/>
      <c r="U19" s="157"/>
      <c r="V19" s="157"/>
      <c r="W19" s="157"/>
      <c r="X19" s="156"/>
      <c r="Y19" s="157"/>
      <c r="Z19" s="157"/>
      <c r="AA19" s="157"/>
      <c r="AB19" s="158"/>
    </row>
    <row r="20" spans="2:28" ht="3.75" customHeight="1">
      <c r="B20" s="3"/>
      <c r="C20" s="81"/>
      <c r="D20" s="107"/>
      <c r="E20" s="81"/>
      <c r="F20" s="108"/>
      <c r="G20" s="55"/>
      <c r="H20" s="154"/>
      <c r="I20" s="151"/>
      <c r="J20" s="151"/>
      <c r="K20" s="151"/>
      <c r="L20" s="152"/>
      <c r="M20" s="157"/>
      <c r="N20" s="157"/>
      <c r="O20" s="157"/>
      <c r="P20" s="156"/>
      <c r="Q20" s="157"/>
      <c r="R20" s="157"/>
      <c r="S20" s="157"/>
      <c r="T20" s="156"/>
      <c r="U20" s="157"/>
      <c r="V20" s="157"/>
      <c r="W20" s="157"/>
      <c r="X20" s="156"/>
      <c r="Y20" s="157"/>
      <c r="Z20" s="157"/>
      <c r="AA20" s="157"/>
      <c r="AB20" s="158"/>
    </row>
    <row r="21" spans="2:28" ht="15" customHeight="1">
      <c r="B21" s="3"/>
      <c r="C21" s="101" t="s">
        <v>79</v>
      </c>
      <c r="D21" s="81"/>
      <c r="E21" s="81"/>
      <c r="F21" s="108"/>
      <c r="G21" s="55" t="s">
        <v>188</v>
      </c>
      <c r="H21" s="154">
        <v>33.725788122012091</v>
      </c>
      <c r="I21" s="151">
        <v>-5232.3683970624406</v>
      </c>
      <c r="J21" s="151">
        <v>-3341.0966297252999</v>
      </c>
      <c r="K21" s="151">
        <v>-1026.9428335658049</v>
      </c>
      <c r="L21" s="152">
        <v>41.421911717603507</v>
      </c>
      <c r="M21" s="157"/>
      <c r="N21" s="157"/>
      <c r="O21" s="157"/>
      <c r="P21" s="156"/>
      <c r="Q21" s="157"/>
      <c r="R21" s="157"/>
      <c r="S21" s="157"/>
      <c r="T21" s="156"/>
      <c r="U21" s="157"/>
      <c r="V21" s="157"/>
      <c r="W21" s="157"/>
      <c r="X21" s="156"/>
      <c r="Y21" s="157"/>
      <c r="Z21" s="157"/>
      <c r="AA21" s="157"/>
      <c r="AB21" s="158"/>
    </row>
    <row r="22" spans="2:28" ht="15" customHeight="1">
      <c r="B22" s="8"/>
      <c r="C22" s="101" t="s">
        <v>79</v>
      </c>
      <c r="D22" s="81"/>
      <c r="E22" s="81"/>
      <c r="F22" s="108"/>
      <c r="G22" s="55" t="s">
        <v>162</v>
      </c>
      <c r="H22" s="159">
        <v>3.4231392290101414E-2</v>
      </c>
      <c r="I22" s="160">
        <v>-4.8637191515085618</v>
      </c>
      <c r="J22" s="160">
        <v>-2.7918243550817397</v>
      </c>
      <c r="K22" s="160">
        <v>-0.79817606067527558</v>
      </c>
      <c r="L22" s="161">
        <v>3.0603730280025498E-2</v>
      </c>
      <c r="M22" s="157"/>
      <c r="N22" s="157"/>
      <c r="O22" s="157"/>
      <c r="P22" s="156"/>
      <c r="Q22" s="157"/>
      <c r="R22" s="157"/>
      <c r="S22" s="157"/>
      <c r="T22" s="156"/>
      <c r="U22" s="157"/>
      <c r="V22" s="157"/>
      <c r="W22" s="157"/>
      <c r="X22" s="156"/>
      <c r="Y22" s="157"/>
      <c r="Z22" s="157"/>
      <c r="AA22" s="157"/>
      <c r="AB22" s="158"/>
    </row>
    <row r="23" spans="2:28" ht="15" customHeight="1">
      <c r="B23" s="3"/>
      <c r="C23" s="101" t="s">
        <v>52</v>
      </c>
      <c r="D23" s="81"/>
      <c r="E23" s="81"/>
      <c r="F23" s="108"/>
      <c r="G23" s="55" t="s">
        <v>188</v>
      </c>
      <c r="H23" s="154">
        <v>-2465.0646210408695</v>
      </c>
      <c r="I23" s="151">
        <v>-7408.4700971341917</v>
      </c>
      <c r="J23" s="151">
        <v>-5374.0666602269512</v>
      </c>
      <c r="K23" s="151">
        <v>-3913.2434365262416</v>
      </c>
      <c r="L23" s="152">
        <v>-2948.5968587212305</v>
      </c>
      <c r="M23" s="157"/>
      <c r="N23" s="157"/>
      <c r="O23" s="157"/>
      <c r="P23" s="156"/>
      <c r="Q23" s="157"/>
      <c r="R23" s="157"/>
      <c r="S23" s="157"/>
      <c r="T23" s="156"/>
      <c r="U23" s="157"/>
      <c r="V23" s="157"/>
      <c r="W23" s="157"/>
      <c r="X23" s="156"/>
      <c r="Y23" s="157"/>
      <c r="Z23" s="157"/>
      <c r="AA23" s="157"/>
      <c r="AB23" s="158"/>
    </row>
    <row r="24" spans="2:28" ht="15" customHeight="1">
      <c r="B24" s="3"/>
      <c r="C24" s="101" t="s">
        <v>52</v>
      </c>
      <c r="D24" s="81"/>
      <c r="E24" s="81"/>
      <c r="F24" s="108"/>
      <c r="G24" s="55" t="s">
        <v>162</v>
      </c>
      <c r="H24" s="159">
        <v>-2.5020199308026108</v>
      </c>
      <c r="I24" s="160">
        <v>-6.8865024708580487</v>
      </c>
      <c r="J24" s="160">
        <v>-4.4905765533300208</v>
      </c>
      <c r="K24" s="160">
        <v>-3.041510324176917</v>
      </c>
      <c r="L24" s="161">
        <v>-2.1785103397457495</v>
      </c>
      <c r="M24" s="157"/>
      <c r="N24" s="157"/>
      <c r="O24" s="157"/>
      <c r="P24" s="156"/>
      <c r="Q24" s="157"/>
      <c r="R24" s="157"/>
      <c r="S24" s="157"/>
      <c r="T24" s="156"/>
      <c r="U24" s="157"/>
      <c r="V24" s="157"/>
      <c r="W24" s="157"/>
      <c r="X24" s="156"/>
      <c r="Y24" s="157"/>
      <c r="Z24" s="157"/>
      <c r="AA24" s="157"/>
      <c r="AB24" s="158"/>
    </row>
    <row r="25" spans="2:28" ht="15" customHeight="1" thickBot="1">
      <c r="B25" s="77"/>
      <c r="C25" s="132" t="s">
        <v>53</v>
      </c>
      <c r="D25" s="110"/>
      <c r="E25" s="110"/>
      <c r="F25" s="111"/>
      <c r="G25" s="112" t="s">
        <v>189</v>
      </c>
      <c r="H25" s="113">
        <v>98522.981</v>
      </c>
      <c r="I25" s="114">
        <v>107579.57509613885</v>
      </c>
      <c r="J25" s="114">
        <v>119674.31345183885</v>
      </c>
      <c r="K25" s="114">
        <v>128661.19195519187</v>
      </c>
      <c r="L25" s="162">
        <v>135349.22487746176</v>
      </c>
      <c r="M25" s="163"/>
      <c r="N25" s="163"/>
      <c r="O25" s="163"/>
      <c r="P25" s="164"/>
      <c r="Q25" s="163"/>
      <c r="R25" s="163"/>
      <c r="S25" s="163"/>
      <c r="T25" s="164"/>
      <c r="U25" s="163"/>
      <c r="V25" s="163"/>
      <c r="W25" s="163"/>
      <c r="X25" s="164"/>
      <c r="Y25" s="163"/>
      <c r="Z25" s="163"/>
      <c r="AA25" s="163"/>
      <c r="AB25" s="165"/>
    </row>
    <row r="26" spans="2:28" ht="15" thickBot="1"/>
    <row r="27" spans="2:28" ht="30" customHeight="1">
      <c r="B27" s="85" t="str">
        <f>"Strednodobá predikcia - "&amp;Súhrn!$H$3&amp;" - obchodná a platobná bilancia [zmena oproti predchádzajúcemu obdobiu]"</f>
        <v>Strednodobá predikcia - ECB scenár - obchodná a platobná bilancia [zmena oproti predchádzajúcemu obdobiu]</v>
      </c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7"/>
    </row>
    <row r="28" spans="2:28">
      <c r="B28" s="310" t="s">
        <v>27</v>
      </c>
      <c r="C28" s="311"/>
      <c r="D28" s="311"/>
      <c r="E28" s="311"/>
      <c r="F28" s="312"/>
      <c r="G28" s="313" t="s">
        <v>62</v>
      </c>
      <c r="H28" s="134" t="str">
        <f t="shared" ref="H28:M28" si="0">H$3</f>
        <v>Skutočnosť</v>
      </c>
      <c r="I28" s="301">
        <f t="shared" si="0"/>
        <v>2022</v>
      </c>
      <c r="J28" s="301">
        <f t="shared" si="0"/>
        <v>2023</v>
      </c>
      <c r="K28" s="301">
        <f t="shared" si="0"/>
        <v>2024</v>
      </c>
      <c r="L28" s="295">
        <f t="shared" si="0"/>
        <v>2025</v>
      </c>
      <c r="M28" s="314">
        <f t="shared" si="0"/>
        <v>2022</v>
      </c>
      <c r="N28" s="315"/>
      <c r="O28" s="315"/>
      <c r="P28" s="315"/>
      <c r="Q28" s="314">
        <f>Q$3</f>
        <v>2023</v>
      </c>
      <c r="R28" s="315"/>
      <c r="S28" s="315"/>
      <c r="T28" s="315"/>
      <c r="U28" s="314">
        <f>U$3</f>
        <v>2024</v>
      </c>
      <c r="V28" s="315"/>
      <c r="W28" s="315"/>
      <c r="X28" s="315"/>
      <c r="Y28" s="314">
        <f>Y$3</f>
        <v>2025</v>
      </c>
      <c r="Z28" s="315"/>
      <c r="AA28" s="315"/>
      <c r="AB28" s="316"/>
    </row>
    <row r="29" spans="2:28">
      <c r="B29" s="305"/>
      <c r="C29" s="306"/>
      <c r="D29" s="306"/>
      <c r="E29" s="306"/>
      <c r="F29" s="307"/>
      <c r="G29" s="309"/>
      <c r="H29" s="135">
        <f>$H$4</f>
        <v>2021</v>
      </c>
      <c r="I29" s="298"/>
      <c r="J29" s="298"/>
      <c r="K29" s="298"/>
      <c r="L29" s="296"/>
      <c r="M29" s="136" t="s">
        <v>3</v>
      </c>
      <c r="N29" s="136" t="s">
        <v>4</v>
      </c>
      <c r="O29" s="136" t="s">
        <v>5</v>
      </c>
      <c r="P29" s="137" t="s">
        <v>6</v>
      </c>
      <c r="Q29" s="138" t="s">
        <v>3</v>
      </c>
      <c r="R29" s="136" t="s">
        <v>4</v>
      </c>
      <c r="S29" s="136" t="s">
        <v>5</v>
      </c>
      <c r="T29" s="137" t="s">
        <v>6</v>
      </c>
      <c r="U29" s="138" t="s">
        <v>3</v>
      </c>
      <c r="V29" s="136" t="s">
        <v>4</v>
      </c>
      <c r="W29" s="136" t="s">
        <v>5</v>
      </c>
      <c r="X29" s="137" t="s">
        <v>6</v>
      </c>
      <c r="Y29" s="136" t="s">
        <v>3</v>
      </c>
      <c r="Z29" s="136" t="s">
        <v>4</v>
      </c>
      <c r="AA29" s="136" t="s">
        <v>5</v>
      </c>
      <c r="AB29" s="139" t="s">
        <v>6</v>
      </c>
    </row>
    <row r="30" spans="2:28" ht="4.3499999999999996" customHeight="1">
      <c r="B30" s="8"/>
      <c r="C30" s="9"/>
      <c r="D30" s="9"/>
      <c r="E30" s="9"/>
      <c r="F30" s="140"/>
      <c r="G30" s="141"/>
      <c r="H30" s="95"/>
      <c r="I30" s="96"/>
      <c r="J30" s="96"/>
      <c r="K30" s="233"/>
      <c r="L30" s="142"/>
      <c r="M30" s="143"/>
      <c r="N30" s="143"/>
      <c r="O30" s="143"/>
      <c r="P30" s="144"/>
      <c r="Q30" s="143"/>
      <c r="R30" s="143"/>
      <c r="S30" s="143"/>
      <c r="T30" s="144"/>
      <c r="U30" s="143"/>
      <c r="V30" s="143"/>
      <c r="W30" s="143"/>
      <c r="X30" s="144"/>
      <c r="Y30" s="143"/>
      <c r="Z30" s="143"/>
      <c r="AA30" s="143"/>
      <c r="AB30" s="145"/>
    </row>
    <row r="31" spans="2:28">
      <c r="B31" s="8" t="s">
        <v>46</v>
      </c>
      <c r="C31" s="9"/>
      <c r="D31" s="9"/>
      <c r="E31" s="9"/>
      <c r="F31" s="93"/>
      <c r="G31" s="94"/>
      <c r="H31" s="95"/>
      <c r="I31" s="96"/>
      <c r="J31" s="96"/>
      <c r="K31" s="233"/>
      <c r="L31" s="142"/>
      <c r="M31" s="143"/>
      <c r="N31" s="143"/>
      <c r="O31" s="143"/>
      <c r="P31" s="144"/>
      <c r="Q31" s="143"/>
      <c r="R31" s="143"/>
      <c r="S31" s="143"/>
      <c r="T31" s="144"/>
      <c r="U31" s="143"/>
      <c r="V31" s="143"/>
      <c r="W31" s="143"/>
      <c r="X31" s="144"/>
      <c r="Y31" s="143"/>
      <c r="Z31" s="143"/>
      <c r="AA31" s="143"/>
      <c r="AB31" s="145"/>
    </row>
    <row r="32" spans="2:28">
      <c r="B32" s="8"/>
      <c r="C32" s="101" t="s">
        <v>29</v>
      </c>
      <c r="D32" s="9"/>
      <c r="E32" s="9"/>
      <c r="F32" s="93"/>
      <c r="G32" s="55" t="s">
        <v>180</v>
      </c>
      <c r="H32" s="27">
        <v>10.559504240366692</v>
      </c>
      <c r="I32" s="228">
        <v>-0.79116877163041011</v>
      </c>
      <c r="J32" s="228">
        <v>3.3156016516767295</v>
      </c>
      <c r="K32" s="228">
        <v>7.7424841022133251</v>
      </c>
      <c r="L32" s="166">
        <v>4.0574966796641974</v>
      </c>
      <c r="M32" s="178">
        <v>-1.4993120531620718</v>
      </c>
      <c r="N32" s="178">
        <v>-0.79942224632580405</v>
      </c>
      <c r="O32" s="178">
        <v>4.2095262716381967</v>
      </c>
      <c r="P32" s="161">
        <v>-2.5549592603196629</v>
      </c>
      <c r="Q32" s="178">
        <v>0.56919107994531259</v>
      </c>
      <c r="R32" s="178">
        <v>1.2462581165966498</v>
      </c>
      <c r="S32" s="178">
        <v>2.3913388352045502</v>
      </c>
      <c r="T32" s="161">
        <v>2.6248553926957499</v>
      </c>
      <c r="U32" s="178">
        <v>2.3301071459224261</v>
      </c>
      <c r="V32" s="178">
        <v>1.1937530768273206</v>
      </c>
      <c r="W32" s="178">
        <v>1.1048051813919102</v>
      </c>
      <c r="X32" s="161">
        <v>1.2067696723986501</v>
      </c>
      <c r="Y32" s="178">
        <v>0.98100307198565417</v>
      </c>
      <c r="Z32" s="178">
        <v>0.91560003870763751</v>
      </c>
      <c r="AA32" s="178">
        <v>0.75859082056130944</v>
      </c>
      <c r="AB32" s="167">
        <v>0.79586428523850827</v>
      </c>
    </row>
    <row r="33" spans="2:28">
      <c r="B33" s="3"/>
      <c r="C33" s="81"/>
      <c r="D33" s="107" t="s">
        <v>47</v>
      </c>
      <c r="E33" s="81"/>
      <c r="F33" s="108"/>
      <c r="G33" s="55" t="s">
        <v>180</v>
      </c>
      <c r="H33" s="27">
        <v>9.4350016321784551</v>
      </c>
      <c r="I33" s="228">
        <v>-3.2088387407409869</v>
      </c>
      <c r="J33" s="228">
        <v>2.7260292540107116</v>
      </c>
      <c r="K33" s="228">
        <v>7.5890092157502522</v>
      </c>
      <c r="L33" s="166">
        <v>3.934593508485392</v>
      </c>
      <c r="M33" s="229">
        <v>-2.733698418548272</v>
      </c>
      <c r="N33" s="229">
        <v>-5.1787856050134309</v>
      </c>
      <c r="O33" s="229">
        <v>4.3338776948224904</v>
      </c>
      <c r="P33" s="168">
        <v>-1.4213421841995597</v>
      </c>
      <c r="Q33" s="229">
        <v>0.41402369604956846</v>
      </c>
      <c r="R33" s="229">
        <v>1.1182472956736405</v>
      </c>
      <c r="S33" s="229">
        <v>2.2266456504758168</v>
      </c>
      <c r="T33" s="168">
        <v>2.5037613760726032</v>
      </c>
      <c r="U33" s="229">
        <v>2.372357709188492</v>
      </c>
      <c r="V33" s="229">
        <v>1.2190290743070449</v>
      </c>
      <c r="W33" s="229">
        <v>1.102425631164877</v>
      </c>
      <c r="X33" s="168">
        <v>1.1896357239683368</v>
      </c>
      <c r="Y33" s="229">
        <v>0.97028609665797205</v>
      </c>
      <c r="Z33" s="229">
        <v>0.88935669118124849</v>
      </c>
      <c r="AA33" s="229">
        <v>0.65617339556844456</v>
      </c>
      <c r="AB33" s="123">
        <v>0.67994073890716322</v>
      </c>
    </row>
    <row r="34" spans="2:28" ht="15" customHeight="1">
      <c r="B34" s="3"/>
      <c r="C34" s="81"/>
      <c r="D34" s="107" t="s">
        <v>48</v>
      </c>
      <c r="E34" s="81"/>
      <c r="F34" s="108"/>
      <c r="G34" s="55" t="s">
        <v>180</v>
      </c>
      <c r="H34" s="27">
        <v>11.794926081667569</v>
      </c>
      <c r="I34" s="228">
        <v>1.4484715358824189</v>
      </c>
      <c r="J34" s="228">
        <v>3.8477624842497562</v>
      </c>
      <c r="K34" s="228">
        <v>7.879517505185234</v>
      </c>
      <c r="L34" s="166">
        <v>4.1669379495144767</v>
      </c>
      <c r="M34" s="229">
        <v>-2.9023692632307529E-2</v>
      </c>
      <c r="N34" s="229">
        <v>2.7627342309902758</v>
      </c>
      <c r="O34" s="229">
        <v>2.2278442577929241</v>
      </c>
      <c r="P34" s="168">
        <v>-2.2035891605398916</v>
      </c>
      <c r="Q34" s="229">
        <v>0.70869191973415013</v>
      </c>
      <c r="R34" s="229">
        <v>1.3610075320052317</v>
      </c>
      <c r="S34" s="229">
        <v>2.5386168905867237</v>
      </c>
      <c r="T34" s="168">
        <v>2.7328151137452608</v>
      </c>
      <c r="U34" s="229">
        <v>2.2925232163755851</v>
      </c>
      <c r="V34" s="229">
        <v>1.1712513006889083</v>
      </c>
      <c r="W34" s="229">
        <v>1.1069245593741499</v>
      </c>
      <c r="X34" s="168">
        <v>1.2220295718602614</v>
      </c>
      <c r="Y34" s="229">
        <v>0.99054480892897345</v>
      </c>
      <c r="Z34" s="229">
        <v>0.93896081721678115</v>
      </c>
      <c r="AA34" s="229">
        <v>0.84971391430499921</v>
      </c>
      <c r="AB34" s="123">
        <v>0.89880614445134199</v>
      </c>
    </row>
    <row r="35" spans="2:28" ht="4.3499999999999996" customHeight="1">
      <c r="B35" s="3"/>
      <c r="C35" s="81"/>
      <c r="D35" s="81"/>
      <c r="E35" s="81"/>
      <c r="F35" s="108"/>
      <c r="G35" s="55"/>
      <c r="H35" s="159"/>
      <c r="L35" s="108"/>
      <c r="P35" s="108"/>
      <c r="T35" s="108"/>
      <c r="X35" s="108"/>
      <c r="AB35" s="4"/>
    </row>
    <row r="36" spans="2:28" ht="15" customHeight="1">
      <c r="B36" s="3"/>
      <c r="C36" s="81" t="s">
        <v>30</v>
      </c>
      <c r="D36" s="81"/>
      <c r="E36" s="81"/>
      <c r="F36" s="108"/>
      <c r="G36" s="55" t="s">
        <v>180</v>
      </c>
      <c r="H36" s="27">
        <v>11.960333361604157</v>
      </c>
      <c r="I36" s="178">
        <v>-0.27547016883153219</v>
      </c>
      <c r="J36" s="178">
        <v>2.2557535884166811</v>
      </c>
      <c r="K36" s="178">
        <v>6.1139368254476523</v>
      </c>
      <c r="L36" s="161">
        <v>3.5846504742169003</v>
      </c>
      <c r="M36" s="178">
        <v>-1.2647416831316036</v>
      </c>
      <c r="N36" s="178">
        <v>-0.79394539798110486</v>
      </c>
      <c r="O36" s="178">
        <v>3.4093715489887302</v>
      </c>
      <c r="P36" s="161">
        <v>-1.7075874184474316</v>
      </c>
      <c r="Q36" s="178">
        <v>6.3350511374451912E-2</v>
      </c>
      <c r="R36" s="178">
        <v>1.1748748846424064</v>
      </c>
      <c r="S36" s="178">
        <v>1.4100598145760017</v>
      </c>
      <c r="T36" s="161">
        <v>1.6191499303837418</v>
      </c>
      <c r="U36" s="178">
        <v>2.2481652940353314</v>
      </c>
      <c r="V36" s="178">
        <v>0.83953832952894913</v>
      </c>
      <c r="W36" s="178">
        <v>1.2456891835784631</v>
      </c>
      <c r="X36" s="161">
        <v>1.0988734271838183</v>
      </c>
      <c r="Y36" s="178">
        <v>0.93313468869177996</v>
      </c>
      <c r="Z36" s="178">
        <v>0.68285203158905006</v>
      </c>
      <c r="AA36" s="178">
        <v>0.5576667413709373</v>
      </c>
      <c r="AB36" s="167">
        <v>0.6493202000161773</v>
      </c>
    </row>
    <row r="37" spans="2:28" ht="15" customHeight="1">
      <c r="B37" s="3"/>
      <c r="C37" s="81"/>
      <c r="D37" s="107" t="s">
        <v>49</v>
      </c>
      <c r="E37" s="81"/>
      <c r="F37" s="108"/>
      <c r="G37" s="55" t="s">
        <v>180</v>
      </c>
      <c r="H37" s="27">
        <v>12.928889402377706</v>
      </c>
      <c r="I37" s="228">
        <v>-0.73683203652321083</v>
      </c>
      <c r="J37" s="228">
        <v>2.4533225278154447</v>
      </c>
      <c r="K37" s="228">
        <v>6.1139368254476523</v>
      </c>
      <c r="L37" s="166">
        <v>3.5846504742169003</v>
      </c>
      <c r="M37" s="229">
        <v>0.15435176783284987</v>
      </c>
      <c r="N37" s="229">
        <v>-1.7467326633211115</v>
      </c>
      <c r="O37" s="229">
        <v>2.0621988111501253</v>
      </c>
      <c r="P37" s="168">
        <v>-0.2746359871627817</v>
      </c>
      <c r="Q37" s="229">
        <v>6.3350511374451912E-2</v>
      </c>
      <c r="R37" s="229">
        <v>1.1748748846424064</v>
      </c>
      <c r="S37" s="229">
        <v>1.4100598145760017</v>
      </c>
      <c r="T37" s="168">
        <v>1.6191499303837418</v>
      </c>
      <c r="U37" s="228">
        <v>2.2481652940353314</v>
      </c>
      <c r="V37" s="229">
        <v>0.83953832952894913</v>
      </c>
      <c r="W37" s="229">
        <v>1.2456891835784631</v>
      </c>
      <c r="X37" s="168">
        <v>1.0988734271838183</v>
      </c>
      <c r="Y37" s="229">
        <v>0.93313468869177996</v>
      </c>
      <c r="Z37" s="229">
        <v>0.68285203158905006</v>
      </c>
      <c r="AA37" s="229">
        <v>0.5576667413709373</v>
      </c>
      <c r="AB37" s="123">
        <v>0.6493202000161773</v>
      </c>
    </row>
    <row r="38" spans="2:28" ht="15" customHeight="1">
      <c r="B38" s="3"/>
      <c r="C38" s="81"/>
      <c r="D38" s="107" t="s">
        <v>50</v>
      </c>
      <c r="E38" s="81"/>
      <c r="F38" s="108"/>
      <c r="G38" s="55" t="s">
        <v>180</v>
      </c>
      <c r="H38" s="27">
        <v>11.551694777863887</v>
      </c>
      <c r="I38" s="228">
        <v>-8.1709800733150928E-2</v>
      </c>
      <c r="J38" s="228">
        <v>2.1729908946717558</v>
      </c>
      <c r="K38" s="228">
        <v>6.1139368254476523</v>
      </c>
      <c r="L38" s="166">
        <v>3.5846504742169003</v>
      </c>
      <c r="M38" s="229">
        <v>-0.17533154000145146</v>
      </c>
      <c r="N38" s="229">
        <v>-1.9864743947245529</v>
      </c>
      <c r="O38" s="229">
        <v>2.924570613849383</v>
      </c>
      <c r="P38" s="168">
        <v>-1.1107157519997628</v>
      </c>
      <c r="Q38" s="229">
        <v>6.3350511374451912E-2</v>
      </c>
      <c r="R38" s="229">
        <v>1.1748748846424064</v>
      </c>
      <c r="S38" s="229">
        <v>1.4100598145760017</v>
      </c>
      <c r="T38" s="168">
        <v>1.6191499303837418</v>
      </c>
      <c r="U38" s="228">
        <v>2.2481652940353314</v>
      </c>
      <c r="V38" s="229">
        <v>0.83953832952894913</v>
      </c>
      <c r="W38" s="229">
        <v>1.2456891835784631</v>
      </c>
      <c r="X38" s="168">
        <v>1.0988734271838183</v>
      </c>
      <c r="Y38" s="229">
        <v>0.93313468869177996</v>
      </c>
      <c r="Z38" s="229">
        <v>0.68285203158905006</v>
      </c>
      <c r="AA38" s="229">
        <v>0.5576667413709373</v>
      </c>
      <c r="AB38" s="123">
        <v>0.6493202000161773</v>
      </c>
    </row>
    <row r="39" spans="2:28" ht="4.3499999999999996" customHeight="1">
      <c r="B39" s="8"/>
      <c r="C39" s="81"/>
      <c r="D39" s="81"/>
      <c r="E39" s="81"/>
      <c r="F39" s="108"/>
      <c r="G39" s="55"/>
      <c r="H39" s="169"/>
      <c r="L39" s="108"/>
      <c r="P39" s="108"/>
      <c r="T39" s="108"/>
      <c r="X39" s="108"/>
      <c r="AB39" s="4"/>
    </row>
    <row r="40" spans="2:28" ht="15" customHeight="1">
      <c r="B40" s="8" t="s">
        <v>51</v>
      </c>
      <c r="C40" s="9"/>
      <c r="D40" s="9"/>
      <c r="E40" s="9"/>
      <c r="F40" s="93"/>
      <c r="G40" s="55"/>
      <c r="H40" s="169"/>
      <c r="L40" s="108"/>
      <c r="P40" s="108"/>
      <c r="T40" s="108"/>
      <c r="X40" s="108"/>
      <c r="AB40" s="4"/>
    </row>
    <row r="41" spans="2:28" ht="15" customHeight="1">
      <c r="B41" s="8"/>
      <c r="C41" s="101" t="s">
        <v>29</v>
      </c>
      <c r="D41" s="9"/>
      <c r="E41" s="9"/>
      <c r="F41" s="93"/>
      <c r="G41" s="55" t="s">
        <v>180</v>
      </c>
      <c r="H41" s="159">
        <v>14.95548393976458</v>
      </c>
      <c r="I41" s="178">
        <v>16.295677026201361</v>
      </c>
      <c r="J41" s="178">
        <v>7.8281354170465223</v>
      </c>
      <c r="K41" s="178">
        <v>10.717386388543137</v>
      </c>
      <c r="L41" s="161">
        <v>6.1909617577842635</v>
      </c>
      <c r="M41" s="230"/>
      <c r="N41" s="230"/>
      <c r="O41" s="230"/>
      <c r="P41" s="170"/>
      <c r="Q41" s="230"/>
      <c r="R41" s="230"/>
      <c r="S41" s="230"/>
      <c r="T41" s="170"/>
      <c r="U41" s="230"/>
      <c r="V41" s="230"/>
      <c r="W41" s="230"/>
      <c r="X41" s="170"/>
      <c r="Y41" s="230"/>
      <c r="Z41" s="230"/>
      <c r="AA41" s="230"/>
      <c r="AB41" s="171"/>
    </row>
    <row r="42" spans="2:28" ht="15" customHeight="1" thickBot="1">
      <c r="B42" s="77"/>
      <c r="C42" s="110" t="s">
        <v>30</v>
      </c>
      <c r="D42" s="110"/>
      <c r="E42" s="110"/>
      <c r="F42" s="111"/>
      <c r="G42" s="112" t="s">
        <v>180</v>
      </c>
      <c r="H42" s="172">
        <v>17.862634175301718</v>
      </c>
      <c r="I42" s="173">
        <v>22.098238402668755</v>
      </c>
      <c r="J42" s="173">
        <v>5.753888068076618</v>
      </c>
      <c r="K42" s="173">
        <v>8.4394240533564702</v>
      </c>
      <c r="L42" s="174">
        <v>5.3011267396778194</v>
      </c>
      <c r="M42" s="175"/>
      <c r="N42" s="175"/>
      <c r="O42" s="175"/>
      <c r="P42" s="176"/>
      <c r="Q42" s="175"/>
      <c r="R42" s="175"/>
      <c r="S42" s="175"/>
      <c r="T42" s="176"/>
      <c r="U42" s="175"/>
      <c r="V42" s="175"/>
      <c r="W42" s="175"/>
      <c r="X42" s="176"/>
      <c r="Y42" s="175"/>
      <c r="Z42" s="175"/>
      <c r="AA42" s="175"/>
      <c r="AB42" s="177"/>
    </row>
    <row r="43" spans="2:28">
      <c r="B43" s="72" t="s">
        <v>140</v>
      </c>
    </row>
    <row r="44" spans="2:28"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</row>
    <row r="45" spans="2:28"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</row>
  </sheetData>
  <mergeCells count="20">
    <mergeCell ref="B28:F29"/>
    <mergeCell ref="B3:F4"/>
    <mergeCell ref="G3:G4"/>
    <mergeCell ref="L3:L4"/>
    <mergeCell ref="I3:I4"/>
    <mergeCell ref="I28:I29"/>
    <mergeCell ref="G28:G29"/>
    <mergeCell ref="L28:L29"/>
    <mergeCell ref="J3:J4"/>
    <mergeCell ref="J28:J29"/>
    <mergeCell ref="K3:K4"/>
    <mergeCell ref="K28:K29"/>
    <mergeCell ref="Y3:AB3"/>
    <mergeCell ref="Y28:AB28"/>
    <mergeCell ref="M3:P3"/>
    <mergeCell ref="Q3:T3"/>
    <mergeCell ref="U3:X3"/>
    <mergeCell ref="U28:X28"/>
    <mergeCell ref="Q28:T28"/>
    <mergeCell ref="M28:P28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1"/>
  </sheetPr>
  <dimension ref="A1:S54"/>
  <sheetViews>
    <sheetView showGridLines="0" zoomScale="85" zoomScaleNormal="85" workbookViewId="0">
      <selection activeCell="B20" sqref="B20"/>
    </sheetView>
  </sheetViews>
  <sheetFormatPr defaultColWidth="9.140625" defaultRowHeight="14.25"/>
  <cols>
    <col min="1" max="5" width="3.140625" style="72" customWidth="1"/>
    <col min="6" max="6" width="31.5703125" style="72" customWidth="1"/>
    <col min="7" max="7" width="25.5703125" style="72" customWidth="1"/>
    <col min="8" max="8" width="10.85546875" style="72" customWidth="1"/>
    <col min="9" max="11" width="9.140625" style="72" customWidth="1"/>
    <col min="12" max="16384" width="9.140625" style="68"/>
  </cols>
  <sheetData>
    <row r="1" spans="2:12" ht="22.5" customHeight="1" thickBot="1">
      <c r="B1" s="71" t="s">
        <v>111</v>
      </c>
    </row>
    <row r="2" spans="2:12" ht="30" customHeight="1">
      <c r="B2" s="85" t="str">
        <f>"Strednodobá predikcia - "&amp;Súhrn!H3&amp;" - sektor verejnej správy [objem]"</f>
        <v>Strednodobá predikcia - ECB scenár - sektor verejnej správy [objem]</v>
      </c>
      <c r="C2" s="86"/>
      <c r="D2" s="86"/>
      <c r="E2" s="86"/>
      <c r="F2" s="86"/>
      <c r="G2" s="86"/>
      <c r="H2" s="86"/>
      <c r="I2" s="86"/>
      <c r="J2" s="86"/>
      <c r="K2" s="86"/>
      <c r="L2" s="87"/>
    </row>
    <row r="3" spans="2:12" ht="30" customHeight="1">
      <c r="B3" s="6" t="s">
        <v>27</v>
      </c>
      <c r="C3" s="7"/>
      <c r="D3" s="7"/>
      <c r="E3" s="7"/>
      <c r="F3" s="88"/>
      <c r="G3" s="89" t="s">
        <v>62</v>
      </c>
      <c r="H3" s="90">
        <v>2021</v>
      </c>
      <c r="I3" s="91">
        <v>2022</v>
      </c>
      <c r="J3" s="91">
        <v>2023</v>
      </c>
      <c r="K3" s="91">
        <v>2024</v>
      </c>
      <c r="L3" s="92">
        <v>2025</v>
      </c>
    </row>
    <row r="4" spans="2:12" ht="4.3499999999999996" customHeight="1">
      <c r="B4" s="8"/>
      <c r="C4" s="9"/>
      <c r="D4" s="9"/>
      <c r="E4" s="9"/>
      <c r="F4" s="93"/>
      <c r="G4" s="94"/>
      <c r="H4" s="95"/>
      <c r="I4" s="96"/>
      <c r="J4" s="96"/>
      <c r="K4" s="233"/>
      <c r="L4" s="97"/>
    </row>
    <row r="5" spans="2:12" ht="15" customHeight="1">
      <c r="B5" s="8" t="s">
        <v>93</v>
      </c>
      <c r="C5" s="9"/>
      <c r="D5" s="9"/>
      <c r="E5" s="9"/>
      <c r="F5" s="93"/>
      <c r="G5" s="94"/>
      <c r="H5" s="98"/>
      <c r="I5" s="99"/>
      <c r="J5" s="99"/>
      <c r="K5" s="99"/>
      <c r="L5" s="100"/>
    </row>
    <row r="6" spans="2:12" ht="15" customHeight="1">
      <c r="B6" s="3"/>
      <c r="C6" s="101" t="s">
        <v>128</v>
      </c>
      <c r="D6" s="102"/>
      <c r="E6" s="102"/>
      <c r="F6" s="103"/>
      <c r="G6" s="55" t="s">
        <v>190</v>
      </c>
      <c r="H6" s="104">
        <v>-5381.4029999999766</v>
      </c>
      <c r="I6" s="105">
        <v>-4175.4387182966238</v>
      </c>
      <c r="J6" s="105">
        <v>-5870.0306644837619</v>
      </c>
      <c r="K6" s="105">
        <v>-7245.3614566788892</v>
      </c>
      <c r="L6" s="106">
        <v>-6338.4214199408088</v>
      </c>
    </row>
    <row r="7" spans="2:12" ht="15" customHeight="1">
      <c r="B7" s="3"/>
      <c r="C7" s="101" t="s">
        <v>94</v>
      </c>
      <c r="D7" s="102"/>
      <c r="E7" s="102"/>
      <c r="F7" s="103"/>
      <c r="G7" s="55" t="s">
        <v>190</v>
      </c>
      <c r="H7" s="104">
        <v>-4301.3209999999763</v>
      </c>
      <c r="I7" s="105">
        <v>-3055.5841662627895</v>
      </c>
      <c r="J7" s="105">
        <v>-4585.7640705365156</v>
      </c>
      <c r="K7" s="105">
        <v>-5749.6082271271798</v>
      </c>
      <c r="L7" s="106">
        <v>-4643.3031276068514</v>
      </c>
    </row>
    <row r="8" spans="2:12" ht="15" customHeight="1">
      <c r="B8" s="3"/>
      <c r="C8" s="81" t="s">
        <v>91</v>
      </c>
      <c r="D8" s="107"/>
      <c r="E8" s="81"/>
      <c r="F8" s="108"/>
      <c r="G8" s="55" t="s">
        <v>190</v>
      </c>
      <c r="H8" s="104">
        <v>40274.966999999982</v>
      </c>
      <c r="I8" s="105">
        <v>43821.295608616056</v>
      </c>
      <c r="J8" s="105">
        <v>49505.876720118838</v>
      </c>
      <c r="K8" s="105">
        <v>51097.763860476458</v>
      </c>
      <c r="L8" s="106">
        <v>53529.029287615478</v>
      </c>
    </row>
    <row r="9" spans="2:12" ht="15" customHeight="1">
      <c r="B9" s="3"/>
      <c r="C9" s="81"/>
      <c r="D9" s="81" t="s">
        <v>95</v>
      </c>
      <c r="E9" s="81"/>
      <c r="F9" s="108"/>
      <c r="G9" s="55" t="s">
        <v>190</v>
      </c>
      <c r="H9" s="104">
        <v>39624.714999999982</v>
      </c>
      <c r="I9" s="105">
        <v>42901.821629513914</v>
      </c>
      <c r="J9" s="105">
        <v>47453.236123132818</v>
      </c>
      <c r="K9" s="105">
        <v>49608.109460261439</v>
      </c>
      <c r="L9" s="106">
        <v>52003.505756065919</v>
      </c>
    </row>
    <row r="10" spans="2:12" ht="15" customHeight="1">
      <c r="B10" s="3"/>
      <c r="C10" s="81"/>
      <c r="D10" s="81" t="s">
        <v>96</v>
      </c>
      <c r="E10" s="81"/>
      <c r="F10" s="108"/>
      <c r="G10" s="55" t="s">
        <v>190</v>
      </c>
      <c r="H10" s="104">
        <v>650.25199999999995</v>
      </c>
      <c r="I10" s="105">
        <v>919.47397910214329</v>
      </c>
      <c r="J10" s="105">
        <v>2052.6405969860225</v>
      </c>
      <c r="K10" s="105">
        <v>1489.6544002150183</v>
      </c>
      <c r="L10" s="106">
        <v>1525.5235315495618</v>
      </c>
    </row>
    <row r="11" spans="2:12" ht="6" customHeight="1">
      <c r="B11" s="3"/>
      <c r="C11" s="81"/>
      <c r="D11" s="107"/>
      <c r="E11" s="81"/>
      <c r="F11" s="108"/>
      <c r="G11" s="55"/>
      <c r="H11" s="104"/>
      <c r="I11" s="105"/>
      <c r="J11" s="105"/>
      <c r="K11" s="105"/>
      <c r="L11" s="106"/>
    </row>
    <row r="12" spans="2:12" ht="15" customHeight="1">
      <c r="B12" s="3"/>
      <c r="C12" s="81" t="s">
        <v>92</v>
      </c>
      <c r="D12" s="107"/>
      <c r="E12" s="81"/>
      <c r="F12" s="108"/>
      <c r="G12" s="55" t="s">
        <v>190</v>
      </c>
      <c r="H12" s="104">
        <v>45656.369999999959</v>
      </c>
      <c r="I12" s="105">
        <v>47996.73432691268</v>
      </c>
      <c r="J12" s="105">
        <v>55375.9073846026</v>
      </c>
      <c r="K12" s="105">
        <v>58343.125317155347</v>
      </c>
      <c r="L12" s="106">
        <v>59867.450707556287</v>
      </c>
    </row>
    <row r="13" spans="2:12" ht="15" customHeight="1">
      <c r="B13" s="3"/>
      <c r="C13" s="81" t="s">
        <v>97</v>
      </c>
      <c r="D13" s="107"/>
      <c r="E13" s="81"/>
      <c r="F13" s="108"/>
      <c r="G13" s="55" t="s">
        <v>190</v>
      </c>
      <c r="H13" s="104">
        <v>44576.287999999957</v>
      </c>
      <c r="I13" s="105">
        <v>46876.879774878842</v>
      </c>
      <c r="J13" s="105">
        <v>54091.64079065535</v>
      </c>
      <c r="K13" s="105">
        <v>56847.372087603639</v>
      </c>
      <c r="L13" s="106">
        <v>58172.332415222329</v>
      </c>
    </row>
    <row r="14" spans="2:12" ht="15" customHeight="1">
      <c r="B14" s="3"/>
      <c r="C14" s="81"/>
      <c r="D14" s="81" t="s">
        <v>98</v>
      </c>
      <c r="E14" s="81"/>
      <c r="F14" s="108"/>
      <c r="G14" s="55" t="s">
        <v>190</v>
      </c>
      <c r="H14" s="104">
        <v>42047.415999999961</v>
      </c>
      <c r="I14" s="105">
        <v>43063.552191170485</v>
      </c>
      <c r="J14" s="105">
        <v>49400.672976281159</v>
      </c>
      <c r="K14" s="105">
        <v>51826.38419322874</v>
      </c>
      <c r="L14" s="106">
        <v>53793.748755153269</v>
      </c>
    </row>
    <row r="15" spans="2:12" ht="15" customHeight="1">
      <c r="B15" s="3"/>
      <c r="C15" s="81"/>
      <c r="D15" s="81" t="s">
        <v>99</v>
      </c>
      <c r="E15" s="81"/>
      <c r="F15" s="108"/>
      <c r="G15" s="55" t="s">
        <v>190</v>
      </c>
      <c r="H15" s="104">
        <v>3608.9539999999979</v>
      </c>
      <c r="I15" s="105">
        <v>4933.1821357421968</v>
      </c>
      <c r="J15" s="105">
        <v>5975.2344083214448</v>
      </c>
      <c r="K15" s="105">
        <v>6516.7411239266048</v>
      </c>
      <c r="L15" s="106">
        <v>6073.7019524030184</v>
      </c>
    </row>
    <row r="16" spans="2:12" ht="6" customHeight="1">
      <c r="B16" s="3"/>
      <c r="C16" s="81"/>
      <c r="D16" s="81"/>
      <c r="E16" s="81"/>
      <c r="F16" s="108"/>
      <c r="G16" s="55"/>
      <c r="H16" s="104"/>
      <c r="I16" s="105"/>
      <c r="J16" s="105"/>
      <c r="K16" s="105"/>
      <c r="L16" s="106"/>
    </row>
    <row r="17" spans="1:12" ht="15" customHeight="1" thickBot="1">
      <c r="B17" s="109" t="s">
        <v>90</v>
      </c>
      <c r="C17" s="110"/>
      <c r="D17" s="110"/>
      <c r="E17" s="110"/>
      <c r="F17" s="111"/>
      <c r="G17" s="112" t="s">
        <v>190</v>
      </c>
      <c r="H17" s="113">
        <v>61259</v>
      </c>
      <c r="I17" s="114">
        <v>63778.375187295765</v>
      </c>
      <c r="J17" s="114">
        <v>68880.141254414091</v>
      </c>
      <c r="K17" s="114">
        <v>74680.815729035108</v>
      </c>
      <c r="L17" s="115">
        <v>79542.448697823522</v>
      </c>
    </row>
    <row r="18" spans="1:12" s="52" customFormat="1" ht="12.75" customHeight="1" thickBot="1">
      <c r="A18" s="81"/>
      <c r="B18" s="81"/>
      <c r="C18" s="81"/>
      <c r="D18" s="107"/>
      <c r="E18" s="81"/>
      <c r="F18" s="81"/>
      <c r="G18" s="116"/>
      <c r="H18" s="105"/>
      <c r="I18" s="105"/>
      <c r="J18" s="105"/>
      <c r="K18" s="105"/>
      <c r="L18" s="105"/>
    </row>
    <row r="19" spans="1:12" s="52" customFormat="1" ht="30" customHeight="1">
      <c r="A19" s="81"/>
      <c r="B19" s="85" t="str">
        <f>"Strednodobá predikcia - "&amp;Súhrn!H3&amp;" - sektor verejnej správy [% HDP]"</f>
        <v>Strednodobá predikcia - ECB scenár - sektor verejnej správy [% HDP]</v>
      </c>
      <c r="C19" s="86"/>
      <c r="D19" s="86"/>
      <c r="E19" s="86"/>
      <c r="F19" s="86"/>
      <c r="G19" s="86"/>
      <c r="H19" s="86"/>
      <c r="I19" s="86"/>
      <c r="J19" s="86"/>
      <c r="K19" s="86"/>
      <c r="L19" s="87"/>
    </row>
    <row r="20" spans="1:12" s="52" customFormat="1" ht="30" customHeight="1">
      <c r="A20" s="81"/>
      <c r="B20" s="6" t="s">
        <v>27</v>
      </c>
      <c r="C20" s="7"/>
      <c r="D20" s="7"/>
      <c r="E20" s="7"/>
      <c r="F20" s="88"/>
      <c r="G20" s="117" t="s">
        <v>62</v>
      </c>
      <c r="H20" s="90">
        <f>H3</f>
        <v>2021</v>
      </c>
      <c r="I20" s="91">
        <f>I3</f>
        <v>2022</v>
      </c>
      <c r="J20" s="91">
        <f>J3</f>
        <v>2023</v>
      </c>
      <c r="K20" s="91">
        <f>K3</f>
        <v>2024</v>
      </c>
      <c r="L20" s="92">
        <f>L3</f>
        <v>2025</v>
      </c>
    </row>
    <row r="21" spans="1:12" ht="3.75" customHeight="1">
      <c r="B21" s="118"/>
      <c r="C21" s="119"/>
      <c r="D21" s="119"/>
      <c r="E21" s="119"/>
      <c r="F21" s="120"/>
      <c r="G21" s="94"/>
      <c r="H21" s="95"/>
      <c r="I21" s="96"/>
      <c r="J21" s="96"/>
      <c r="K21" s="233"/>
      <c r="L21" s="97"/>
    </row>
    <row r="22" spans="1:12" ht="15" customHeight="1">
      <c r="B22" s="8" t="s">
        <v>93</v>
      </c>
      <c r="C22" s="9"/>
      <c r="D22" s="9"/>
      <c r="E22" s="9"/>
      <c r="F22" s="93"/>
      <c r="G22" s="55"/>
      <c r="H22" s="104"/>
      <c r="I22" s="105"/>
      <c r="J22" s="105"/>
      <c r="K22" s="105"/>
      <c r="L22" s="106"/>
    </row>
    <row r="23" spans="1:12" ht="15" customHeight="1">
      <c r="B23" s="3"/>
      <c r="C23" s="101" t="s">
        <v>128</v>
      </c>
      <c r="D23" s="102"/>
      <c r="E23" s="102"/>
      <c r="F23" s="103"/>
      <c r="G23" s="55" t="s">
        <v>162</v>
      </c>
      <c r="H23" s="121">
        <f>+H6/H$41*100</f>
        <v>-5.4620789437948254</v>
      </c>
      <c r="I23" s="122">
        <f t="shared" ref="H23:I27" si="0">+I6/I$41*100</f>
        <v>-3.8812560047436779</v>
      </c>
      <c r="J23" s="122">
        <f t="shared" ref="J23:L27" si="1">+J6/J$41*100</f>
        <v>-4.9050046707358543</v>
      </c>
      <c r="K23" s="122">
        <f t="shared" ref="K23" si="2">+K6/K$41*100</f>
        <v>-5.6313495519318613</v>
      </c>
      <c r="L23" s="123">
        <f t="shared" si="1"/>
        <v>-4.6830127218528883</v>
      </c>
    </row>
    <row r="24" spans="1:12" ht="15" customHeight="1">
      <c r="B24" s="3"/>
      <c r="C24" s="101" t="s">
        <v>94</v>
      </c>
      <c r="D24" s="102"/>
      <c r="E24" s="102"/>
      <c r="F24" s="103"/>
      <c r="G24" s="55" t="s">
        <v>162</v>
      </c>
      <c r="H24" s="121">
        <f t="shared" si="0"/>
        <v>-4.3658047658951533</v>
      </c>
      <c r="I24" s="122">
        <f t="shared" si="0"/>
        <v>-2.8403013894897393</v>
      </c>
      <c r="J24" s="122">
        <f t="shared" si="1"/>
        <v>-3.8318699629574127</v>
      </c>
      <c r="K24" s="122">
        <f t="shared" ref="K24" si="3">+K7/K$41*100</f>
        <v>-4.4687975758296758</v>
      </c>
      <c r="L24" s="123">
        <f t="shared" si="1"/>
        <v>-3.4306093232603732</v>
      </c>
    </row>
    <row r="25" spans="1:12" ht="15" customHeight="1">
      <c r="B25" s="3"/>
      <c r="C25" s="81" t="s">
        <v>91</v>
      </c>
      <c r="D25" s="107"/>
      <c r="E25" s="81"/>
      <c r="F25" s="108"/>
      <c r="G25" s="55" t="s">
        <v>162</v>
      </c>
      <c r="H25" s="121">
        <f t="shared" si="0"/>
        <v>40.878753962996697</v>
      </c>
      <c r="I25" s="122">
        <f t="shared" si="0"/>
        <v>40.733843361488468</v>
      </c>
      <c r="J25" s="122">
        <f t="shared" si="1"/>
        <v>41.367170023533703</v>
      </c>
      <c r="K25" s="122">
        <f t="shared" ref="K25" si="4">+K8/K$41*100</f>
        <v>39.714977829734387</v>
      </c>
      <c r="L25" s="123">
        <f t="shared" si="1"/>
        <v>39.548825888052122</v>
      </c>
    </row>
    <row r="26" spans="1:12" ht="15" customHeight="1">
      <c r="B26" s="3"/>
      <c r="C26" s="81"/>
      <c r="D26" s="81" t="s">
        <v>95</v>
      </c>
      <c r="E26" s="81"/>
      <c r="F26" s="108"/>
      <c r="G26" s="55" t="s">
        <v>162</v>
      </c>
      <c r="H26" s="121">
        <f>+H9/H$41*100</f>
        <v>40.218753632718425</v>
      </c>
      <c r="I26" s="122">
        <f t="shared" si="0"/>
        <v>39.879151401345986</v>
      </c>
      <c r="J26" s="122">
        <f t="shared" si="1"/>
        <v>39.651981076314812</v>
      </c>
      <c r="K26" s="122">
        <f t="shared" ref="K26" si="5">+K9/K$41*100</f>
        <v>38.55716607812726</v>
      </c>
      <c r="L26" s="123">
        <f t="shared" si="1"/>
        <v>38.421724101595132</v>
      </c>
    </row>
    <row r="27" spans="1:12" ht="15" customHeight="1">
      <c r="B27" s="3"/>
      <c r="C27" s="81"/>
      <c r="D27" s="81" t="s">
        <v>96</v>
      </c>
      <c r="E27" s="81"/>
      <c r="F27" s="108"/>
      <c r="G27" s="55" t="s">
        <v>162</v>
      </c>
      <c r="H27" s="121">
        <f>+H10/H$41*100</f>
        <v>0.66000033027827276</v>
      </c>
      <c r="I27" s="122">
        <f t="shared" si="0"/>
        <v>0.85469196014248272</v>
      </c>
      <c r="J27" s="122">
        <f t="shared" si="1"/>
        <v>1.7151889472188844</v>
      </c>
      <c r="K27" s="122">
        <f t="shared" ref="K27" si="6">+K10/K$41*100</f>
        <v>1.1578117516071296</v>
      </c>
      <c r="L27" s="123">
        <f t="shared" si="1"/>
        <v>1.1271017864569912</v>
      </c>
    </row>
    <row r="28" spans="1:12" ht="3.75" customHeight="1">
      <c r="B28" s="3"/>
      <c r="C28" s="81"/>
      <c r="D28" s="107"/>
      <c r="E28" s="81"/>
      <c r="F28" s="108"/>
      <c r="G28" s="55"/>
      <c r="H28" s="121"/>
      <c r="I28" s="122"/>
      <c r="J28" s="122"/>
      <c r="K28" s="122"/>
      <c r="L28" s="123"/>
    </row>
    <row r="29" spans="1:12" ht="15" customHeight="1">
      <c r="B29" s="3"/>
      <c r="C29" s="81" t="s">
        <v>92</v>
      </c>
      <c r="D29" s="107"/>
      <c r="E29" s="81"/>
      <c r="F29" s="108"/>
      <c r="G29" s="55" t="s">
        <v>162</v>
      </c>
      <c r="H29" s="121">
        <f t="shared" ref="H29:I32" si="7">+H12/H$41*100</f>
        <v>46.340832906791526</v>
      </c>
      <c r="I29" s="122">
        <f t="shared" si="7"/>
        <v>44.615099366232144</v>
      </c>
      <c r="J29" s="122">
        <f t="shared" ref="J29:L32" si="8">+J12/J$41*100</f>
        <v>46.272174694269552</v>
      </c>
      <c r="K29" s="122">
        <f t="shared" ref="K29" si="9">+K12/K$41*100</f>
        <v>45.346327381666249</v>
      </c>
      <c r="L29" s="123">
        <f t="shared" si="8"/>
        <v>44.231838609905012</v>
      </c>
    </row>
    <row r="30" spans="1:12" ht="15" customHeight="1">
      <c r="B30" s="3"/>
      <c r="C30" s="81" t="s">
        <v>97</v>
      </c>
      <c r="D30" s="107"/>
      <c r="E30" s="81"/>
      <c r="F30" s="108"/>
      <c r="G30" s="55" t="s">
        <v>162</v>
      </c>
      <c r="H30" s="121">
        <f t="shared" si="7"/>
        <v>45.244558728891846</v>
      </c>
      <c r="I30" s="122">
        <f t="shared" si="7"/>
        <v>43.574144750978199</v>
      </c>
      <c r="J30" s="122">
        <f t="shared" si="8"/>
        <v>45.199039986491108</v>
      </c>
      <c r="K30" s="122">
        <f t="shared" ref="K30" si="10">+K13/K$41*100</f>
        <v>44.18377540556407</v>
      </c>
      <c r="L30" s="123">
        <f t="shared" si="8"/>
        <v>42.979435211312492</v>
      </c>
    </row>
    <row r="31" spans="1:12" ht="15" customHeight="1">
      <c r="B31" s="3"/>
      <c r="C31" s="81"/>
      <c r="D31" s="81" t="s">
        <v>98</v>
      </c>
      <c r="E31" s="81"/>
      <c r="F31" s="108"/>
      <c r="G31" s="55" t="s">
        <v>162</v>
      </c>
      <c r="H31" s="121">
        <f t="shared" si="7"/>
        <v>42.677774843211417</v>
      </c>
      <c r="I31" s="122">
        <f t="shared" si="7"/>
        <v>40.02948715189347</v>
      </c>
      <c r="J31" s="122">
        <f t="shared" si="8"/>
        <v>41.279261648876492</v>
      </c>
      <c r="K31" s="122">
        <f t="shared" ref="K31" si="11">+K14/K$41*100</f>
        <v>40.281287158662444</v>
      </c>
      <c r="L31" s="123">
        <f t="shared" si="8"/>
        <v>39.744408439616379</v>
      </c>
    </row>
    <row r="32" spans="1:12" ht="15" customHeight="1">
      <c r="B32" s="3"/>
      <c r="C32" s="81"/>
      <c r="D32" s="81" t="s">
        <v>99</v>
      </c>
      <c r="E32" s="81"/>
      <c r="F32" s="108"/>
      <c r="G32" s="55" t="s">
        <v>162</v>
      </c>
      <c r="H32" s="121">
        <f t="shared" si="7"/>
        <v>3.6630580635801082</v>
      </c>
      <c r="I32" s="122">
        <f t="shared" si="7"/>
        <v>4.5856122143386813</v>
      </c>
      <c r="J32" s="122">
        <f t="shared" si="8"/>
        <v>4.9929130453930615</v>
      </c>
      <c r="K32" s="122">
        <f t="shared" ref="K32" si="12">+K15/K$41*100</f>
        <v>5.0650402230038054</v>
      </c>
      <c r="L32" s="123">
        <f t="shared" si="8"/>
        <v>4.4874301702886266</v>
      </c>
    </row>
    <row r="33" spans="1:19" ht="3.75" customHeight="1">
      <c r="A33" s="4"/>
      <c r="B33" s="3"/>
      <c r="C33" s="81"/>
      <c r="D33" s="81"/>
      <c r="E33" s="81"/>
      <c r="F33" s="108"/>
      <c r="G33" s="55"/>
      <c r="H33" s="121"/>
      <c r="I33" s="122"/>
      <c r="J33" s="122"/>
      <c r="K33" s="122"/>
      <c r="L33" s="123"/>
    </row>
    <row r="34" spans="1:19" ht="15" customHeight="1">
      <c r="A34" s="4"/>
      <c r="B34" s="8" t="s">
        <v>106</v>
      </c>
      <c r="C34" s="9"/>
      <c r="D34" s="9"/>
      <c r="E34" s="9"/>
      <c r="F34" s="93"/>
      <c r="G34" s="55"/>
      <c r="H34" s="121"/>
      <c r="I34" s="122"/>
      <c r="J34" s="122"/>
      <c r="K34" s="122"/>
      <c r="L34" s="123"/>
    </row>
    <row r="35" spans="1:19" ht="15" customHeight="1">
      <c r="A35" s="4"/>
      <c r="B35" s="3"/>
      <c r="C35" s="81" t="s">
        <v>103</v>
      </c>
      <c r="D35" s="102"/>
      <c r="E35" s="102"/>
      <c r="F35" s="103"/>
      <c r="G35" s="54" t="s">
        <v>171</v>
      </c>
      <c r="H35" s="124">
        <v>0.11308619173002477</v>
      </c>
      <c r="I35" s="125">
        <v>0.40036623980793484</v>
      </c>
      <c r="J35" s="125">
        <v>5.0297003938560181E-2</v>
      </c>
      <c r="K35" s="125">
        <v>-3.7842867515664125E-2</v>
      </c>
      <c r="L35" s="126">
        <v>0.11031331864674687</v>
      </c>
      <c r="M35" s="127"/>
      <c r="N35" s="127"/>
      <c r="P35" s="127"/>
      <c r="Q35" s="127"/>
      <c r="R35" s="127"/>
      <c r="S35" s="127"/>
    </row>
    <row r="36" spans="1:19" ht="15" customHeight="1">
      <c r="A36" s="4"/>
      <c r="B36" s="3"/>
      <c r="C36" s="81" t="s">
        <v>104</v>
      </c>
      <c r="D36" s="102"/>
      <c r="E36" s="102"/>
      <c r="F36" s="103"/>
      <c r="G36" s="54" t="s">
        <v>171</v>
      </c>
      <c r="H36" s="124">
        <v>-5.7081290376219727</v>
      </c>
      <c r="I36" s="125">
        <v>-4.2816222444123104</v>
      </c>
      <c r="J36" s="125">
        <v>-5.3355002188153842</v>
      </c>
      <c r="K36" s="125">
        <v>-5.7567260625459271</v>
      </c>
      <c r="L36" s="126">
        <v>-4.8143826804365064</v>
      </c>
      <c r="M36" s="127"/>
      <c r="N36" s="127"/>
      <c r="P36" s="127"/>
      <c r="Q36" s="127"/>
      <c r="R36" s="127"/>
      <c r="S36" s="127"/>
    </row>
    <row r="37" spans="1:19" ht="15" customHeight="1">
      <c r="A37" s="4"/>
      <c r="B37" s="3"/>
      <c r="C37" s="81" t="s">
        <v>105</v>
      </c>
      <c r="D37" s="102"/>
      <c r="E37" s="102"/>
      <c r="F37" s="103"/>
      <c r="G37" s="54" t="s">
        <v>171</v>
      </c>
      <c r="H37" s="124">
        <v>-4.4707429788985404</v>
      </c>
      <c r="I37" s="125">
        <v>-3.2280450912217757</v>
      </c>
      <c r="J37" s="125">
        <v>-3.8824441061755364</v>
      </c>
      <c r="K37" s="125">
        <v>-4.4323502058005966</v>
      </c>
      <c r="L37" s="126">
        <v>-3.5360242047550505</v>
      </c>
      <c r="M37" s="127"/>
      <c r="N37" s="127"/>
      <c r="P37" s="127"/>
      <c r="Q37" s="127"/>
      <c r="R37" s="127"/>
      <c r="S37" s="127"/>
    </row>
    <row r="38" spans="1:19" ht="15" customHeight="1">
      <c r="A38" s="4"/>
      <c r="B38" s="3"/>
      <c r="C38" s="81" t="s">
        <v>129</v>
      </c>
      <c r="D38" s="102"/>
      <c r="E38" s="102"/>
      <c r="F38" s="103"/>
      <c r="G38" s="54" t="s">
        <v>172</v>
      </c>
      <c r="H38" s="124">
        <v>-0.94156768931626544</v>
      </c>
      <c r="I38" s="125">
        <v>1.2426978876767647</v>
      </c>
      <c r="J38" s="125">
        <v>-0.65439901495376063</v>
      </c>
      <c r="K38" s="125">
        <v>-0.54990609962506021</v>
      </c>
      <c r="L38" s="126">
        <v>0.89632600104554605</v>
      </c>
      <c r="M38" s="127"/>
      <c r="N38" s="127"/>
      <c r="P38" s="127"/>
      <c r="Q38" s="127"/>
      <c r="R38" s="127"/>
      <c r="S38" s="127"/>
    </row>
    <row r="39" spans="1:19" ht="14.85" customHeight="1">
      <c r="A39" s="4"/>
      <c r="B39" s="3"/>
      <c r="C39" s="81"/>
      <c r="D39" s="81"/>
      <c r="E39" s="81"/>
      <c r="F39" s="108"/>
      <c r="G39" s="55"/>
      <c r="H39" s="121"/>
      <c r="I39" s="122"/>
      <c r="J39" s="122"/>
      <c r="K39" s="122"/>
      <c r="L39" s="123"/>
    </row>
    <row r="40" spans="1:19" ht="15" customHeight="1">
      <c r="A40" s="4"/>
      <c r="B40" s="128" t="s">
        <v>90</v>
      </c>
      <c r="C40" s="81"/>
      <c r="D40" s="81"/>
      <c r="E40" s="81"/>
      <c r="F40" s="108"/>
      <c r="G40" s="55" t="s">
        <v>162</v>
      </c>
      <c r="H40" s="129">
        <f>+H17/H$41*100</f>
        <v>62.17737159211616</v>
      </c>
      <c r="I40" s="130">
        <f>+I17/I$41*100</f>
        <v>59.284836485271484</v>
      </c>
      <c r="J40" s="130">
        <f>+J17/J$41*100</f>
        <v>57.55632872891632</v>
      </c>
      <c r="K40" s="130">
        <f t="shared" ref="K40:L40" si="13">+K17/K$41*100</f>
        <v>58.044554534395878</v>
      </c>
      <c r="L40" s="131">
        <f t="shared" si="13"/>
        <v>58.768307516971127</v>
      </c>
    </row>
    <row r="41" spans="1:19" ht="15" customHeight="1" thickBot="1">
      <c r="B41" s="77"/>
      <c r="C41" s="132" t="s">
        <v>53</v>
      </c>
      <c r="D41" s="110"/>
      <c r="E41" s="110"/>
      <c r="F41" s="111"/>
      <c r="G41" s="112" t="s">
        <v>189</v>
      </c>
      <c r="H41" s="113">
        <f>HDP!H6</f>
        <v>98522.981</v>
      </c>
      <c r="I41" s="114">
        <f>HDP!I6</f>
        <v>107579.57509613885</v>
      </c>
      <c r="J41" s="114">
        <f>HDP!J6</f>
        <v>119674.31345183885</v>
      </c>
      <c r="K41" s="114">
        <f>HDP!K6</f>
        <v>128661.19195519187</v>
      </c>
      <c r="L41" s="115">
        <f>HDP!L6</f>
        <v>135349.22487746176</v>
      </c>
    </row>
    <row r="42" spans="1:19" ht="15" customHeight="1">
      <c r="B42" s="72" t="s">
        <v>140</v>
      </c>
    </row>
    <row r="43" spans="1:19" ht="15" customHeight="1">
      <c r="B43" s="72" t="s">
        <v>155</v>
      </c>
    </row>
    <row r="44" spans="1:19" ht="15" customHeight="1">
      <c r="B44" s="72" t="s">
        <v>156</v>
      </c>
      <c r="H44" s="133"/>
      <c r="I44" s="133"/>
      <c r="J44" s="133"/>
      <c r="K44" s="133"/>
    </row>
    <row r="45" spans="1:19" ht="15" customHeight="1"/>
    <row r="46" spans="1:19" ht="15" customHeight="1"/>
    <row r="47" spans="1:19" ht="15" customHeight="1"/>
    <row r="48" spans="1:19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pageMargins left="0.7" right="0.7" top="0.75" bottom="0.75" header="0.3" footer="0.3"/>
  <pageSetup paperSize="9" scale="7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C000"/>
    <pageSetUpPr fitToPage="1"/>
  </sheetPr>
  <dimension ref="A1:W41"/>
  <sheetViews>
    <sheetView showGridLines="0" zoomScale="80" zoomScaleNormal="80" workbookViewId="0">
      <selection activeCell="R31" sqref="R31"/>
    </sheetView>
  </sheetViews>
  <sheetFormatPr defaultColWidth="9.140625" defaultRowHeight="14.25"/>
  <cols>
    <col min="1" max="2" width="3.140625" style="72" customWidth="1"/>
    <col min="3" max="3" width="36.42578125" style="72" customWidth="1"/>
    <col min="4" max="23" width="7.5703125" style="72" customWidth="1"/>
    <col min="24" max="16384" width="9.140625" style="72"/>
  </cols>
  <sheetData>
    <row r="1" spans="2:23" ht="22.5" customHeight="1" thickBot="1">
      <c r="B1" s="71" t="s">
        <v>112</v>
      </c>
    </row>
    <row r="2" spans="2:23" ht="18" customHeight="1">
      <c r="B2" s="320" t="s">
        <v>198</v>
      </c>
      <c r="C2" s="321"/>
      <c r="D2" s="318">
        <v>2022</v>
      </c>
      <c r="E2" s="318"/>
      <c r="F2" s="318"/>
      <c r="G2" s="318"/>
      <c r="H2" s="319"/>
      <c r="I2" s="318">
        <v>2023</v>
      </c>
      <c r="J2" s="318"/>
      <c r="K2" s="318"/>
      <c r="L2" s="318"/>
      <c r="M2" s="319"/>
      <c r="N2" s="318">
        <v>2024</v>
      </c>
      <c r="O2" s="318"/>
      <c r="P2" s="318"/>
      <c r="Q2" s="318"/>
      <c r="R2" s="319"/>
      <c r="S2" s="318">
        <v>2025</v>
      </c>
      <c r="T2" s="318"/>
      <c r="U2" s="318"/>
      <c r="V2" s="318"/>
      <c r="W2" s="319"/>
    </row>
    <row r="3" spans="2:23" ht="81.75" customHeight="1" thickBot="1">
      <c r="B3" s="322"/>
      <c r="C3" s="323"/>
      <c r="D3" s="1" t="s">
        <v>57</v>
      </c>
      <c r="E3" s="2" t="s">
        <v>58</v>
      </c>
      <c r="F3" s="2" t="s">
        <v>59</v>
      </c>
      <c r="G3" s="73" t="s">
        <v>60</v>
      </c>
      <c r="H3" s="74" t="s">
        <v>61</v>
      </c>
      <c r="I3" s="1" t="s">
        <v>57</v>
      </c>
      <c r="J3" s="2" t="s">
        <v>58</v>
      </c>
      <c r="K3" s="2" t="s">
        <v>59</v>
      </c>
      <c r="L3" s="73" t="s">
        <v>60</v>
      </c>
      <c r="M3" s="74" t="s">
        <v>61</v>
      </c>
      <c r="N3" s="1" t="s">
        <v>57</v>
      </c>
      <c r="O3" s="2" t="s">
        <v>58</v>
      </c>
      <c r="P3" s="2" t="s">
        <v>59</v>
      </c>
      <c r="Q3" s="73" t="s">
        <v>60</v>
      </c>
      <c r="R3" s="74" t="s">
        <v>61</v>
      </c>
      <c r="S3" s="1" t="s">
        <v>57</v>
      </c>
      <c r="T3" s="2" t="s">
        <v>58</v>
      </c>
      <c r="U3" s="2" t="s">
        <v>59</v>
      </c>
      <c r="V3" s="73" t="s">
        <v>60</v>
      </c>
      <c r="W3" s="74" t="s">
        <v>61</v>
      </c>
    </row>
    <row r="4" spans="2:23" ht="15" customHeight="1">
      <c r="B4" s="3" t="s">
        <v>85</v>
      </c>
      <c r="C4" s="4"/>
      <c r="D4" s="272">
        <v>1.5265801666021446</v>
      </c>
      <c r="E4" s="273">
        <v>1.928017534301496</v>
      </c>
      <c r="F4" s="273">
        <v>1.9</v>
      </c>
      <c r="G4" s="274">
        <v>1.8</v>
      </c>
      <c r="H4" s="275">
        <v>1.6266534943740307</v>
      </c>
      <c r="I4" s="272">
        <v>1.0943996434657208</v>
      </c>
      <c r="J4" s="273">
        <v>0.63059308105157807</v>
      </c>
      <c r="K4" s="273">
        <v>0.5</v>
      </c>
      <c r="L4" s="274">
        <v>1.5</v>
      </c>
      <c r="M4" s="275">
        <v>0.54432392114398542</v>
      </c>
      <c r="N4" s="272">
        <v>3.2012772874463735</v>
      </c>
      <c r="O4" s="273">
        <v>1.6610139032956273</v>
      </c>
      <c r="P4" s="273">
        <v>1.9</v>
      </c>
      <c r="Q4" s="274">
        <v>3.4</v>
      </c>
      <c r="R4" s="275">
        <v>2.1364938633157804</v>
      </c>
      <c r="S4" s="5">
        <v>2.7437436854384316</v>
      </c>
      <c r="T4" s="5">
        <v>2.2999999999999998</v>
      </c>
      <c r="U4" s="5" t="s">
        <v>157</v>
      </c>
      <c r="V4" s="5">
        <v>3.2</v>
      </c>
      <c r="W4" s="76" t="s">
        <v>157</v>
      </c>
    </row>
    <row r="5" spans="2:23" ht="15" customHeight="1">
      <c r="B5" s="3"/>
      <c r="C5" s="4" t="s">
        <v>107</v>
      </c>
      <c r="D5" s="272">
        <v>4.5511610660423685</v>
      </c>
      <c r="E5" s="273">
        <v>4.6071707430208164</v>
      </c>
      <c r="F5" s="273">
        <v>4.2</v>
      </c>
      <c r="G5" s="274" t="s">
        <v>157</v>
      </c>
      <c r="H5" s="275">
        <v>4.0519596186401996</v>
      </c>
      <c r="I5" s="272">
        <v>0.25679153091779483</v>
      </c>
      <c r="J5" s="273">
        <v>-3.6720992073879577</v>
      </c>
      <c r="K5" s="273">
        <v>-1.5</v>
      </c>
      <c r="L5" s="274" t="s">
        <v>157</v>
      </c>
      <c r="M5" s="275">
        <v>-2.8925596870761683</v>
      </c>
      <c r="N5" s="272">
        <v>0.74754601783386931</v>
      </c>
      <c r="O5" s="273">
        <v>1.9936899022618526</v>
      </c>
      <c r="P5" s="273">
        <v>1.8</v>
      </c>
      <c r="Q5" s="274" t="s">
        <v>157</v>
      </c>
      <c r="R5" s="275">
        <v>1.9617363344208938</v>
      </c>
      <c r="S5" s="5">
        <v>1.8274930838456669</v>
      </c>
      <c r="T5" s="5">
        <v>1.5</v>
      </c>
      <c r="U5" s="5" t="s">
        <v>157</v>
      </c>
      <c r="V5" s="75" t="s">
        <v>157</v>
      </c>
      <c r="W5" s="76" t="s">
        <v>157</v>
      </c>
    </row>
    <row r="6" spans="2:23">
      <c r="B6" s="3"/>
      <c r="C6" s="4" t="s">
        <v>86</v>
      </c>
      <c r="D6" s="272">
        <v>-1.2420831340200067</v>
      </c>
      <c r="E6" s="273">
        <v>-1.5399126284923792</v>
      </c>
      <c r="F6" s="273">
        <v>-0.9</v>
      </c>
      <c r="G6" s="274" t="s">
        <v>157</v>
      </c>
      <c r="H6" s="275">
        <v>-1.6468389728491073</v>
      </c>
      <c r="I6" s="272">
        <v>-1.5251277845456173</v>
      </c>
      <c r="J6" s="273">
        <v>-0.66669237379366475</v>
      </c>
      <c r="K6" s="273">
        <v>-0.4</v>
      </c>
      <c r="L6" s="274" t="s">
        <v>157</v>
      </c>
      <c r="M6" s="275">
        <v>0.62814237653936456</v>
      </c>
      <c r="N6" s="272">
        <v>0.9835187348628267</v>
      </c>
      <c r="O6" s="273">
        <v>3.5352982570024949E-2</v>
      </c>
      <c r="P6" s="273">
        <v>-0.1</v>
      </c>
      <c r="Q6" s="274" t="s">
        <v>157</v>
      </c>
      <c r="R6" s="275">
        <v>0.22379949676174515</v>
      </c>
      <c r="S6" s="5">
        <v>2.9449165383366847</v>
      </c>
      <c r="T6" s="5">
        <v>-0.7</v>
      </c>
      <c r="U6" s="5" t="s">
        <v>157</v>
      </c>
      <c r="V6" s="75" t="s">
        <v>157</v>
      </c>
      <c r="W6" s="76" t="s">
        <v>157</v>
      </c>
    </row>
    <row r="7" spans="2:23">
      <c r="B7" s="3"/>
      <c r="C7" s="4" t="s">
        <v>87</v>
      </c>
      <c r="D7" s="272">
        <v>4.5461248265997938</v>
      </c>
      <c r="E7" s="273">
        <v>5.440779091115755</v>
      </c>
      <c r="F7" s="273">
        <v>3.5</v>
      </c>
      <c r="G7" s="274" t="s">
        <v>157</v>
      </c>
      <c r="H7" s="275">
        <v>4.1106481777436921</v>
      </c>
      <c r="I7" s="272">
        <v>6.1377781377714768</v>
      </c>
      <c r="J7" s="273">
        <v>16.312622906753838</v>
      </c>
      <c r="K7" s="273">
        <v>7.5</v>
      </c>
      <c r="L7" s="274" t="s">
        <v>157</v>
      </c>
      <c r="M7" s="275">
        <v>10.286105363336272</v>
      </c>
      <c r="N7" s="272">
        <v>3.8039480814100273</v>
      </c>
      <c r="O7" s="273">
        <v>-6.4317520285955947</v>
      </c>
      <c r="P7" s="273">
        <v>3.6</v>
      </c>
      <c r="Q7" s="274" t="s">
        <v>157</v>
      </c>
      <c r="R7" s="275">
        <v>2.1718624085953264</v>
      </c>
      <c r="S7" s="5">
        <v>2.5859212883920861</v>
      </c>
      <c r="T7" s="5">
        <v>1.7</v>
      </c>
      <c r="U7" s="5" t="s">
        <v>157</v>
      </c>
      <c r="V7" s="75" t="s">
        <v>157</v>
      </c>
      <c r="W7" s="76" t="s">
        <v>157</v>
      </c>
    </row>
    <row r="8" spans="2:23">
      <c r="B8" s="3"/>
      <c r="C8" s="4" t="s">
        <v>88</v>
      </c>
      <c r="D8" s="272">
        <v>-0.79116877163041011</v>
      </c>
      <c r="E8" s="273">
        <v>-1.6481448610398908</v>
      </c>
      <c r="F8" s="273">
        <v>-1.7</v>
      </c>
      <c r="G8" s="274">
        <v>0.434</v>
      </c>
      <c r="H8" s="275">
        <v>-2.0499999999999998</v>
      </c>
      <c r="I8" s="272">
        <v>3.3156016516767295</v>
      </c>
      <c r="J8" s="273">
        <v>1.6538456044806527</v>
      </c>
      <c r="K8" s="273">
        <v>1.8</v>
      </c>
      <c r="L8" s="274">
        <v>1.429</v>
      </c>
      <c r="M8" s="275">
        <v>2.0699999999999998</v>
      </c>
      <c r="N8" s="272">
        <v>7.7424841022133251</v>
      </c>
      <c r="O8" s="273">
        <v>7.5657957074564131</v>
      </c>
      <c r="P8" s="273">
        <v>3.1</v>
      </c>
      <c r="Q8" s="274">
        <v>4.55</v>
      </c>
      <c r="R8" s="275">
        <v>5.61</v>
      </c>
      <c r="S8" s="5">
        <v>4.0574966796641974</v>
      </c>
      <c r="T8" s="5">
        <v>5.8092571989201591</v>
      </c>
      <c r="U8" s="5" t="s">
        <v>157</v>
      </c>
      <c r="V8" s="5">
        <v>3.9420000000000002</v>
      </c>
      <c r="W8" s="76" t="s">
        <v>157</v>
      </c>
    </row>
    <row r="9" spans="2:23">
      <c r="B9" s="3"/>
      <c r="C9" s="4" t="s">
        <v>108</v>
      </c>
      <c r="D9" s="272">
        <v>-0.27547016883153219</v>
      </c>
      <c r="E9" s="273">
        <v>-0.89255407565795863</v>
      </c>
      <c r="F9" s="273">
        <v>-0.9</v>
      </c>
      <c r="G9" s="274">
        <v>0.97399999999999998</v>
      </c>
      <c r="H9" s="275">
        <v>-1.1599999999999999</v>
      </c>
      <c r="I9" s="272">
        <v>2.2557535884166811</v>
      </c>
      <c r="J9" s="273">
        <v>2.444023148553276</v>
      </c>
      <c r="K9" s="273">
        <v>1.7</v>
      </c>
      <c r="L9" s="274">
        <v>1.595</v>
      </c>
      <c r="M9" s="275">
        <v>1.32</v>
      </c>
      <c r="N9" s="272">
        <v>6.1139368254476523</v>
      </c>
      <c r="O9" s="273">
        <v>5.4688383148324027</v>
      </c>
      <c r="P9" s="273">
        <v>3</v>
      </c>
      <c r="Q9" s="274">
        <v>3.3210000000000002</v>
      </c>
      <c r="R9" s="275">
        <v>4.8600000000000003</v>
      </c>
      <c r="S9" s="5">
        <v>3.5846504742169003</v>
      </c>
      <c r="T9" s="5">
        <v>4.7667122463280309</v>
      </c>
      <c r="U9" s="5" t="s">
        <v>157</v>
      </c>
      <c r="V9" s="5">
        <v>3.12</v>
      </c>
      <c r="W9" s="76" t="s">
        <v>157</v>
      </c>
    </row>
    <row r="10" spans="2:23" ht="3.75" customHeight="1">
      <c r="B10" s="3"/>
      <c r="C10" s="4"/>
      <c r="D10" s="272"/>
      <c r="E10" s="273"/>
      <c r="F10" s="273"/>
      <c r="G10" s="274"/>
      <c r="H10" s="275"/>
      <c r="I10" s="272"/>
      <c r="J10" s="273"/>
      <c r="K10" s="273"/>
      <c r="L10" s="274"/>
      <c r="M10" s="275"/>
      <c r="N10" s="272"/>
      <c r="O10" s="273"/>
      <c r="P10" s="273"/>
      <c r="Q10" s="274"/>
      <c r="R10" s="275"/>
      <c r="S10" s="5"/>
      <c r="T10" s="5"/>
      <c r="U10" s="5"/>
      <c r="V10" s="5"/>
      <c r="W10" s="76"/>
    </row>
    <row r="11" spans="2:23" ht="16.5">
      <c r="B11" s="3" t="s">
        <v>159</v>
      </c>
      <c r="C11" s="4"/>
      <c r="D11" s="272">
        <v>12.164578606474493</v>
      </c>
      <c r="E11" s="273">
        <v>11.609619440298813</v>
      </c>
      <c r="F11" s="273">
        <v>11.8</v>
      </c>
      <c r="G11" s="274">
        <v>11.941000000000001</v>
      </c>
      <c r="H11" s="275">
        <v>12.039143231271376</v>
      </c>
      <c r="I11" s="272">
        <v>11.874645250219501</v>
      </c>
      <c r="J11" s="273">
        <v>13.484665656975213</v>
      </c>
      <c r="K11" s="273">
        <v>13.9</v>
      </c>
      <c r="L11" s="274">
        <v>10.128</v>
      </c>
      <c r="M11" s="275">
        <v>15.459634233795573</v>
      </c>
      <c r="N11" s="272">
        <v>7.0361098587174382</v>
      </c>
      <c r="O11" s="273">
        <v>3.6060306375372164</v>
      </c>
      <c r="P11" s="273">
        <v>3.6</v>
      </c>
      <c r="Q11" s="274">
        <v>4.4109999999999996</v>
      </c>
      <c r="R11" s="275">
        <v>5.0985171736543711</v>
      </c>
      <c r="S11" s="5">
        <v>3.225322630480548</v>
      </c>
      <c r="T11" s="5">
        <v>4.0999999999999996</v>
      </c>
      <c r="U11" s="5" t="s">
        <v>157</v>
      </c>
      <c r="V11" s="5">
        <v>2.798</v>
      </c>
      <c r="W11" s="76" t="s">
        <v>157</v>
      </c>
    </row>
    <row r="12" spans="2:23" ht="3.75" customHeight="1">
      <c r="B12" s="3"/>
      <c r="C12" s="4"/>
      <c r="D12" s="272"/>
      <c r="E12" s="273"/>
      <c r="F12" s="273"/>
      <c r="G12" s="274"/>
      <c r="H12" s="275"/>
      <c r="I12" s="272"/>
      <c r="J12" s="273"/>
      <c r="K12" s="273"/>
      <c r="L12" s="274"/>
      <c r="M12" s="275"/>
      <c r="N12" s="272"/>
      <c r="O12" s="273"/>
      <c r="P12" s="273"/>
      <c r="Q12" s="274"/>
      <c r="R12" s="275"/>
      <c r="S12" s="5"/>
      <c r="T12" s="5"/>
      <c r="U12" s="5"/>
      <c r="V12" s="75"/>
      <c r="W12" s="76"/>
    </row>
    <row r="13" spans="2:23">
      <c r="B13" s="3" t="s">
        <v>83</v>
      </c>
      <c r="C13" s="4"/>
      <c r="D13" s="272">
        <v>1.549152244682432</v>
      </c>
      <c r="E13" s="273">
        <v>1.9431076460938224</v>
      </c>
      <c r="F13" s="273">
        <v>2</v>
      </c>
      <c r="G13" s="274" t="s">
        <v>157</v>
      </c>
      <c r="H13" s="275" t="s">
        <v>157</v>
      </c>
      <c r="I13" s="272">
        <v>0.10975857580942261</v>
      </c>
      <c r="J13" s="273">
        <v>0.19028996571592849</v>
      </c>
      <c r="K13" s="273">
        <v>0</v>
      </c>
      <c r="L13" s="274" t="s">
        <v>157</v>
      </c>
      <c r="M13" s="275" t="s">
        <v>157</v>
      </c>
      <c r="N13" s="272">
        <v>0.28383709743468444</v>
      </c>
      <c r="O13" s="273">
        <v>0.7003194156838477</v>
      </c>
      <c r="P13" s="273">
        <v>-0.2</v>
      </c>
      <c r="Q13" s="274" t="s">
        <v>157</v>
      </c>
      <c r="R13" s="275" t="s">
        <v>157</v>
      </c>
      <c r="S13" s="5">
        <v>5.9787104470970576E-2</v>
      </c>
      <c r="T13" s="5">
        <v>0.8</v>
      </c>
      <c r="U13" s="5" t="s">
        <v>157</v>
      </c>
      <c r="V13" s="75" t="s">
        <v>157</v>
      </c>
      <c r="W13" s="76" t="s">
        <v>157</v>
      </c>
    </row>
    <row r="14" spans="2:23">
      <c r="B14" s="3" t="s">
        <v>56</v>
      </c>
      <c r="C14" s="4"/>
      <c r="D14" s="272">
        <v>6.2295857948370204</v>
      </c>
      <c r="E14" s="273">
        <v>6.1381491868134477</v>
      </c>
      <c r="F14" s="273">
        <v>6.3</v>
      </c>
      <c r="G14" s="274">
        <v>6.2</v>
      </c>
      <c r="H14" s="275">
        <v>6.3113322368367157</v>
      </c>
      <c r="I14" s="272">
        <v>6.5409691910806895</v>
      </c>
      <c r="J14" s="273">
        <v>6.1125731346728376</v>
      </c>
      <c r="K14" s="273">
        <v>6.4</v>
      </c>
      <c r="L14" s="274">
        <v>6.2</v>
      </c>
      <c r="M14" s="275">
        <v>6.6565440357349228</v>
      </c>
      <c r="N14" s="272">
        <v>6.0701319848444353</v>
      </c>
      <c r="O14" s="273">
        <v>5.6389288400325821</v>
      </c>
      <c r="P14" s="273">
        <v>6.4</v>
      </c>
      <c r="Q14" s="274">
        <v>6</v>
      </c>
      <c r="R14" s="275">
        <v>6.4696864956639244</v>
      </c>
      <c r="S14" s="5">
        <v>5.6664590970321225</v>
      </c>
      <c r="T14" s="5">
        <v>4.8</v>
      </c>
      <c r="U14" s="5" t="s">
        <v>157</v>
      </c>
      <c r="V14" s="75">
        <v>5.7</v>
      </c>
      <c r="W14" s="76" t="s">
        <v>157</v>
      </c>
    </row>
    <row r="15" spans="2:23">
      <c r="B15" s="3" t="s">
        <v>77</v>
      </c>
      <c r="C15" s="4"/>
      <c r="D15" s="272">
        <v>8.4027500415934071</v>
      </c>
      <c r="E15" s="273">
        <v>8.3402146985962045</v>
      </c>
      <c r="F15" s="273" t="s">
        <v>157</v>
      </c>
      <c r="G15" s="274" t="s">
        <v>157</v>
      </c>
      <c r="H15" s="275" t="s">
        <v>157</v>
      </c>
      <c r="I15" s="272">
        <v>11.664971772286805</v>
      </c>
      <c r="J15" s="273">
        <v>10.442073170731714</v>
      </c>
      <c r="K15" s="273" t="s">
        <v>157</v>
      </c>
      <c r="L15" s="274" t="s">
        <v>157</v>
      </c>
      <c r="M15" s="275" t="s">
        <v>157</v>
      </c>
      <c r="N15" s="272">
        <v>9.0206735195761638</v>
      </c>
      <c r="O15" s="273">
        <v>7.4534161490683148</v>
      </c>
      <c r="P15" s="273" t="s">
        <v>157</v>
      </c>
      <c r="Q15" s="274" t="s">
        <v>157</v>
      </c>
      <c r="R15" s="275" t="s">
        <v>157</v>
      </c>
      <c r="S15" s="5">
        <v>5.8720363107573661</v>
      </c>
      <c r="T15" s="5">
        <v>6</v>
      </c>
      <c r="U15" s="5" t="s">
        <v>157</v>
      </c>
      <c r="V15" s="75" t="s">
        <v>157</v>
      </c>
      <c r="W15" s="76" t="s">
        <v>157</v>
      </c>
    </row>
    <row r="16" spans="2:23">
      <c r="B16" s="3" t="s">
        <v>74</v>
      </c>
      <c r="C16" s="4"/>
      <c r="D16" s="272">
        <v>8.0085627145415827</v>
      </c>
      <c r="E16" s="273">
        <v>6.853061941065075</v>
      </c>
      <c r="F16" s="273">
        <v>7.5</v>
      </c>
      <c r="G16" s="274" t="s">
        <v>157</v>
      </c>
      <c r="H16" s="275">
        <v>7.6182196184304773</v>
      </c>
      <c r="I16" s="272">
        <v>11.719255781222884</v>
      </c>
      <c r="J16" s="273">
        <v>10.29692704672971</v>
      </c>
      <c r="K16" s="273">
        <v>6</v>
      </c>
      <c r="L16" s="274" t="s">
        <v>157</v>
      </c>
      <c r="M16" s="275">
        <v>11.384926810767105</v>
      </c>
      <c r="N16" s="272">
        <v>9.0760797477556565</v>
      </c>
      <c r="O16" s="273">
        <v>7.676054022822254</v>
      </c>
      <c r="P16" s="273">
        <v>9.4</v>
      </c>
      <c r="Q16" s="274" t="s">
        <v>157</v>
      </c>
      <c r="R16" s="275">
        <v>9.1844243526957747</v>
      </c>
      <c r="S16" s="5">
        <v>5.8719372610522669</v>
      </c>
      <c r="T16" s="5">
        <v>6.5</v>
      </c>
      <c r="U16" s="5" t="s">
        <v>157</v>
      </c>
      <c r="V16" s="75" t="s">
        <v>157</v>
      </c>
      <c r="W16" s="76" t="s">
        <v>157</v>
      </c>
    </row>
    <row r="17" spans="1:23" ht="3.75" customHeight="1">
      <c r="B17" s="3"/>
      <c r="C17" s="4"/>
      <c r="D17" s="272"/>
      <c r="E17" s="273"/>
      <c r="F17" s="273"/>
      <c r="G17" s="274"/>
      <c r="H17" s="275"/>
      <c r="I17" s="272"/>
      <c r="J17" s="273"/>
      <c r="K17" s="273"/>
      <c r="L17" s="274"/>
      <c r="M17" s="275"/>
      <c r="N17" s="272"/>
      <c r="O17" s="273"/>
      <c r="P17" s="273"/>
      <c r="Q17" s="274"/>
      <c r="R17" s="275"/>
      <c r="S17" s="227"/>
      <c r="T17" s="5"/>
      <c r="U17" s="5"/>
      <c r="V17" s="75"/>
      <c r="W17" s="76"/>
    </row>
    <row r="18" spans="1:23">
      <c r="B18" s="3" t="s">
        <v>54</v>
      </c>
      <c r="C18" s="4"/>
      <c r="D18" s="272">
        <v>-3.8812586742561077</v>
      </c>
      <c r="E18" s="273">
        <v>-4.9741223836483845</v>
      </c>
      <c r="F18" s="273">
        <v>-4.2153251999999997</v>
      </c>
      <c r="G18" s="274">
        <v>-4.0119999999999996</v>
      </c>
      <c r="H18" s="275">
        <v>-3.44492784592599</v>
      </c>
      <c r="I18" s="272">
        <v>-4.9050144508668607</v>
      </c>
      <c r="J18" s="273">
        <v>-6.435567125933626</v>
      </c>
      <c r="K18" s="273">
        <v>-5.8204232999999999</v>
      </c>
      <c r="L18" s="274">
        <v>-4.2439999999999998</v>
      </c>
      <c r="M18" s="275">
        <v>-4.9562547998805799</v>
      </c>
      <c r="N18" s="272">
        <v>-5.6313581539634612</v>
      </c>
      <c r="O18" s="273">
        <v>-3.44</v>
      </c>
      <c r="P18" s="273">
        <v>-4.7</v>
      </c>
      <c r="Q18" s="274">
        <v>-3.7450000000000001</v>
      </c>
      <c r="R18" s="275">
        <v>-3.056104793227254</v>
      </c>
      <c r="S18" s="227">
        <v>-4.6830202866869755</v>
      </c>
      <c r="T18" s="5">
        <v>-2.74</v>
      </c>
      <c r="U18" s="5" t="s">
        <v>157</v>
      </c>
      <c r="V18" s="75">
        <v>-3.3380000000000001</v>
      </c>
      <c r="W18" s="76" t="s">
        <v>157</v>
      </c>
    </row>
    <row r="19" spans="1:23">
      <c r="B19" s="3" t="s">
        <v>73</v>
      </c>
      <c r="C19" s="4"/>
      <c r="D19" s="272">
        <v>59.284836483143685</v>
      </c>
      <c r="E19" s="273">
        <v>59.757151950091135</v>
      </c>
      <c r="F19" s="273">
        <v>59.5869</v>
      </c>
      <c r="G19" s="274">
        <v>60.508000000000003</v>
      </c>
      <c r="H19" s="275">
        <v>61.375496301950101</v>
      </c>
      <c r="I19" s="272">
        <v>57.556328705753621</v>
      </c>
      <c r="J19" s="273">
        <v>58.962328309789349</v>
      </c>
      <c r="K19" s="273">
        <v>57.367600000000003</v>
      </c>
      <c r="L19" s="274">
        <v>57.41</v>
      </c>
      <c r="M19" s="275">
        <v>60.672338059606098</v>
      </c>
      <c r="N19" s="272">
        <v>58.044554514181023</v>
      </c>
      <c r="O19" s="273">
        <v>59.414377894091551</v>
      </c>
      <c r="P19" s="273">
        <v>57.4</v>
      </c>
      <c r="Q19" s="274">
        <v>56.235999999999997</v>
      </c>
      <c r="R19" s="275">
        <v>60.627705104621462</v>
      </c>
      <c r="S19" s="227">
        <v>58.768307507185078</v>
      </c>
      <c r="T19" s="5">
        <v>58.988097729603496</v>
      </c>
      <c r="U19" s="5" t="s">
        <v>157</v>
      </c>
      <c r="V19" s="75">
        <v>54.393000000000001</v>
      </c>
      <c r="W19" s="76" t="s">
        <v>157</v>
      </c>
    </row>
    <row r="20" spans="1:23" ht="3.75" customHeight="1">
      <c r="B20" s="3"/>
      <c r="C20" s="4"/>
      <c r="D20" s="272"/>
      <c r="E20" s="273"/>
      <c r="F20" s="273"/>
      <c r="G20" s="274"/>
      <c r="H20" s="275"/>
      <c r="I20" s="272"/>
      <c r="J20" s="273"/>
      <c r="K20" s="273"/>
      <c r="L20" s="274"/>
      <c r="M20" s="275"/>
      <c r="N20" s="272"/>
      <c r="O20" s="273"/>
      <c r="P20" s="273"/>
      <c r="Q20" s="274"/>
      <c r="R20" s="275"/>
      <c r="S20" s="227"/>
      <c r="T20" s="5"/>
      <c r="U20" s="5"/>
      <c r="V20" s="75"/>
      <c r="W20" s="76"/>
    </row>
    <row r="21" spans="1:23" ht="15" thickBot="1">
      <c r="B21" s="77" t="s">
        <v>55</v>
      </c>
      <c r="C21" s="78"/>
      <c r="D21" s="276">
        <f>Súhrn!H49</f>
        <v>-6.8865024708580469</v>
      </c>
      <c r="E21" s="277">
        <v>-5.0601531537003108</v>
      </c>
      <c r="F21" s="277">
        <v>-6.5</v>
      </c>
      <c r="G21" s="278">
        <v>-3.661</v>
      </c>
      <c r="H21" s="279">
        <v>-7.3304452750851041</v>
      </c>
      <c r="I21" s="276">
        <f>Súhrn!I49</f>
        <v>-4.4905765533300208</v>
      </c>
      <c r="J21" s="277">
        <v>-4.6949147591344431</v>
      </c>
      <c r="K21" s="277">
        <v>-5.6</v>
      </c>
      <c r="L21" s="278">
        <v>-2.9319999999999999</v>
      </c>
      <c r="M21" s="279">
        <v>-6.9685825745701608</v>
      </c>
      <c r="N21" s="276">
        <f>Súhrn!J49</f>
        <v>-3.041510324176917</v>
      </c>
      <c r="O21" s="277">
        <v>-4</v>
      </c>
      <c r="P21" s="277">
        <v>-5.3</v>
      </c>
      <c r="Q21" s="278">
        <v>-1.915</v>
      </c>
      <c r="R21" s="279">
        <v>-6.265448583994079</v>
      </c>
      <c r="S21" s="231">
        <f>Súhrn!K49</f>
        <v>-2.1785103397457495</v>
      </c>
      <c r="T21" s="80">
        <v>-3.6</v>
      </c>
      <c r="U21" s="80" t="s">
        <v>157</v>
      </c>
      <c r="V21" s="80">
        <v>-1.3320000000000001</v>
      </c>
      <c r="W21" s="79" t="s">
        <v>157</v>
      </c>
    </row>
    <row r="22" spans="1:23">
      <c r="B22" s="72" t="s">
        <v>158</v>
      </c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</row>
    <row r="23" spans="1:23">
      <c r="B23" s="72" t="s">
        <v>84</v>
      </c>
    </row>
    <row r="24" spans="1:23">
      <c r="A24" s="68"/>
      <c r="B24" s="72" t="s">
        <v>200</v>
      </c>
      <c r="D24" s="82"/>
      <c r="E24" s="82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S24" s="68"/>
      <c r="T24" s="68"/>
      <c r="U24" s="68"/>
    </row>
    <row r="25" spans="1:23">
      <c r="B25" s="72" t="s">
        <v>201</v>
      </c>
      <c r="C25" s="11"/>
    </row>
    <row r="26" spans="1:23">
      <c r="B26" s="11" t="s">
        <v>203</v>
      </c>
    </row>
    <row r="27" spans="1:23">
      <c r="B27" s="72" t="s">
        <v>202</v>
      </c>
    </row>
    <row r="28" spans="1:23">
      <c r="B28" s="270" t="s">
        <v>204</v>
      </c>
    </row>
    <row r="35" spans="3:23"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</row>
    <row r="36" spans="3:23"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</row>
    <row r="37" spans="3:23">
      <c r="C37" s="81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</row>
    <row r="38" spans="3:23">
      <c r="C38" s="81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</row>
    <row r="39" spans="3:23"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</row>
    <row r="40" spans="3:23">
      <c r="C40" s="81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</row>
    <row r="41" spans="3:23">
      <c r="C41" s="81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</row>
  </sheetData>
  <mergeCells count="5">
    <mergeCell ref="D2:H2"/>
    <mergeCell ref="B2:C3"/>
    <mergeCell ref="I2:M2"/>
    <mergeCell ref="N2:R2"/>
    <mergeCell ref="S2:W2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Súhrn</vt:lpstr>
      <vt:lpstr>HDP</vt:lpstr>
      <vt:lpstr>Inflácia</vt:lpstr>
      <vt:lpstr>Trh práce</vt:lpstr>
      <vt:lpstr>Obchodná a platobná bilancia</vt:lpstr>
      <vt:lpstr>Sektor_verejnej_správy</vt:lpstr>
      <vt:lpstr>Porovnanie predikcií</vt:lpstr>
      <vt:lpstr>HDP!Print_Area</vt:lpstr>
      <vt:lpstr>Inflácia!Print_Area</vt:lpstr>
      <vt:lpstr>'Porovnanie predikcií'!Print_Area</vt:lpstr>
      <vt:lpstr>Súhrn!Print_Area</vt:lpstr>
      <vt:lpstr>'Trh práce'!Print_Area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Fejes</dc:creator>
  <cp:lastModifiedBy>Cagaňová Henrieta</cp:lastModifiedBy>
  <cp:lastPrinted>2020-09-25T06:41:51Z</cp:lastPrinted>
  <dcterms:created xsi:type="dcterms:W3CDTF">2013-10-16T07:18:04Z</dcterms:created>
  <dcterms:modified xsi:type="dcterms:W3CDTF">2022-12-28T11:11:06Z</dcterms:modified>
</cp:coreProperties>
</file>