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EFD3BF9A-71EE-42C8-8134-A4E72BDB451A}" xr6:coauthVersionLast="47" xr6:coauthVersionMax="47" xr10:uidLastSave="{00000000-0000-0000-0000-000000000000}"/>
  <bookViews>
    <workbookView xWindow="-120" yWindow="-120" windowWidth="29040" windowHeight="17520" xr2:uid="{E8A21A30-60FB-4033-9E3A-9D92B9C945BB}"/>
  </bookViews>
  <sheets>
    <sheet name="IIP_2023" sheetId="1" r:id="rId1"/>
  </sheets>
  <definedNames>
    <definedName name="_xlnm._FilterDatabase" localSheetId="0" hidden="1">IIP_2023!$A$6:$WSB$48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K29" i="1" s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G24" i="1"/>
  <c r="F24" i="1"/>
  <c r="D24" i="1"/>
  <c r="C24" i="1"/>
  <c r="E24" i="1" s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J19" i="1"/>
  <c r="J18" i="1" s="1"/>
  <c r="I19" i="1"/>
  <c r="K19" i="1" s="1"/>
  <c r="G19" i="1"/>
  <c r="G18" i="1" s="1"/>
  <c r="F19" i="1"/>
  <c r="F18" i="1" s="1"/>
  <c r="D19" i="1"/>
  <c r="C19" i="1"/>
  <c r="E19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D13" i="1"/>
  <c r="D7" i="1" s="1"/>
  <c r="C13" i="1"/>
  <c r="E13" i="1" s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G8" i="1"/>
  <c r="F8" i="1"/>
  <c r="H8" i="1" s="1"/>
  <c r="D8" i="1"/>
  <c r="C8" i="1"/>
  <c r="E8" i="1" s="1"/>
  <c r="L18" i="1" l="1"/>
  <c r="M18" i="1"/>
  <c r="C7" i="1"/>
  <c r="E7" i="1" s="1"/>
  <c r="G7" i="1"/>
  <c r="G6" i="1" s="1"/>
  <c r="N8" i="1"/>
  <c r="H29" i="1"/>
  <c r="M7" i="1"/>
  <c r="H24" i="1"/>
  <c r="K24" i="1"/>
  <c r="H34" i="1"/>
  <c r="I7" i="1"/>
  <c r="K7" i="1" s="1"/>
  <c r="J7" i="1"/>
  <c r="J6" i="1" s="1"/>
  <c r="D18" i="1"/>
  <c r="D6" i="1" s="1"/>
  <c r="M6" i="1"/>
  <c r="H18" i="1"/>
  <c r="F7" i="1"/>
  <c r="K8" i="1"/>
  <c r="L7" i="1"/>
  <c r="H19" i="1"/>
  <c r="I18" i="1"/>
  <c r="K18" i="1" s="1"/>
  <c r="N19" i="1"/>
  <c r="C18" i="1"/>
  <c r="N18" i="1" l="1"/>
  <c r="E18" i="1"/>
  <c r="L6" i="1"/>
  <c r="N6" i="1" s="1"/>
  <c r="N7" i="1"/>
  <c r="H7" i="1"/>
  <c r="F6" i="1"/>
  <c r="H6" i="1" s="1"/>
  <c r="C6" i="1"/>
  <c r="E6" i="1" s="1"/>
  <c r="I6" i="1"/>
  <c r="K6" i="1" s="1"/>
</calcChain>
</file>

<file path=xl/sharedStrings.xml><?xml version="1.0" encoding="utf-8"?>
<sst xmlns="http://schemas.openxmlformats.org/spreadsheetml/2006/main" count="102" uniqueCount="73">
  <si>
    <t>Medzinárodná investičná pozícia</t>
  </si>
  <si>
    <t>(mil. EUR)</t>
  </si>
  <si>
    <t>Q1</t>
  </si>
  <si>
    <t>Q2</t>
  </si>
  <si>
    <t>Q3</t>
  </si>
  <si>
    <t>Q4</t>
  </si>
  <si>
    <t>Aktíva</t>
  </si>
  <si>
    <t>Pasíva</t>
  </si>
  <si>
    <t>Saldo</t>
  </si>
  <si>
    <t>0.</t>
  </si>
  <si>
    <t>Medzinárodná Investičná Pozícia</t>
  </si>
  <si>
    <t>1.</t>
  </si>
  <si>
    <t>Priame investície</t>
  </si>
  <si>
    <t>1.1</t>
  </si>
  <si>
    <t>Majetková účasť a reinvestovaný zisk</t>
  </si>
  <si>
    <t>1.1.S1</t>
  </si>
  <si>
    <t>Centrálna banka</t>
  </si>
  <si>
    <t>1.1.S2</t>
  </si>
  <si>
    <t>Peňažné finančné inštitúcie</t>
  </si>
  <si>
    <t>1.1.S3</t>
  </si>
  <si>
    <t>Vláda</t>
  </si>
  <si>
    <t>1.1.S4</t>
  </si>
  <si>
    <t>Ostatné sektory</t>
  </si>
  <si>
    <t>1.2</t>
  </si>
  <si>
    <t>Dlhové nástroje</t>
  </si>
  <si>
    <t>1.2.S1</t>
  </si>
  <si>
    <t>1.2.S2</t>
  </si>
  <si>
    <t>1.2.S3</t>
  </si>
  <si>
    <t>1.2.S4</t>
  </si>
  <si>
    <t>2.</t>
  </si>
  <si>
    <t>Portfóliové investície</t>
  </si>
  <si>
    <t>2.1</t>
  </si>
  <si>
    <t>Majetkové cenné papiere</t>
  </si>
  <si>
    <t>2.1.S1</t>
  </si>
  <si>
    <t>2.1.S2</t>
  </si>
  <si>
    <t>2.1.S3</t>
  </si>
  <si>
    <t>2.1.S4</t>
  </si>
  <si>
    <t>2.2</t>
  </si>
  <si>
    <t>Dlhové cenné papiere</t>
  </si>
  <si>
    <t>2.2.S1</t>
  </si>
  <si>
    <t>2.2.S2</t>
  </si>
  <si>
    <t>2.2.S3</t>
  </si>
  <si>
    <t>2.2.S4</t>
  </si>
  <si>
    <t>3.</t>
  </si>
  <si>
    <t>Finančné deriváty</t>
  </si>
  <si>
    <t>3.S1</t>
  </si>
  <si>
    <t>3.S2</t>
  </si>
  <si>
    <t>3.S3</t>
  </si>
  <si>
    <t>3.S4</t>
  </si>
  <si>
    <t>4.</t>
  </si>
  <si>
    <t>Ostatné investície</t>
  </si>
  <si>
    <t>podľa sektorov</t>
  </si>
  <si>
    <t>4.S1</t>
  </si>
  <si>
    <t>4.S2</t>
  </si>
  <si>
    <t>4.S3</t>
  </si>
  <si>
    <t>4.S4</t>
  </si>
  <si>
    <t>podľa finančných nástrojov</t>
  </si>
  <si>
    <t>4.1</t>
  </si>
  <si>
    <t>Ostatné účasti</t>
  </si>
  <si>
    <t>4.2</t>
  </si>
  <si>
    <t>Hotovosť a vklady</t>
  </si>
  <si>
    <t>4.3</t>
  </si>
  <si>
    <t>Pôžičky</t>
  </si>
  <si>
    <t>4.4</t>
  </si>
  <si>
    <t>Poistné, penzijné a dôchodkové programy</t>
  </si>
  <si>
    <t>4.5</t>
  </si>
  <si>
    <t>Obchodné úvery a preddavky</t>
  </si>
  <si>
    <t>4.6</t>
  </si>
  <si>
    <t>Ostatné pohľadávky/záväzky</t>
  </si>
  <si>
    <t>4.7</t>
  </si>
  <si>
    <t>SDR</t>
  </si>
  <si>
    <t>5.</t>
  </si>
  <si>
    <t>Rezervné aktíva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</si>
</sst>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46BA5AB3-2472-404C-9D84-FCA589D483BA}"/>
    <cellStyle name="Normal 7" xfId="1" xr:uid="{AC33D2DF-B8BD-4230-98D1-7A844ECA25B3}"/>
    <cellStyle name="Normal_Booklet 2011_euro17_WGES_2011_280" xfId="2" xr:uid="{4DC35B28-178B-491B-BE56-AF29E98BD4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5F9F9-3545-43DC-8EE1-4ECF1C07446D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2023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106673.83017952037</v>
      </c>
      <c r="D6" s="15">
        <f>+D7+D18+D29+D34</f>
        <v>175342.40506377857</v>
      </c>
      <c r="E6" s="15">
        <f>+C6-D6</f>
        <v>-68668.574884258196</v>
      </c>
      <c r="F6" s="15">
        <f>+F7+F18+F29+F34+F48</f>
        <v>105775.4613886696</v>
      </c>
      <c r="G6" s="15">
        <f>+G7+G18+G29+G34</f>
        <v>175819.29955905885</v>
      </c>
      <c r="H6" s="15">
        <f>+F6-G6</f>
        <v>-70043.838170389252</v>
      </c>
      <c r="I6" s="15">
        <f>+I7+I18+I29+I34+I48</f>
        <v>108313.79041275829</v>
      </c>
      <c r="J6" s="15">
        <f>+J7+J18+J29+J34</f>
        <v>178752.24437305058</v>
      </c>
      <c r="K6" s="15">
        <f>+I6-J6</f>
        <v>-70438.453960292289</v>
      </c>
      <c r="L6" s="15">
        <f>+L7+L18+L29+L34+L48</f>
        <v>109437.64753505602</v>
      </c>
      <c r="M6" s="15">
        <f>+M7+M18+M29+M34</f>
        <v>179139.5911088546</v>
      </c>
      <c r="N6" s="15">
        <f>+L6-M6</f>
        <v>-69701.943573798577</v>
      </c>
    </row>
    <row r="7" spans="1:14" s="16" customFormat="1" x14ac:dyDescent="0.25">
      <c r="A7" s="13" t="s">
        <v>11</v>
      </c>
      <c r="B7" s="17" t="s">
        <v>12</v>
      </c>
      <c r="C7" s="15">
        <f>+C8+C13</f>
        <v>20923.481852926798</v>
      </c>
      <c r="D7" s="15">
        <f>+D8+D13</f>
        <v>73762.228680814675</v>
      </c>
      <c r="E7" s="15">
        <f t="shared" ref="E7:E48" si="0">+C7-D7</f>
        <v>-52838.74682788788</v>
      </c>
      <c r="F7" s="15">
        <f>+F8+F13</f>
        <v>19935.034713691799</v>
      </c>
      <c r="G7" s="15">
        <f>+G8+G13</f>
        <v>73708.138991693733</v>
      </c>
      <c r="H7" s="15">
        <f t="shared" ref="H7:H34" si="1">+F7-G7</f>
        <v>-53773.104278001934</v>
      </c>
      <c r="I7" s="15">
        <f>+I8+I13</f>
        <v>20391.077719897599</v>
      </c>
      <c r="J7" s="15">
        <f>+J8+J13</f>
        <v>74411.611635342837</v>
      </c>
      <c r="K7" s="15">
        <f t="shared" ref="K7:K34" si="2">+I7-J7</f>
        <v>-54020.533915445238</v>
      </c>
      <c r="L7" s="15">
        <f>+L8+L13</f>
        <v>19805.039034836002</v>
      </c>
      <c r="M7" s="15">
        <f>+M8+M13</f>
        <v>74690.766682091897</v>
      </c>
      <c r="N7" s="15">
        <f t="shared" ref="N7:N34" si="3">+L7-M7</f>
        <v>-54885.727647255895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4143.0652365868</v>
      </c>
      <c r="D8" s="15">
        <f>SUM(D9:D12)</f>
        <v>55023.101326854681</v>
      </c>
      <c r="E8" s="15">
        <f t="shared" si="0"/>
        <v>-50880.03609026788</v>
      </c>
      <c r="F8" s="15">
        <f>SUM(F9:F12)</f>
        <v>4162.3130194818004</v>
      </c>
      <c r="G8" s="15">
        <f>SUM(G9:G12)</f>
        <v>54654.773006383744</v>
      </c>
      <c r="H8" s="15">
        <f t="shared" si="1"/>
        <v>-50492.459986901944</v>
      </c>
      <c r="I8" s="15">
        <f>SUM(I9:I12)</f>
        <v>4249.3851185475996</v>
      </c>
      <c r="J8" s="15">
        <f>SUM(J9:J12)</f>
        <v>55425.144883112836</v>
      </c>
      <c r="K8" s="15">
        <f t="shared" si="2"/>
        <v>-51175.759764565235</v>
      </c>
      <c r="L8" s="15">
        <f>SUM(L9:L12)</f>
        <v>4277.3147810459996</v>
      </c>
      <c r="M8" s="15">
        <f>SUM(M9:M12)</f>
        <v>55639.185631041895</v>
      </c>
      <c r="N8" s="15">
        <f t="shared" si="3"/>
        <v>-51361.870849995896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279.94823658680002</v>
      </c>
      <c r="D10" s="20">
        <v>9777.3417300000001</v>
      </c>
      <c r="E10" s="15">
        <f t="shared" si="0"/>
        <v>-9497.3934934131994</v>
      </c>
      <c r="F10" s="20">
        <v>284.93401948179996</v>
      </c>
      <c r="G10" s="20">
        <v>10003.912173999999</v>
      </c>
      <c r="H10" s="15">
        <f t="shared" si="1"/>
        <v>-9718.9781545181995</v>
      </c>
      <c r="I10" s="20">
        <v>285.94111854760001</v>
      </c>
      <c r="J10" s="20">
        <v>10205.640742000001</v>
      </c>
      <c r="K10" s="15">
        <f t="shared" si="2"/>
        <v>-9919.6996234524013</v>
      </c>
      <c r="L10" s="20">
        <v>290.06378104600003</v>
      </c>
      <c r="M10" s="20">
        <v>10551.698240000002</v>
      </c>
      <c r="N10" s="15">
        <f t="shared" si="3"/>
        <v>-10261.634458954002</v>
      </c>
    </row>
    <row r="11" spans="1:14" s="21" customFormat="1" x14ac:dyDescent="0.25">
      <c r="A11" s="13" t="s">
        <v>19</v>
      </c>
      <c r="B11" s="19" t="s">
        <v>20</v>
      </c>
      <c r="C11" s="20">
        <v>19.186</v>
      </c>
      <c r="D11" s="20">
        <v>0</v>
      </c>
      <c r="E11" s="15">
        <f t="shared" si="0"/>
        <v>19.186</v>
      </c>
      <c r="F11" s="20">
        <v>19.186</v>
      </c>
      <c r="G11" s="20">
        <v>0</v>
      </c>
      <c r="H11" s="15">
        <f t="shared" si="1"/>
        <v>19.186</v>
      </c>
      <c r="I11" s="20">
        <v>19.186</v>
      </c>
      <c r="J11" s="20">
        <v>0</v>
      </c>
      <c r="K11" s="15">
        <f t="shared" si="2"/>
        <v>19.186</v>
      </c>
      <c r="L11" s="20">
        <v>14.186</v>
      </c>
      <c r="M11" s="20">
        <v>0</v>
      </c>
      <c r="N11" s="15">
        <f t="shared" si="3"/>
        <v>14.186</v>
      </c>
    </row>
    <row r="12" spans="1:14" s="21" customFormat="1" x14ac:dyDescent="0.25">
      <c r="A12" s="13" t="s">
        <v>21</v>
      </c>
      <c r="B12" s="19" t="s">
        <v>22</v>
      </c>
      <c r="C12" s="20">
        <v>3843.931</v>
      </c>
      <c r="D12" s="20">
        <v>45245.759596854681</v>
      </c>
      <c r="E12" s="15">
        <f t="shared" si="0"/>
        <v>-41401.828596854684</v>
      </c>
      <c r="F12" s="20">
        <v>3858.1930000000002</v>
      </c>
      <c r="G12" s="20">
        <v>44650.860832383747</v>
      </c>
      <c r="H12" s="15">
        <f t="shared" si="1"/>
        <v>-40792.667832383748</v>
      </c>
      <c r="I12" s="20">
        <v>3944.2579999999998</v>
      </c>
      <c r="J12" s="20">
        <v>45219.504141112833</v>
      </c>
      <c r="K12" s="15">
        <f t="shared" si="2"/>
        <v>-41275.246141112832</v>
      </c>
      <c r="L12" s="20">
        <v>3973.0649999999996</v>
      </c>
      <c r="M12" s="20">
        <v>45087.487391041897</v>
      </c>
      <c r="N12" s="15">
        <f t="shared" si="3"/>
        <v>-41114.422391041895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16780.416616339997</v>
      </c>
      <c r="D13" s="15">
        <f>SUM(D14:D17)</f>
        <v>18739.127353960001</v>
      </c>
      <c r="E13" s="15">
        <f t="shared" si="0"/>
        <v>-1958.7107376200038</v>
      </c>
      <c r="F13" s="15">
        <f>SUM(F14:F17)</f>
        <v>15772.721694209999</v>
      </c>
      <c r="G13" s="15">
        <f>SUM(G14:G17)</f>
        <v>19053.365985309996</v>
      </c>
      <c r="H13" s="15">
        <f t="shared" si="1"/>
        <v>-3280.6442910999976</v>
      </c>
      <c r="I13" s="15">
        <f>SUM(I14:I17)</f>
        <v>16141.692601350001</v>
      </c>
      <c r="J13" s="15">
        <f>SUM(J14:J17)</f>
        <v>18986.466752230001</v>
      </c>
      <c r="K13" s="15">
        <f t="shared" si="2"/>
        <v>-2844.7741508799991</v>
      </c>
      <c r="L13" s="15">
        <f>SUM(L14:L17)</f>
        <v>15527.724253790004</v>
      </c>
      <c r="M13" s="15">
        <f>SUM(M14:M17)</f>
        <v>19051.581051050001</v>
      </c>
      <c r="N13" s="15">
        <f t="shared" si="3"/>
        <v>-3523.8567972599976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0</v>
      </c>
      <c r="E16" s="15">
        <f t="shared" si="0"/>
        <v>0.104</v>
      </c>
      <c r="F16" s="20">
        <v>0.104</v>
      </c>
      <c r="G16" s="20">
        <v>0</v>
      </c>
      <c r="H16" s="15">
        <f t="shared" si="1"/>
        <v>0.104</v>
      </c>
      <c r="I16" s="20">
        <v>0.104</v>
      </c>
      <c r="J16" s="20">
        <v>0</v>
      </c>
      <c r="K16" s="15">
        <f t="shared" si="2"/>
        <v>0.104</v>
      </c>
      <c r="L16" s="20">
        <v>0.104</v>
      </c>
      <c r="M16" s="20">
        <v>0</v>
      </c>
      <c r="N16" s="15">
        <f t="shared" si="3"/>
        <v>0.104</v>
      </c>
    </row>
    <row r="17" spans="1:14" s="21" customFormat="1" x14ac:dyDescent="0.25">
      <c r="A17" s="13" t="s">
        <v>28</v>
      </c>
      <c r="B17" s="19" t="s">
        <v>22</v>
      </c>
      <c r="C17" s="20">
        <v>16780.312616339997</v>
      </c>
      <c r="D17" s="20">
        <v>18739.127353960001</v>
      </c>
      <c r="E17" s="15">
        <f t="shared" si="0"/>
        <v>-1958.8147376200031</v>
      </c>
      <c r="F17" s="20">
        <v>15772.617694209999</v>
      </c>
      <c r="G17" s="20">
        <v>19053.365985309996</v>
      </c>
      <c r="H17" s="15">
        <f t="shared" si="1"/>
        <v>-3280.748291099997</v>
      </c>
      <c r="I17" s="20">
        <v>16141.588601350002</v>
      </c>
      <c r="J17" s="20">
        <v>18986.466752230001</v>
      </c>
      <c r="K17" s="15">
        <f t="shared" si="2"/>
        <v>-2844.8781508799984</v>
      </c>
      <c r="L17" s="20">
        <v>15527.620253790004</v>
      </c>
      <c r="M17" s="20">
        <v>19051.581051050001</v>
      </c>
      <c r="N17" s="15">
        <f t="shared" si="3"/>
        <v>-3523.960797259997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46793.7</v>
      </c>
      <c r="D18" s="15">
        <f>+D19+D24</f>
        <v>32579.9</v>
      </c>
      <c r="E18" s="15">
        <f t="shared" si="0"/>
        <v>14213.799999999996</v>
      </c>
      <c r="F18" s="15">
        <f>+F19+F24</f>
        <v>48250</v>
      </c>
      <c r="G18" s="15">
        <f>+G19+G24</f>
        <v>35474.199999999997</v>
      </c>
      <c r="H18" s="15">
        <f t="shared" si="1"/>
        <v>12775.800000000003</v>
      </c>
      <c r="I18" s="15">
        <f>+I19+I24</f>
        <v>48661.899999999994</v>
      </c>
      <c r="J18" s="15">
        <f>+J19+J24</f>
        <v>35751.800000000003</v>
      </c>
      <c r="K18" s="15">
        <f t="shared" si="2"/>
        <v>12910.099999999991</v>
      </c>
      <c r="L18" s="15">
        <f>+L19+L24</f>
        <v>50636.999999999993</v>
      </c>
      <c r="M18" s="15">
        <f>+M19+M24</f>
        <v>38710.1</v>
      </c>
      <c r="N18" s="15">
        <f t="shared" si="3"/>
        <v>11926.899999999994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15086.1</v>
      </c>
      <c r="D19" s="15">
        <f>SUM(D20:D23)</f>
        <v>587</v>
      </c>
      <c r="E19" s="15">
        <f t="shared" si="0"/>
        <v>14499.1</v>
      </c>
      <c r="F19" s="15">
        <f>SUM(F20:F23)</f>
        <v>16403.400000000001</v>
      </c>
      <c r="G19" s="15">
        <f>SUM(G20:G23)</f>
        <v>590.1</v>
      </c>
      <c r="H19" s="15">
        <f t="shared" si="1"/>
        <v>15813.300000000001</v>
      </c>
      <c r="I19" s="15">
        <f>SUM(I20:I23)</f>
        <v>17144.3</v>
      </c>
      <c r="J19" s="15">
        <f>SUM(J20:J23)</f>
        <v>607.29999999999995</v>
      </c>
      <c r="K19" s="15">
        <f t="shared" si="2"/>
        <v>16537</v>
      </c>
      <c r="L19" s="15">
        <f>SUM(L20:L23)</f>
        <v>18973.099999999999</v>
      </c>
      <c r="M19" s="15">
        <f>SUM(M20:M23)</f>
        <v>639.20000000000005</v>
      </c>
      <c r="N19" s="15">
        <f t="shared" si="3"/>
        <v>18333.899999999998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160.30000000000001</v>
      </c>
      <c r="D21" s="20">
        <v>0</v>
      </c>
      <c r="E21" s="15">
        <f t="shared" si="0"/>
        <v>160.30000000000001</v>
      </c>
      <c r="F21" s="20">
        <v>198.3</v>
      </c>
      <c r="G21" s="20">
        <v>0</v>
      </c>
      <c r="H21" s="15">
        <f t="shared" si="1"/>
        <v>198.3</v>
      </c>
      <c r="I21" s="20">
        <v>256.89999999999998</v>
      </c>
      <c r="J21" s="20">
        <v>0</v>
      </c>
      <c r="K21" s="15">
        <f t="shared" si="2"/>
        <v>256.89999999999998</v>
      </c>
      <c r="L21" s="20">
        <v>259.60000000000002</v>
      </c>
      <c r="M21" s="20">
        <v>0</v>
      </c>
      <c r="N21" s="15">
        <f t="shared" si="3"/>
        <v>259.60000000000002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14925.800000000001</v>
      </c>
      <c r="D23" s="20">
        <v>587</v>
      </c>
      <c r="E23" s="15">
        <f t="shared" si="0"/>
        <v>14338.800000000001</v>
      </c>
      <c r="F23" s="20">
        <v>16205.100000000002</v>
      </c>
      <c r="G23" s="20">
        <v>590.1</v>
      </c>
      <c r="H23" s="15">
        <f t="shared" si="1"/>
        <v>15615.000000000002</v>
      </c>
      <c r="I23" s="20">
        <v>16887.399999999998</v>
      </c>
      <c r="J23" s="20">
        <v>607.29999999999995</v>
      </c>
      <c r="K23" s="15">
        <f t="shared" si="2"/>
        <v>16280.099999999999</v>
      </c>
      <c r="L23" s="20">
        <v>18713.5</v>
      </c>
      <c r="M23" s="20">
        <v>639.20000000000005</v>
      </c>
      <c r="N23" s="15">
        <f t="shared" si="3"/>
        <v>18074.3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31707.599999999999</v>
      </c>
      <c r="D24" s="15">
        <f>SUM(D25:D28)</f>
        <v>31992.9</v>
      </c>
      <c r="E24" s="15">
        <f t="shared" si="0"/>
        <v>-285.30000000000291</v>
      </c>
      <c r="F24" s="15">
        <f>SUM(F25:F28)</f>
        <v>31846.6</v>
      </c>
      <c r="G24" s="15">
        <f>SUM(G25:G28)</f>
        <v>34884.1</v>
      </c>
      <c r="H24" s="15">
        <f t="shared" si="1"/>
        <v>-3037.5</v>
      </c>
      <c r="I24" s="15">
        <f>SUM(I25:I28)</f>
        <v>31517.599999999999</v>
      </c>
      <c r="J24" s="15">
        <f>SUM(J25:J28)</f>
        <v>35144.5</v>
      </c>
      <c r="K24" s="15">
        <f t="shared" si="2"/>
        <v>-3626.9000000000015</v>
      </c>
      <c r="L24" s="15">
        <f>SUM(L25:L28)</f>
        <v>31663.899999999994</v>
      </c>
      <c r="M24" s="15">
        <f>SUM(M25:M28)</f>
        <v>38070.9</v>
      </c>
      <c r="N24" s="15">
        <f t="shared" si="3"/>
        <v>-6407.0000000000073</v>
      </c>
    </row>
    <row r="25" spans="1:14" s="21" customFormat="1" x14ac:dyDescent="0.25">
      <c r="A25" s="13" t="s">
        <v>39</v>
      </c>
      <c r="B25" s="19" t="s">
        <v>16</v>
      </c>
      <c r="C25" s="20">
        <v>19783.599999999999</v>
      </c>
      <c r="D25" s="20">
        <v>0</v>
      </c>
      <c r="E25" s="15">
        <f t="shared" si="0"/>
        <v>19783.599999999999</v>
      </c>
      <c r="F25" s="20">
        <v>20005.599999999999</v>
      </c>
      <c r="G25" s="20">
        <v>0</v>
      </c>
      <c r="H25" s="15">
        <f t="shared" si="1"/>
        <v>20005.599999999999</v>
      </c>
      <c r="I25" s="20">
        <v>19686.7</v>
      </c>
      <c r="J25" s="20">
        <v>0</v>
      </c>
      <c r="K25" s="15">
        <f t="shared" si="2"/>
        <v>19686.7</v>
      </c>
      <c r="L25" s="20">
        <v>19652.099999999999</v>
      </c>
      <c r="M25" s="20">
        <v>0</v>
      </c>
      <c r="N25" s="15">
        <f t="shared" si="3"/>
        <v>19652.099999999999</v>
      </c>
    </row>
    <row r="26" spans="1:14" s="21" customFormat="1" x14ac:dyDescent="0.25">
      <c r="A26" s="13" t="s">
        <v>40</v>
      </c>
      <c r="B26" s="19" t="s">
        <v>18</v>
      </c>
      <c r="C26" s="20">
        <v>2004</v>
      </c>
      <c r="D26" s="20">
        <v>5978.4000000000005</v>
      </c>
      <c r="E26" s="15">
        <f t="shared" si="0"/>
        <v>-3974.4000000000005</v>
      </c>
      <c r="F26" s="20">
        <v>2121.9</v>
      </c>
      <c r="G26" s="20">
        <v>6401.3</v>
      </c>
      <c r="H26" s="15">
        <f t="shared" si="1"/>
        <v>-4279.3999999999996</v>
      </c>
      <c r="I26" s="20">
        <v>2222.7999999999997</v>
      </c>
      <c r="J26" s="20">
        <v>7362.5999999999995</v>
      </c>
      <c r="K26" s="15">
        <f t="shared" si="2"/>
        <v>-5139.7999999999993</v>
      </c>
      <c r="L26" s="20">
        <v>2148.1000000000004</v>
      </c>
      <c r="M26" s="20">
        <v>8348.4</v>
      </c>
      <c r="N26" s="15">
        <f t="shared" si="3"/>
        <v>-6200.2999999999993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23745.899999999998</v>
      </c>
      <c r="E27" s="15">
        <f t="shared" si="0"/>
        <v>-23745.899999999998</v>
      </c>
      <c r="F27" s="20">
        <v>0</v>
      </c>
      <c r="G27" s="20">
        <v>26493.200000000001</v>
      </c>
      <c r="H27" s="15">
        <f t="shared" si="1"/>
        <v>-26493.200000000001</v>
      </c>
      <c r="I27" s="20">
        <v>0</v>
      </c>
      <c r="J27" s="20">
        <v>25748</v>
      </c>
      <c r="K27" s="15">
        <f t="shared" si="2"/>
        <v>-25748</v>
      </c>
      <c r="L27" s="20">
        <v>0</v>
      </c>
      <c r="M27" s="20">
        <v>27484.300000000003</v>
      </c>
      <c r="N27" s="15">
        <f t="shared" si="3"/>
        <v>-27484.300000000003</v>
      </c>
    </row>
    <row r="28" spans="1:14" s="21" customFormat="1" x14ac:dyDescent="0.25">
      <c r="A28" s="13" t="s">
        <v>42</v>
      </c>
      <c r="B28" s="19" t="s">
        <v>22</v>
      </c>
      <c r="C28" s="20">
        <v>9920.0000000000018</v>
      </c>
      <c r="D28" s="20">
        <v>2268.6000000000004</v>
      </c>
      <c r="E28" s="15">
        <f t="shared" si="0"/>
        <v>7651.4000000000015</v>
      </c>
      <c r="F28" s="20">
        <v>9719.0999999999985</v>
      </c>
      <c r="G28" s="20">
        <v>1989.6000000000001</v>
      </c>
      <c r="H28" s="15">
        <f t="shared" si="1"/>
        <v>7729.4999999999982</v>
      </c>
      <c r="I28" s="20">
        <v>9608.1</v>
      </c>
      <c r="J28" s="20">
        <v>2033.9</v>
      </c>
      <c r="K28" s="15">
        <f t="shared" si="2"/>
        <v>7574.2000000000007</v>
      </c>
      <c r="L28" s="20">
        <v>9863.6999999999989</v>
      </c>
      <c r="M28" s="20">
        <v>2238.1999999999998</v>
      </c>
      <c r="N28" s="15">
        <f t="shared" si="3"/>
        <v>7625.4999999999991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1364.4807951143998</v>
      </c>
      <c r="D29" s="15">
        <f>SUM(D30:D33)</f>
        <v>2503.9551479768525</v>
      </c>
      <c r="E29" s="15">
        <f t="shared" si="0"/>
        <v>-1139.4743528624526</v>
      </c>
      <c r="F29" s="15">
        <f>SUM(F30:F33)</f>
        <v>1357.422749189142</v>
      </c>
      <c r="G29" s="15">
        <f>SUM(G30:G33)</f>
        <v>2220.2753211198969</v>
      </c>
      <c r="H29" s="15">
        <f t="shared" si="1"/>
        <v>-862.85257193075495</v>
      </c>
      <c r="I29" s="15">
        <f>SUM(I30:I33)</f>
        <v>1387.8768309285822</v>
      </c>
      <c r="J29" s="15">
        <f>SUM(J30:J33)</f>
        <v>1689.325737717319</v>
      </c>
      <c r="K29" s="15">
        <f t="shared" si="2"/>
        <v>-301.44890678873685</v>
      </c>
      <c r="L29" s="15">
        <f>SUM(L30:L33)</f>
        <v>1448.94302995</v>
      </c>
      <c r="M29" s="15">
        <f>SUM(M30:M33)</f>
        <v>1631.4647571581327</v>
      </c>
      <c r="N29" s="15">
        <f t="shared" si="3"/>
        <v>-182.52172720813269</v>
      </c>
    </row>
    <row r="30" spans="1:14" s="21" customFormat="1" x14ac:dyDescent="0.25">
      <c r="A30" s="13" t="s">
        <v>45</v>
      </c>
      <c r="B30" s="19" t="s">
        <v>16</v>
      </c>
      <c r="C30" s="20">
        <v>115</v>
      </c>
      <c r="D30" s="20">
        <v>96</v>
      </c>
      <c r="E30" s="15">
        <f t="shared" si="0"/>
        <v>19</v>
      </c>
      <c r="F30" s="20">
        <v>128</v>
      </c>
      <c r="G30" s="20">
        <v>107</v>
      </c>
      <c r="H30" s="15">
        <f t="shared" si="1"/>
        <v>21</v>
      </c>
      <c r="I30" s="20">
        <v>123.10000000000001</v>
      </c>
      <c r="J30" s="20">
        <v>124.02000000000001</v>
      </c>
      <c r="K30" s="15">
        <f t="shared" si="2"/>
        <v>-0.92000000000000171</v>
      </c>
      <c r="L30" s="20">
        <v>118.4</v>
      </c>
      <c r="M30" s="20">
        <v>164</v>
      </c>
      <c r="N30" s="15">
        <f t="shared" si="3"/>
        <v>-45.599999999999994</v>
      </c>
    </row>
    <row r="31" spans="1:14" s="21" customFormat="1" x14ac:dyDescent="0.25">
      <c r="A31" s="13" t="s">
        <v>46</v>
      </c>
      <c r="B31" s="19" t="s">
        <v>18</v>
      </c>
      <c r="C31" s="20">
        <v>1057.9999999999998</v>
      </c>
      <c r="D31" s="20">
        <v>1048.4000000000001</v>
      </c>
      <c r="E31" s="15">
        <f t="shared" si="0"/>
        <v>9.5999999999996817</v>
      </c>
      <c r="F31" s="20">
        <v>1087.9000000000001</v>
      </c>
      <c r="G31" s="20">
        <v>1070.0999999999999</v>
      </c>
      <c r="H31" s="15">
        <f t="shared" si="1"/>
        <v>17.800000000000182</v>
      </c>
      <c r="I31" s="20">
        <v>1114.3000000000002</v>
      </c>
      <c r="J31" s="20">
        <v>1045</v>
      </c>
      <c r="K31" s="15">
        <f t="shared" si="2"/>
        <v>69.300000000000182</v>
      </c>
      <c r="L31" s="20">
        <v>728.8</v>
      </c>
      <c r="M31" s="20">
        <v>914.4</v>
      </c>
      <c r="N31" s="15">
        <f t="shared" si="3"/>
        <v>-185.60000000000002</v>
      </c>
    </row>
    <row r="32" spans="1:14" s="21" customFormat="1" x14ac:dyDescent="0.25">
      <c r="A32" s="13" t="s">
        <v>47</v>
      </c>
      <c r="B32" s="19" t="s">
        <v>20</v>
      </c>
      <c r="C32" s="20">
        <v>31.254534924399998</v>
      </c>
      <c r="D32" s="20">
        <v>103.66209510685181</v>
      </c>
      <c r="E32" s="15">
        <f t="shared" si="0"/>
        <v>-72.407560182451817</v>
      </c>
      <c r="F32" s="20">
        <v>35.447668579142004</v>
      </c>
      <c r="G32" s="20">
        <v>114.17993706989719</v>
      </c>
      <c r="H32" s="15">
        <f t="shared" si="1"/>
        <v>-78.732268490755189</v>
      </c>
      <c r="I32" s="20">
        <v>36.427421228582006</v>
      </c>
      <c r="J32" s="20">
        <v>103.6048860173191</v>
      </c>
      <c r="K32" s="15">
        <f t="shared" si="2"/>
        <v>-67.177464788737097</v>
      </c>
      <c r="L32" s="20">
        <v>0</v>
      </c>
      <c r="M32" s="20">
        <v>103.78559459813249</v>
      </c>
      <c r="N32" s="15">
        <f t="shared" si="3"/>
        <v>-103.78559459813249</v>
      </c>
    </row>
    <row r="33" spans="1:14" s="21" customFormat="1" x14ac:dyDescent="0.25">
      <c r="A33" s="13" t="s">
        <v>48</v>
      </c>
      <c r="B33" s="19" t="s">
        <v>22</v>
      </c>
      <c r="C33" s="20">
        <v>160.22626019</v>
      </c>
      <c r="D33" s="20">
        <v>1255.8930528700002</v>
      </c>
      <c r="E33" s="15">
        <f t="shared" si="0"/>
        <v>-1095.6667926800003</v>
      </c>
      <c r="F33" s="20">
        <v>106.07508061</v>
      </c>
      <c r="G33" s="20">
        <v>928.99538404999998</v>
      </c>
      <c r="H33" s="15">
        <f t="shared" si="1"/>
        <v>-822.92030344</v>
      </c>
      <c r="I33" s="20">
        <v>114.04940969999998</v>
      </c>
      <c r="J33" s="20">
        <v>416.70085169999999</v>
      </c>
      <c r="K33" s="15">
        <f t="shared" si="2"/>
        <v>-302.65144199999997</v>
      </c>
      <c r="L33" s="20">
        <v>601.74302995000005</v>
      </c>
      <c r="M33" s="20">
        <v>449.27916256000003</v>
      </c>
      <c r="N33" s="15">
        <f t="shared" si="3"/>
        <v>152.46386739000002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28026.367531479184</v>
      </c>
      <c r="D34" s="15">
        <f>SUM(D36:D39)</f>
        <v>66496.321234987059</v>
      </c>
      <c r="E34" s="15">
        <f t="shared" si="0"/>
        <v>-38469.953703507876</v>
      </c>
      <c r="F34" s="15">
        <f>SUM(F36:F39)</f>
        <v>26738.703925788672</v>
      </c>
      <c r="G34" s="15">
        <f>SUM(G36:G39)</f>
        <v>64416.685246245208</v>
      </c>
      <c r="H34" s="15">
        <f t="shared" si="1"/>
        <v>-37677.981320456536</v>
      </c>
      <c r="I34" s="15">
        <f>SUM(I36:I39)</f>
        <v>28436.735861932109</v>
      </c>
      <c r="J34" s="15">
        <f>SUM(J36:J39)</f>
        <v>66899.506999990423</v>
      </c>
      <c r="K34" s="15">
        <f t="shared" si="2"/>
        <v>-38462.771138058313</v>
      </c>
      <c r="L34" s="15">
        <f>SUM(L36:L39)</f>
        <v>27324.765470270031</v>
      </c>
      <c r="M34" s="15">
        <f>SUM(M36:M39)</f>
        <v>64107.259669604566</v>
      </c>
      <c r="N34" s="15">
        <f t="shared" si="3"/>
        <v>-36782.494199334535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1086</v>
      </c>
      <c r="D36" s="20">
        <v>34487.599999999999</v>
      </c>
      <c r="E36" s="15">
        <f t="shared" si="0"/>
        <v>-33401.599999999999</v>
      </c>
      <c r="F36" s="20">
        <v>711.7</v>
      </c>
      <c r="G36" s="20">
        <v>31547.199999999997</v>
      </c>
      <c r="H36" s="15">
        <f t="shared" ref="H36:H39" si="4">+F36-G36</f>
        <v>-30835.499999999996</v>
      </c>
      <c r="I36" s="20">
        <v>660.2</v>
      </c>
      <c r="J36" s="20">
        <v>34210.199999999997</v>
      </c>
      <c r="K36" s="15">
        <f t="shared" ref="K36:K39" si="5">+I36-J36</f>
        <v>-33550</v>
      </c>
      <c r="L36" s="20">
        <v>710.9</v>
      </c>
      <c r="M36" s="20">
        <v>31241.899999999998</v>
      </c>
      <c r="N36" s="15">
        <f t="shared" ref="N36:N39" si="6">+L36-M36</f>
        <v>-30530.999999999996</v>
      </c>
    </row>
    <row r="37" spans="1:14" s="21" customFormat="1" x14ac:dyDescent="0.25">
      <c r="A37" s="13" t="s">
        <v>53</v>
      </c>
      <c r="B37" s="19" t="s">
        <v>18</v>
      </c>
      <c r="C37" s="20">
        <v>8876</v>
      </c>
      <c r="D37" s="20">
        <v>13345.4</v>
      </c>
      <c r="E37" s="15">
        <f t="shared" si="0"/>
        <v>-4469.3999999999996</v>
      </c>
      <c r="F37" s="20">
        <v>8095</v>
      </c>
      <c r="G37" s="20">
        <v>14870.299999999996</v>
      </c>
      <c r="H37" s="15">
        <f t="shared" si="4"/>
        <v>-6775.2999999999956</v>
      </c>
      <c r="I37" s="20">
        <v>8473.4</v>
      </c>
      <c r="J37" s="20">
        <v>14756.1</v>
      </c>
      <c r="K37" s="15">
        <f t="shared" si="5"/>
        <v>-6282.7000000000007</v>
      </c>
      <c r="L37" s="20">
        <v>9726.4</v>
      </c>
      <c r="M37" s="20">
        <v>15745</v>
      </c>
      <c r="N37" s="15">
        <f t="shared" si="6"/>
        <v>-6018.6</v>
      </c>
    </row>
    <row r="38" spans="1:14" s="21" customFormat="1" x14ac:dyDescent="0.25">
      <c r="A38" s="13" t="s">
        <v>54</v>
      </c>
      <c r="B38" s="19" t="s">
        <v>20</v>
      </c>
      <c r="C38" s="20">
        <v>9546.0517976247011</v>
      </c>
      <c r="D38" s="20">
        <v>6243.9575342970656</v>
      </c>
      <c r="E38" s="15">
        <f t="shared" si="0"/>
        <v>3302.0942633276354</v>
      </c>
      <c r="F38" s="20">
        <v>10017.730928959358</v>
      </c>
      <c r="G38" s="20">
        <v>6212.150407525216</v>
      </c>
      <c r="H38" s="15">
        <f t="shared" si="4"/>
        <v>3805.5805214341417</v>
      </c>
      <c r="I38" s="20">
        <v>11514.091610600708</v>
      </c>
      <c r="J38" s="20">
        <v>6389.8924673904257</v>
      </c>
      <c r="K38" s="15">
        <f t="shared" si="5"/>
        <v>5124.1991432102823</v>
      </c>
      <c r="L38" s="20">
        <v>9234.32085143513</v>
      </c>
      <c r="M38" s="20">
        <v>6218.2477619355677</v>
      </c>
      <c r="N38" s="15">
        <f t="shared" si="6"/>
        <v>3016.0730894995622</v>
      </c>
    </row>
    <row r="39" spans="1:14" s="21" customFormat="1" x14ac:dyDescent="0.25">
      <c r="A39" s="13" t="s">
        <v>55</v>
      </c>
      <c r="B39" s="19" t="s">
        <v>22</v>
      </c>
      <c r="C39" s="20">
        <v>8518.3157338544843</v>
      </c>
      <c r="D39" s="20">
        <v>12419.363700690001</v>
      </c>
      <c r="E39" s="15">
        <f t="shared" si="0"/>
        <v>-3901.0479668355165</v>
      </c>
      <c r="F39" s="20">
        <v>7914.2729968293152</v>
      </c>
      <c r="G39" s="20">
        <v>11787.034838719999</v>
      </c>
      <c r="H39" s="15">
        <f t="shared" si="4"/>
        <v>-3872.7618418906841</v>
      </c>
      <c r="I39" s="20">
        <v>7789.0442513314028</v>
      </c>
      <c r="J39" s="20">
        <v>11543.314532599998</v>
      </c>
      <c r="K39" s="15">
        <f t="shared" si="5"/>
        <v>-3754.2702812685948</v>
      </c>
      <c r="L39" s="20">
        <v>7653.1446188348982</v>
      </c>
      <c r="M39" s="20">
        <v>10902.111907668999</v>
      </c>
      <c r="N39" s="15">
        <f t="shared" si="6"/>
        <v>-3248.9672888341011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1273.0021282969365</v>
      </c>
      <c r="D41" s="20">
        <v>0</v>
      </c>
      <c r="E41" s="15">
        <f t="shared" si="0"/>
        <v>1273.0021282969365</v>
      </c>
      <c r="F41" s="20">
        <v>1275.633794085051</v>
      </c>
      <c r="G41" s="20">
        <v>0</v>
      </c>
      <c r="H41" s="15">
        <f t="shared" ref="H41:H48" si="7">+F41-G41</f>
        <v>1275.633794085051</v>
      </c>
      <c r="I41" s="20">
        <v>1280.6809880488029</v>
      </c>
      <c r="J41" s="20">
        <v>0</v>
      </c>
      <c r="K41" s="15">
        <f t="shared" ref="K41:K48" si="8">+I41-J41</f>
        <v>1280.6809880488029</v>
      </c>
      <c r="L41" s="20">
        <v>1245.3629793288419</v>
      </c>
      <c r="M41" s="20">
        <v>0</v>
      </c>
      <c r="N41" s="15">
        <f t="shared" ref="N41:N48" si="9">+L41-M41</f>
        <v>1245.3629793288419</v>
      </c>
    </row>
    <row r="42" spans="1:14" s="21" customFormat="1" x14ac:dyDescent="0.25">
      <c r="A42" s="13" t="s">
        <v>59</v>
      </c>
      <c r="B42" s="19" t="s">
        <v>60</v>
      </c>
      <c r="C42" s="20">
        <v>12802.710313594485</v>
      </c>
      <c r="D42" s="20">
        <v>44973.127836480002</v>
      </c>
      <c r="E42" s="15">
        <f t="shared" si="0"/>
        <v>-32170.417522885517</v>
      </c>
      <c r="F42" s="20">
        <v>12446.965833999313</v>
      </c>
      <c r="G42" s="20">
        <v>43416.242314969997</v>
      </c>
      <c r="H42" s="15">
        <f t="shared" si="7"/>
        <v>-30969.276480970686</v>
      </c>
      <c r="I42" s="20">
        <v>13611.018898831404</v>
      </c>
      <c r="J42" s="20">
        <v>45818.421410759998</v>
      </c>
      <c r="K42" s="15">
        <f t="shared" si="8"/>
        <v>-32207.402511928594</v>
      </c>
      <c r="L42" s="20">
        <v>11904.4355670849</v>
      </c>
      <c r="M42" s="20">
        <v>41470.74133058</v>
      </c>
      <c r="N42" s="15">
        <f t="shared" si="9"/>
        <v>-29566.3057634951</v>
      </c>
    </row>
    <row r="43" spans="1:14" s="21" customFormat="1" x14ac:dyDescent="0.25">
      <c r="A43" s="13" t="s">
        <v>61</v>
      </c>
      <c r="B43" s="19" t="s">
        <v>62</v>
      </c>
      <c r="C43" s="20">
        <v>7582.9126693277667</v>
      </c>
      <c r="D43" s="20">
        <v>11700.725143477066</v>
      </c>
      <c r="E43" s="15">
        <f t="shared" si="0"/>
        <v>-4117.8124741492993</v>
      </c>
      <c r="F43" s="20">
        <v>7053.8371348743058</v>
      </c>
      <c r="G43" s="20">
        <v>11747.588134945216</v>
      </c>
      <c r="H43" s="15">
        <f t="shared" si="7"/>
        <v>-4693.7510000709099</v>
      </c>
      <c r="I43" s="20">
        <v>7623.5156225519058</v>
      </c>
      <c r="J43" s="20">
        <v>11826.771460830427</v>
      </c>
      <c r="K43" s="15">
        <f t="shared" si="8"/>
        <v>-4203.255838278521</v>
      </c>
      <c r="L43" s="20">
        <v>7937.1356950462869</v>
      </c>
      <c r="M43" s="20">
        <v>11436.476293875567</v>
      </c>
      <c r="N43" s="15">
        <f t="shared" si="9"/>
        <v>-3499.3405988292798</v>
      </c>
    </row>
    <row r="44" spans="1:14" s="21" customFormat="1" x14ac:dyDescent="0.25">
      <c r="A44" s="13" t="s">
        <v>63</v>
      </c>
      <c r="B44" s="19" t="s">
        <v>64</v>
      </c>
      <c r="C44" s="20">
        <v>337.09376196999995</v>
      </c>
      <c r="D44" s="20">
        <v>209.43617219000001</v>
      </c>
      <c r="E44" s="15">
        <f t="shared" si="0"/>
        <v>127.65758977999994</v>
      </c>
      <c r="F44" s="20">
        <v>158.92452659999998</v>
      </c>
      <c r="G44" s="20">
        <v>22.203928210000001</v>
      </c>
      <c r="H44" s="15">
        <f t="shared" si="7"/>
        <v>136.72059838999996</v>
      </c>
      <c r="I44" s="20">
        <v>179.72733960000005</v>
      </c>
      <c r="J44" s="20">
        <v>16.534211419999998</v>
      </c>
      <c r="K44" s="15">
        <f t="shared" si="8"/>
        <v>163.19312818000006</v>
      </c>
      <c r="L44" s="20">
        <v>190.53836609999991</v>
      </c>
      <c r="M44" s="20">
        <v>34.86619263</v>
      </c>
      <c r="N44" s="15">
        <f t="shared" si="9"/>
        <v>155.6721734699999</v>
      </c>
    </row>
    <row r="45" spans="1:14" s="21" customFormat="1" x14ac:dyDescent="0.25">
      <c r="A45" s="13" t="s">
        <v>65</v>
      </c>
      <c r="B45" s="19" t="s">
        <v>66</v>
      </c>
      <c r="C45" s="20">
        <v>5723.2784351499995</v>
      </c>
      <c r="D45" s="20">
        <v>6458.0785078800009</v>
      </c>
      <c r="E45" s="15">
        <f t="shared" si="0"/>
        <v>-734.80007273000138</v>
      </c>
      <c r="F45" s="20">
        <v>5567.6416332499994</v>
      </c>
      <c r="G45" s="20">
        <v>6105.11502268</v>
      </c>
      <c r="H45" s="15">
        <f t="shared" si="7"/>
        <v>-537.47338943000068</v>
      </c>
      <c r="I45" s="20">
        <v>5582.7816099299998</v>
      </c>
      <c r="J45" s="20">
        <v>5852.14059954</v>
      </c>
      <c r="K45" s="15">
        <f t="shared" si="8"/>
        <v>-269.35898961000021</v>
      </c>
      <c r="L45" s="20">
        <v>5101.0694495299995</v>
      </c>
      <c r="M45" s="20">
        <v>5530.4253312689998</v>
      </c>
      <c r="N45" s="15">
        <f t="shared" si="9"/>
        <v>-429.35588173900032</v>
      </c>
    </row>
    <row r="46" spans="1:14" s="21" customFormat="1" x14ac:dyDescent="0.25">
      <c r="A46" s="13" t="s">
        <v>67</v>
      </c>
      <c r="B46" s="19" t="s">
        <v>68</v>
      </c>
      <c r="C46" s="20">
        <v>307.37022314000001</v>
      </c>
      <c r="D46" s="20">
        <v>1546.5535749599999</v>
      </c>
      <c r="E46" s="15">
        <f t="shared" si="0"/>
        <v>-1239.1833518199999</v>
      </c>
      <c r="F46" s="20">
        <v>235.70100298000006</v>
      </c>
      <c r="G46" s="20">
        <v>1533.6358454399999</v>
      </c>
      <c r="H46" s="15">
        <f t="shared" si="7"/>
        <v>-1297.9348424599998</v>
      </c>
      <c r="I46" s="20">
        <v>159.01140297000001</v>
      </c>
      <c r="J46" s="20">
        <v>1773.2393174399999</v>
      </c>
      <c r="K46" s="15">
        <f t="shared" si="8"/>
        <v>-1614.2279144699999</v>
      </c>
      <c r="L46" s="20">
        <v>946.22341317999985</v>
      </c>
      <c r="M46" s="20">
        <v>4054.4505212499998</v>
      </c>
      <c r="N46" s="15">
        <f t="shared" si="9"/>
        <v>-3108.2271080700002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1608.4</v>
      </c>
      <c r="E47" s="15">
        <f t="shared" si="0"/>
        <v>-1608.4</v>
      </c>
      <c r="F47" s="23"/>
      <c r="G47" s="20">
        <v>1591.9</v>
      </c>
      <c r="H47" s="15">
        <f t="shared" si="7"/>
        <v>-1591.9</v>
      </c>
      <c r="I47" s="23"/>
      <c r="J47" s="20">
        <v>1612.4</v>
      </c>
      <c r="K47" s="15">
        <f t="shared" si="8"/>
        <v>-1612.4</v>
      </c>
      <c r="L47" s="23"/>
      <c r="M47" s="20">
        <v>1580.3</v>
      </c>
      <c r="N47" s="15">
        <f t="shared" si="9"/>
        <v>-1580.3</v>
      </c>
    </row>
    <row r="48" spans="1:14" s="21" customFormat="1" x14ac:dyDescent="0.25">
      <c r="A48" s="13" t="s">
        <v>71</v>
      </c>
      <c r="B48" s="17" t="s">
        <v>72</v>
      </c>
      <c r="C48" s="20">
        <v>9565.8000000000011</v>
      </c>
      <c r="D48" s="23"/>
      <c r="E48" s="15">
        <f t="shared" si="0"/>
        <v>9565.8000000000011</v>
      </c>
      <c r="F48" s="20">
        <v>9494.2999999999993</v>
      </c>
      <c r="G48" s="23"/>
      <c r="H48" s="15">
        <f t="shared" si="7"/>
        <v>9494.2999999999993</v>
      </c>
      <c r="I48" s="20">
        <v>9436.1999999999989</v>
      </c>
      <c r="J48" s="23"/>
      <c r="K48" s="15">
        <f t="shared" si="8"/>
        <v>9436.1999999999989</v>
      </c>
      <c r="L48" s="20">
        <v>10221.9</v>
      </c>
      <c r="M48" s="23"/>
      <c r="N48" s="15">
        <f t="shared" si="9"/>
        <v>10221.9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2026-09-24T13:22:04Z</dcterms:created>
  <dcterms:modified xsi:type="dcterms:W3CDTF">2026-09-24T13:22:37Z</dcterms:modified>
</cp:coreProperties>
</file>