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D8B3BF03-CE1E-474B-92DA-B2D41C605C51}" xr6:coauthVersionLast="47" xr6:coauthVersionMax="47" xr10:uidLastSave="{00000000-0000-0000-0000-000000000000}"/>
  <bookViews>
    <workbookView xWindow="-120" yWindow="-120" windowWidth="29040" windowHeight="17640" xr2:uid="{3A002D41-ED13-4867-B2A1-7B3AE7DD0477}"/>
  </bookViews>
  <sheets>
    <sheet name="QBOP_2018" sheetId="1" r:id="rId1"/>
  </sheets>
  <definedNames>
    <definedName name="_xlnm._FilterDatabase" localSheetId="0" hidden="1">QBOP_2018!$A$6:$BC$92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N77" i="1" s="1"/>
  <c r="L77" i="1"/>
  <c r="K77" i="1"/>
  <c r="J77" i="1"/>
  <c r="I77" i="1"/>
  <c r="G77" i="1"/>
  <c r="F77" i="1"/>
  <c r="H77" i="1" s="1"/>
  <c r="E77" i="1"/>
  <c r="D77" i="1"/>
  <c r="C77" i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N67" i="1" s="1"/>
  <c r="L67" i="1"/>
  <c r="K67" i="1"/>
  <c r="J67" i="1"/>
  <c r="I67" i="1"/>
  <c r="G67" i="1"/>
  <c r="F67" i="1"/>
  <c r="H67" i="1" s="1"/>
  <c r="E67" i="1"/>
  <c r="D67" i="1"/>
  <c r="C67" i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N62" i="1"/>
  <c r="M62" i="1"/>
  <c r="L62" i="1"/>
  <c r="J62" i="1"/>
  <c r="J61" i="1" s="1"/>
  <c r="I62" i="1"/>
  <c r="I61" i="1" s="1"/>
  <c r="K61" i="1" s="1"/>
  <c r="G62" i="1"/>
  <c r="G61" i="1" s="1"/>
  <c r="F62" i="1"/>
  <c r="H62" i="1" s="1"/>
  <c r="D62" i="1"/>
  <c r="C62" i="1"/>
  <c r="E62" i="1" s="1"/>
  <c r="M61" i="1"/>
  <c r="N61" i="1" s="1"/>
  <c r="L61" i="1"/>
  <c r="F61" i="1"/>
  <c r="E61" i="1"/>
  <c r="D61" i="1"/>
  <c r="C61" i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N56" i="1"/>
  <c r="M56" i="1"/>
  <c r="L56" i="1"/>
  <c r="J56" i="1"/>
  <c r="I56" i="1"/>
  <c r="K56" i="1" s="1"/>
  <c r="G56" i="1"/>
  <c r="F56" i="1"/>
  <c r="H56" i="1" s="1"/>
  <c r="D56" i="1"/>
  <c r="C56" i="1"/>
  <c r="E56" i="1" s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N51" i="1" s="1"/>
  <c r="L51" i="1"/>
  <c r="K51" i="1"/>
  <c r="J51" i="1"/>
  <c r="I51" i="1"/>
  <c r="G51" i="1"/>
  <c r="F51" i="1"/>
  <c r="H51" i="1" s="1"/>
  <c r="E51" i="1"/>
  <c r="D51" i="1"/>
  <c r="C51" i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N46" i="1"/>
  <c r="M46" i="1"/>
  <c r="L46" i="1"/>
  <c r="J46" i="1"/>
  <c r="J45" i="1" s="1"/>
  <c r="J44" i="1" s="1"/>
  <c r="I46" i="1"/>
  <c r="I45" i="1" s="1"/>
  <c r="G46" i="1"/>
  <c r="G45" i="1" s="1"/>
  <c r="G44" i="1" s="1"/>
  <c r="F46" i="1"/>
  <c r="H46" i="1" s="1"/>
  <c r="D46" i="1"/>
  <c r="E46" i="1" s="1"/>
  <c r="C46" i="1"/>
  <c r="M45" i="1"/>
  <c r="M44" i="1" s="1"/>
  <c r="N44" i="1" s="1"/>
  <c r="L45" i="1"/>
  <c r="F45" i="1"/>
  <c r="F44" i="1" s="1"/>
  <c r="H44" i="1" s="1"/>
  <c r="E45" i="1"/>
  <c r="D45" i="1"/>
  <c r="C45" i="1"/>
  <c r="C44" i="1" s="1"/>
  <c r="E44" i="1" s="1"/>
  <c r="L44" i="1"/>
  <c r="D44" i="1"/>
  <c r="N42" i="1"/>
  <c r="K42" i="1"/>
  <c r="H42" i="1"/>
  <c r="E42" i="1"/>
  <c r="N41" i="1"/>
  <c r="K41" i="1"/>
  <c r="H41" i="1"/>
  <c r="E41" i="1"/>
  <c r="M40" i="1"/>
  <c r="N40" i="1" s="1"/>
  <c r="L40" i="1"/>
  <c r="K40" i="1"/>
  <c r="J40" i="1"/>
  <c r="I40" i="1"/>
  <c r="G40" i="1"/>
  <c r="F40" i="1"/>
  <c r="H40" i="1" s="1"/>
  <c r="E40" i="1"/>
  <c r="D40" i="1"/>
  <c r="C40" i="1"/>
  <c r="N39" i="1"/>
  <c r="K39" i="1"/>
  <c r="H39" i="1"/>
  <c r="E39" i="1"/>
  <c r="N38" i="1"/>
  <c r="K38" i="1"/>
  <c r="H38" i="1"/>
  <c r="E38" i="1"/>
  <c r="N37" i="1"/>
  <c r="M37" i="1"/>
  <c r="L37" i="1"/>
  <c r="J37" i="1"/>
  <c r="I37" i="1"/>
  <c r="K37" i="1" s="1"/>
  <c r="G37" i="1"/>
  <c r="F37" i="1"/>
  <c r="H37" i="1" s="1"/>
  <c r="D37" i="1"/>
  <c r="E37" i="1" s="1"/>
  <c r="C37" i="1"/>
  <c r="N36" i="1"/>
  <c r="K36" i="1"/>
  <c r="H36" i="1"/>
  <c r="E36" i="1"/>
  <c r="N35" i="1"/>
  <c r="K35" i="1"/>
  <c r="H35" i="1"/>
  <c r="E35" i="1"/>
  <c r="M34" i="1"/>
  <c r="N34" i="1" s="1"/>
  <c r="L34" i="1"/>
  <c r="K34" i="1"/>
  <c r="J34" i="1"/>
  <c r="I34" i="1"/>
  <c r="G34" i="1"/>
  <c r="F34" i="1"/>
  <c r="H34" i="1" s="1"/>
  <c r="E34" i="1"/>
  <c r="D34" i="1"/>
  <c r="C34" i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L29" i="1"/>
  <c r="N29" i="1" s="1"/>
  <c r="J29" i="1"/>
  <c r="I29" i="1"/>
  <c r="K29" i="1" s="1"/>
  <c r="G29" i="1"/>
  <c r="F29" i="1"/>
  <c r="H29" i="1" s="1"/>
  <c r="D29" i="1"/>
  <c r="E29" i="1" s="1"/>
  <c r="C29" i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L25" i="1"/>
  <c r="N25" i="1" s="1"/>
  <c r="J25" i="1"/>
  <c r="J24" i="1" s="1"/>
  <c r="J22" i="1" s="1"/>
  <c r="J6" i="1" s="1"/>
  <c r="I25" i="1"/>
  <c r="I24" i="1" s="1"/>
  <c r="G25" i="1"/>
  <c r="G24" i="1" s="1"/>
  <c r="G22" i="1" s="1"/>
  <c r="G6" i="1" s="1"/>
  <c r="F25" i="1"/>
  <c r="H25" i="1" s="1"/>
  <c r="D25" i="1"/>
  <c r="E25" i="1" s="1"/>
  <c r="C25" i="1"/>
  <c r="M24" i="1"/>
  <c r="M22" i="1" s="1"/>
  <c r="M6" i="1" s="1"/>
  <c r="F24" i="1"/>
  <c r="H24" i="1" s="1"/>
  <c r="C24" i="1"/>
  <c r="N23" i="1"/>
  <c r="K23" i="1"/>
  <c r="H23" i="1"/>
  <c r="E23" i="1"/>
  <c r="C22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N8" i="1" s="1"/>
  <c r="L8" i="1"/>
  <c r="K8" i="1"/>
  <c r="J8" i="1"/>
  <c r="I8" i="1"/>
  <c r="G8" i="1"/>
  <c r="F8" i="1"/>
  <c r="H8" i="1" s="1"/>
  <c r="E8" i="1"/>
  <c r="D8" i="1"/>
  <c r="C8" i="1"/>
  <c r="N7" i="1"/>
  <c r="K7" i="1"/>
  <c r="H7" i="1"/>
  <c r="E7" i="1"/>
  <c r="C6" i="1"/>
  <c r="I22" i="1" l="1"/>
  <c r="K24" i="1"/>
  <c r="I44" i="1"/>
  <c r="K44" i="1" s="1"/>
  <c r="K45" i="1"/>
  <c r="H61" i="1"/>
  <c r="D24" i="1"/>
  <c r="L24" i="1"/>
  <c r="K25" i="1"/>
  <c r="K46" i="1"/>
  <c r="K62" i="1"/>
  <c r="F22" i="1"/>
  <c r="N45" i="1"/>
  <c r="H45" i="1"/>
  <c r="I6" i="1" l="1"/>
  <c r="K6" i="1" s="1"/>
  <c r="K22" i="1"/>
  <c r="H22" i="1"/>
  <c r="F6" i="1"/>
  <c r="H6" i="1" s="1"/>
  <c r="H92" i="1" s="1"/>
  <c r="E24" i="1"/>
  <c r="D22" i="1"/>
  <c r="K92" i="1"/>
  <c r="N24" i="1"/>
  <c r="L22" i="1"/>
  <c r="E22" i="1" l="1"/>
  <c r="D6" i="1"/>
  <c r="E6" i="1" s="1"/>
  <c r="E92" i="1" s="1"/>
  <c r="N22" i="1"/>
  <c r="L6" i="1"/>
  <c r="N6" i="1" s="1"/>
  <c r="N92" i="1" s="1"/>
</calcChain>
</file>

<file path=xl/sharedStrings.xml><?xml version="1.0" encoding="utf-8"?>
<sst xmlns="http://schemas.openxmlformats.org/spreadsheetml/2006/main" count="200" uniqueCount="145">
  <si>
    <t>Platobná bilancia</t>
  </si>
  <si>
    <t>(kumulatívne v mil. EUR)</t>
  </si>
  <si>
    <t>Q1</t>
  </si>
  <si>
    <t>Q2</t>
  </si>
  <si>
    <t>Q3</t>
  </si>
  <si>
    <t>Q4</t>
  </si>
  <si>
    <t>Kredit</t>
  </si>
  <si>
    <t>Debet</t>
  </si>
  <si>
    <t>Saldo</t>
  </si>
  <si>
    <t>1.</t>
  </si>
  <si>
    <t>Bežný účet</t>
  </si>
  <si>
    <t>1.1</t>
  </si>
  <si>
    <t>Tovar</t>
  </si>
  <si>
    <t>1.2</t>
  </si>
  <si>
    <t>Služby</t>
  </si>
  <si>
    <t>1.2.1</t>
  </si>
  <si>
    <t>Výrobné služby týkajúce sa fyzických vstupov vo vlastníctve tretích osôb</t>
  </si>
  <si>
    <t>1.2.2</t>
  </si>
  <si>
    <t>Služby údržby a opravy inde nezahrnuté</t>
  </si>
  <si>
    <t>1.2.3</t>
  </si>
  <si>
    <t>Doprava</t>
  </si>
  <si>
    <t>1.2.4</t>
  </si>
  <si>
    <t>Cestovný ruch</t>
  </si>
  <si>
    <t>1.2.5</t>
  </si>
  <si>
    <t>Stavebníctvo</t>
  </si>
  <si>
    <t>1.2.6</t>
  </si>
  <si>
    <t>Poisťovacie a dôchodkové služby</t>
  </si>
  <si>
    <t>1.2.7</t>
  </si>
  <si>
    <t>Finančné služby</t>
  </si>
  <si>
    <t>1.2.8</t>
  </si>
  <si>
    <t>Poplatky za používanie duševného vlastníctva</t>
  </si>
  <si>
    <t>1.2.9</t>
  </si>
  <si>
    <t>Telekomunikačné, počítačové a informačné služby</t>
  </si>
  <si>
    <t>1.2.10</t>
  </si>
  <si>
    <t>Ostatné obchodné služby</t>
  </si>
  <si>
    <t>1.2.11</t>
  </si>
  <si>
    <t>Osobné, kultúrne a rekreačné služby</t>
  </si>
  <si>
    <t>1.2.12</t>
  </si>
  <si>
    <t>Vládne tovary a služby</t>
  </si>
  <si>
    <t>1.2.13</t>
  </si>
  <si>
    <t>Ostatné služby inde nezahrnuté</t>
  </si>
  <si>
    <t>1.3</t>
  </si>
  <si>
    <t>Primárne výnosy</t>
  </si>
  <si>
    <t>1.3.1</t>
  </si>
  <si>
    <t>Kompenzácie pracovníkov</t>
  </si>
  <si>
    <t>1.3.2</t>
  </si>
  <si>
    <t>Výnosy z investícií</t>
  </si>
  <si>
    <t>1.3.2.1</t>
  </si>
  <si>
    <t>Priame investície</t>
  </si>
  <si>
    <t>1.3.2.1.1</t>
  </si>
  <si>
    <t>Dividendy</t>
  </si>
  <si>
    <t>1.3.2.1.2</t>
  </si>
  <si>
    <t>Reinvestovaný zisk</t>
  </si>
  <si>
    <t>1.3.2.1.3</t>
  </si>
  <si>
    <t>Dlhové nástroje</t>
  </si>
  <si>
    <t>1.3.2.2</t>
  </si>
  <si>
    <t>Portfóliové investície</t>
  </si>
  <si>
    <t>1.3.2.2.1</t>
  </si>
  <si>
    <t>Majetkové cenné papiere</t>
  </si>
  <si>
    <t>1.3.2.2.2</t>
  </si>
  <si>
    <t>Dlhové cenné papiere</t>
  </si>
  <si>
    <t>1.3.2.3</t>
  </si>
  <si>
    <t>Ostatné investície</t>
  </si>
  <si>
    <t>1.3.2.4</t>
  </si>
  <si>
    <t>Rezervné aktíva</t>
  </si>
  <si>
    <t>1.3.3</t>
  </si>
  <si>
    <t>Ostatné primárne výnosy</t>
  </si>
  <si>
    <t>1.3.3.v</t>
  </si>
  <si>
    <t>Vláda</t>
  </si>
  <si>
    <t>1.3.3.o</t>
  </si>
  <si>
    <t>Ostatné sektory</t>
  </si>
  <si>
    <t>1.4</t>
  </si>
  <si>
    <t>Sekundárne výnosy</t>
  </si>
  <si>
    <t>1.4.v</t>
  </si>
  <si>
    <t>1.4.o</t>
  </si>
  <si>
    <t>2.</t>
  </si>
  <si>
    <t>Kapitálový účet</t>
  </si>
  <si>
    <t>2.1</t>
  </si>
  <si>
    <t>Kúpa/Predaj nevýrobných nefinančných aktív</t>
  </si>
  <si>
    <t>2.2</t>
  </si>
  <si>
    <t>Kapitálové transfery</t>
  </si>
  <si>
    <t>Aktíva</t>
  </si>
  <si>
    <t>Pasíva</t>
  </si>
  <si>
    <t>3.</t>
  </si>
  <si>
    <t>Finančný účet</t>
  </si>
  <si>
    <t>3.1</t>
  </si>
  <si>
    <t>3.1.1</t>
  </si>
  <si>
    <t>Majetková účasť</t>
  </si>
  <si>
    <t>3.1.1.S1</t>
  </si>
  <si>
    <t>Centrálna banka</t>
  </si>
  <si>
    <t>3.1.1.S2</t>
  </si>
  <si>
    <t>Peňažné finančné inštitúcie</t>
  </si>
  <si>
    <t>3.1.1.S3</t>
  </si>
  <si>
    <t>3.1.1.S4</t>
  </si>
  <si>
    <t>3.1.2</t>
  </si>
  <si>
    <t>3.1.2.S1</t>
  </si>
  <si>
    <t>3.1.2.S2</t>
  </si>
  <si>
    <t>3.1.2.S3</t>
  </si>
  <si>
    <t>3.1.2.S4</t>
  </si>
  <si>
    <t>3.1.3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</si>
  <si>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</si>
  <si>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</si>
  <si>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</si>
  <si>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</si>
  <si>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</si>
  <si>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</si>
  <si>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</si>
  <si>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</si>
  <si>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</si>
  <si>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</si>
  <si>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</si>
  <si>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</si>
  <si>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</si>
  <si>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</si>
  <si>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</si>
  <si>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</si>
  <si>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Finančné deriváty</t>
  </si>
  <si>
    <t>3.3.S1</t>
  </si>
  <si>
    <t>3.3.S2</t>
  </si>
  <si>
    <t>3.3.S3</t>
  </si>
  <si>
    <t>3.3.S4</t>
  </si>
  <si>
    <t>3.4</t>
  </si>
  <si>
    <t>podľa sektorov</t>
  </si>
  <si>
    <t>3.4.S1</t>
  </si>
  <si>
    <t>3.4.S2</t>
  </si>
  <si>
    <t>3.4.S3</t>
  </si>
  <si>
    <t>3.4.S4</t>
  </si>
  <si>
    <t>podľa finančných nástrojov</t>
  </si>
  <si>
    <t>3.4.1</t>
  </si>
  <si>
    <t>Ostatné účasti</t>
  </si>
  <si>
    <t>3.4.2</t>
  </si>
  <si>
    <t>Hotovosť a vklady</t>
  </si>
  <si>
    <t>3.4.3</t>
  </si>
  <si>
    <t>Pôžičky</t>
  </si>
  <si>
    <t>3.4.4</t>
  </si>
  <si>
    <t>Poistné, penzijné a dôchodkové programy</t>
  </si>
  <si>
    <t>3.4.5</t>
  </si>
  <si>
    <t>Obchodné úvery a preddavky</t>
  </si>
  <si>
    <t>3.4.6</t>
  </si>
  <si>
    <t>Ostatné pohľadávky/záväzky</t>
  </si>
  <si>
    <t>3.4.7</t>
  </si>
  <si>
    <t>SDR</t>
  </si>
  <si>
    <t>3.5</t>
  </si>
  <si>
    <t>4.</t>
  </si>
  <si>
    <t>Chyby a omyly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</si>
</sst>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5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2" fillId="0" borderId="3" xfId="1" applyFont="1" applyBorder="1" applyAlignment="1">
      <alignment horizontal="right"/>
    </xf>
    <xf numFmtId="0" fontId="9" fillId="2" borderId="4" xfId="1" applyFont="1" applyFill="1" applyBorder="1" applyAlignment="1">
      <alignment horizontal="center" wrapText="1"/>
    </xf>
    <xf numFmtId="49" fontId="10" fillId="0" borderId="4" xfId="1" applyNumberFormat="1" applyFont="1" applyBorder="1" applyAlignment="1">
      <alignment horizontal="right"/>
    </xf>
    <xf numFmtId="0" fontId="7" fillId="2" borderId="4" xfId="2" applyFont="1" applyFill="1" applyBorder="1"/>
    <xf numFmtId="164" fontId="12" fillId="0" borderId="4" xfId="3" applyNumberFormat="1" applyFont="1" applyBorder="1" applyAlignment="1">
      <alignment vertical="center"/>
    </xf>
    <xf numFmtId="49" fontId="12" fillId="0" borderId="4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4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5" xfId="2" applyFont="1" applyFill="1" applyBorder="1"/>
    <xf numFmtId="0" fontId="3" fillId="2" borderId="4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 wrapText="1" indent="5"/>
    </xf>
    <xf numFmtId="0" fontId="7" fillId="2" borderId="1" xfId="2" applyFont="1" applyFill="1" applyBorder="1"/>
    <xf numFmtId="0" fontId="13" fillId="2" borderId="4" xfId="1" applyFont="1" applyFill="1" applyBorder="1" applyAlignment="1">
      <alignment horizontal="justify" vertical="top" wrapText="1"/>
    </xf>
    <xf numFmtId="0" fontId="3" fillId="2" borderId="4" xfId="1" applyFont="1" applyFill="1" applyBorder="1" applyAlignment="1">
      <alignment horizontal="left" vertical="top" wrapText="1" indent="2"/>
    </xf>
    <xf numFmtId="0" fontId="3" fillId="2" borderId="4" xfId="1" applyFont="1" applyFill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vertical="top" indent="2"/>
    </xf>
    <xf numFmtId="164" fontId="12" fillId="8" borderId="4" xfId="3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14" fillId="2" borderId="4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709F0C45-EAAF-405A-ACAC-58708C8E9F29}"/>
    <cellStyle name="Normal 7" xfId="1" xr:uid="{D1E6AB4F-E827-4C6D-B00C-CDC5C1C80811}"/>
    <cellStyle name="Normal_Booklet 2011_euro17_WGES_2011_280" xfId="2" xr:uid="{D5475B90-99C8-4F5A-96CC-360F8569769C}"/>
  </cellStyles>
  <dxfs count="48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44FF5-1070-4E75-9F72-EA51D3BDD123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9.2851562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2018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2"/>
      <c r="B5" s="2"/>
      <c r="C5" s="13" t="s">
        <v>6</v>
      </c>
      <c r="D5" s="13" t="s">
        <v>7</v>
      </c>
      <c r="E5" s="13" t="s">
        <v>8</v>
      </c>
      <c r="F5" s="13" t="s">
        <v>6</v>
      </c>
      <c r="G5" s="13" t="s">
        <v>7</v>
      </c>
      <c r="H5" s="13" t="s">
        <v>8</v>
      </c>
      <c r="I5" s="13" t="s">
        <v>6</v>
      </c>
      <c r="J5" s="13" t="s">
        <v>7</v>
      </c>
      <c r="K5" s="13" t="s">
        <v>8</v>
      </c>
      <c r="L5" s="13" t="s">
        <v>6</v>
      </c>
      <c r="M5" s="13" t="s">
        <v>7</v>
      </c>
      <c r="N5" s="13" t="s">
        <v>8</v>
      </c>
    </row>
    <row r="6" spans="1:14" ht="18.75" customHeight="1" x14ac:dyDescent="0.3">
      <c r="A6" s="14" t="s">
        <v>9</v>
      </c>
      <c r="B6" s="15" t="s">
        <v>10</v>
      </c>
      <c r="C6" s="16">
        <f>+C7+C8+C22+C37</f>
        <v>21907.364732977407</v>
      </c>
      <c r="D6" s="16">
        <f>+D7+D8+D22+D37</f>
        <v>21939.868141586066</v>
      </c>
      <c r="E6" s="16">
        <f>+C6-D6</f>
        <v>-32.503408608659811</v>
      </c>
      <c r="F6" s="16">
        <f>+F7+F8+F22+F37</f>
        <v>44736.669611869867</v>
      </c>
      <c r="G6" s="16">
        <f>+G7+G8+G22+G37</f>
        <v>44956.37128688892</v>
      </c>
      <c r="H6" s="16">
        <f>+F6-G6</f>
        <v>-219.70167501905235</v>
      </c>
      <c r="I6" s="16">
        <f>+I7+I8+I22+I37</f>
        <v>67119.493166083092</v>
      </c>
      <c r="J6" s="16">
        <f>+J7+J8+J22+J37</f>
        <v>67481.042526537058</v>
      </c>
      <c r="K6" s="16">
        <f>+I6-J6</f>
        <v>-361.54936045396607</v>
      </c>
      <c r="L6" s="16">
        <f>+L7+L8+L22+L37</f>
        <v>90953.915531583334</v>
      </c>
      <c r="M6" s="16">
        <f>+M7+M8+M22+M37</f>
        <v>92428.095300068715</v>
      </c>
      <c r="N6" s="16">
        <f>+L6-M6</f>
        <v>-1474.1797684853809</v>
      </c>
    </row>
    <row r="7" spans="1:14" ht="18.75" customHeight="1" x14ac:dyDescent="0.25">
      <c r="A7" s="17" t="s">
        <v>11</v>
      </c>
      <c r="B7" s="18" t="s">
        <v>12</v>
      </c>
      <c r="C7" s="19">
        <v>18243.411026000002</v>
      </c>
      <c r="D7" s="19">
        <v>18083.973645999999</v>
      </c>
      <c r="E7" s="16">
        <f t="shared" ref="E7:E70" si="0">+C7-D7</f>
        <v>159.43738000000303</v>
      </c>
      <c r="F7" s="19">
        <v>37187.433530000002</v>
      </c>
      <c r="G7" s="19">
        <v>36710.178670000001</v>
      </c>
      <c r="H7" s="16">
        <f t="shared" ref="H7:H42" si="1">+F7-G7</f>
        <v>477.25486000000092</v>
      </c>
      <c r="I7" s="19">
        <v>55306.139241000012</v>
      </c>
      <c r="J7" s="19">
        <v>54819.180985999999</v>
      </c>
      <c r="K7" s="16">
        <f t="shared" ref="K7:K42" si="2">+I7-J7</f>
        <v>486.95825500001229</v>
      </c>
      <c r="L7" s="19">
        <v>75034.922545000009</v>
      </c>
      <c r="M7" s="19">
        <v>75224.122947000011</v>
      </c>
      <c r="N7" s="16">
        <f t="shared" ref="N7:N42" si="3">+L7-M7</f>
        <v>-189.20040200000221</v>
      </c>
    </row>
    <row r="8" spans="1:14" ht="18.75" customHeight="1" x14ac:dyDescent="0.25">
      <c r="A8" s="17" t="s">
        <v>13</v>
      </c>
      <c r="B8" s="18" t="s">
        <v>14</v>
      </c>
      <c r="C8" s="16">
        <f>SUM(C9:C21)</f>
        <v>2336.9467419444445</v>
      </c>
      <c r="D8" s="16">
        <f>SUM(D9:D21)</f>
        <v>2055.4605553180954</v>
      </c>
      <c r="E8" s="16">
        <f t="shared" si="0"/>
        <v>281.48618662634908</v>
      </c>
      <c r="F8" s="16">
        <f>SUM(F9:F21)</f>
        <v>4998.3103040069445</v>
      </c>
      <c r="G8" s="16">
        <f>SUM(G9:G21)</f>
        <v>4359.6812294939591</v>
      </c>
      <c r="H8" s="16">
        <f t="shared" si="1"/>
        <v>638.62907451298543</v>
      </c>
      <c r="I8" s="16">
        <f>SUM(I9:I21)</f>
        <v>7861.6124778975691</v>
      </c>
      <c r="J8" s="16">
        <f>SUM(J9:J21)</f>
        <v>6815.17218834501</v>
      </c>
      <c r="K8" s="16">
        <f t="shared" si="2"/>
        <v>1046.4402895525591</v>
      </c>
      <c r="L8" s="16">
        <f>SUM(L9:L21)</f>
        <v>10620.180950378966</v>
      </c>
      <c r="M8" s="16">
        <f>SUM(M9:M21)</f>
        <v>9507.0102452785886</v>
      </c>
      <c r="N8" s="16">
        <f t="shared" si="3"/>
        <v>1113.1707051003777</v>
      </c>
    </row>
    <row r="9" spans="1:14" ht="18.75" customHeight="1" x14ac:dyDescent="0.3">
      <c r="A9" s="17" t="s">
        <v>15</v>
      </c>
      <c r="B9" s="20" t="s">
        <v>16</v>
      </c>
      <c r="C9" s="19">
        <v>149.29293000000001</v>
      </c>
      <c r="D9" s="19">
        <v>13.650776000000006</v>
      </c>
      <c r="E9" s="16">
        <f t="shared" si="0"/>
        <v>135.642154</v>
      </c>
      <c r="F9" s="19">
        <v>323.05379300000004</v>
      </c>
      <c r="G9" s="19">
        <v>23.260068000000004</v>
      </c>
      <c r="H9" s="16">
        <f t="shared" si="1"/>
        <v>299.79372500000005</v>
      </c>
      <c r="I9" s="19">
        <v>507.56366500000007</v>
      </c>
      <c r="J9" s="19">
        <v>53.946878000000012</v>
      </c>
      <c r="K9" s="16">
        <f t="shared" si="2"/>
        <v>453.61678700000004</v>
      </c>
      <c r="L9" s="19">
        <v>708.71300700000006</v>
      </c>
      <c r="M9" s="19">
        <v>74.610625000000027</v>
      </c>
      <c r="N9" s="16">
        <f t="shared" si="3"/>
        <v>634.10238200000003</v>
      </c>
    </row>
    <row r="10" spans="1:14" ht="18.75" customHeight="1" x14ac:dyDescent="0.3">
      <c r="A10" s="17" t="s">
        <v>17</v>
      </c>
      <c r="B10" s="20" t="s">
        <v>18</v>
      </c>
      <c r="C10" s="19">
        <v>56.855478009259279</v>
      </c>
      <c r="D10" s="19">
        <v>49.490999999999993</v>
      </c>
      <c r="E10" s="16">
        <f t="shared" si="0"/>
        <v>7.3644780092592868</v>
      </c>
      <c r="F10" s="19">
        <v>108.21987774884263</v>
      </c>
      <c r="G10" s="19">
        <v>96.045201255942942</v>
      </c>
      <c r="H10" s="16">
        <f t="shared" si="1"/>
        <v>12.174676492899692</v>
      </c>
      <c r="I10" s="19">
        <v>162.3393290795718</v>
      </c>
      <c r="J10" s="19">
        <v>151.29383292695724</v>
      </c>
      <c r="K10" s="16">
        <f t="shared" si="2"/>
        <v>11.045496152614561</v>
      </c>
      <c r="L10" s="19">
        <v>216.23935822455752</v>
      </c>
      <c r="M10" s="19">
        <v>216.49123826193403</v>
      </c>
      <c r="N10" s="16">
        <f t="shared" si="3"/>
        <v>-0.25188003737650888</v>
      </c>
    </row>
    <row r="11" spans="1:14" ht="18.75" customHeight="1" x14ac:dyDescent="0.3">
      <c r="A11" s="17" t="s">
        <v>19</v>
      </c>
      <c r="B11" s="20" t="s">
        <v>20</v>
      </c>
      <c r="C11" s="19">
        <v>682.11753067129644</v>
      </c>
      <c r="D11" s="19">
        <v>555.80699999999968</v>
      </c>
      <c r="E11" s="16">
        <f t="shared" si="0"/>
        <v>126.31053067129676</v>
      </c>
      <c r="F11" s="19">
        <v>1408.5017149160881</v>
      </c>
      <c r="G11" s="19">
        <v>1192.3666933280506</v>
      </c>
      <c r="H11" s="16">
        <f t="shared" si="1"/>
        <v>216.13502158803749</v>
      </c>
      <c r="I11" s="19">
        <v>2149.7595714252025</v>
      </c>
      <c r="J11" s="19">
        <v>1841.1838029760374</v>
      </c>
      <c r="K11" s="16">
        <f t="shared" si="2"/>
        <v>308.57576844916503</v>
      </c>
      <c r="L11" s="19">
        <v>2904.8976947013357</v>
      </c>
      <c r="M11" s="19">
        <v>2558.9991745028101</v>
      </c>
      <c r="N11" s="16">
        <f t="shared" si="3"/>
        <v>345.8985201985256</v>
      </c>
    </row>
    <row r="12" spans="1:14" ht="18.75" customHeight="1" x14ac:dyDescent="0.3">
      <c r="A12" s="17" t="s">
        <v>21</v>
      </c>
      <c r="B12" s="20" t="s">
        <v>22</v>
      </c>
      <c r="C12" s="19">
        <v>519.6</v>
      </c>
      <c r="D12" s="19">
        <v>460.6</v>
      </c>
      <c r="E12" s="16">
        <f t="shared" si="0"/>
        <v>59</v>
      </c>
      <c r="F12" s="19">
        <v>1252.4000000000001</v>
      </c>
      <c r="G12" s="19">
        <v>1012.6</v>
      </c>
      <c r="H12" s="16">
        <f t="shared" si="1"/>
        <v>239.80000000000007</v>
      </c>
      <c r="I12" s="19">
        <v>2089.6000000000004</v>
      </c>
      <c r="J12" s="19">
        <v>1675.9</v>
      </c>
      <c r="K12" s="16">
        <f t="shared" si="2"/>
        <v>413.70000000000027</v>
      </c>
      <c r="L12" s="19">
        <v>2709.8</v>
      </c>
      <c r="M12" s="19">
        <v>2225.4</v>
      </c>
      <c r="N12" s="16">
        <f t="shared" si="3"/>
        <v>484.40000000000009</v>
      </c>
    </row>
    <row r="13" spans="1:14" ht="18.75" customHeight="1" x14ac:dyDescent="0.3">
      <c r="A13" s="17" t="s">
        <v>23</v>
      </c>
      <c r="B13" s="20" t="s">
        <v>24</v>
      </c>
      <c r="C13" s="19">
        <v>22.727999999999994</v>
      </c>
      <c r="D13" s="19">
        <v>26.758000000000003</v>
      </c>
      <c r="E13" s="16">
        <f t="shared" si="0"/>
        <v>-4.0300000000000082</v>
      </c>
      <c r="F13" s="19">
        <v>46.433</v>
      </c>
      <c r="G13" s="19">
        <v>54.13600000000001</v>
      </c>
      <c r="H13" s="16">
        <f t="shared" si="1"/>
        <v>-7.7030000000000101</v>
      </c>
      <c r="I13" s="19">
        <v>73.796999999999997</v>
      </c>
      <c r="J13" s="19">
        <v>98.676000000000002</v>
      </c>
      <c r="K13" s="16">
        <f t="shared" si="2"/>
        <v>-24.879000000000005</v>
      </c>
      <c r="L13" s="19">
        <v>107.64899999999999</v>
      </c>
      <c r="M13" s="19">
        <v>154.17600000000002</v>
      </c>
      <c r="N13" s="16">
        <f t="shared" si="3"/>
        <v>-46.527000000000029</v>
      </c>
    </row>
    <row r="14" spans="1:14" ht="18.75" customHeight="1" x14ac:dyDescent="0.3">
      <c r="A14" s="17" t="s">
        <v>25</v>
      </c>
      <c r="B14" s="20" t="s">
        <v>26</v>
      </c>
      <c r="C14" s="19">
        <v>11.283429999999996</v>
      </c>
      <c r="D14" s="19">
        <v>28.860149999999994</v>
      </c>
      <c r="E14" s="16">
        <f t="shared" si="0"/>
        <v>-17.576719999999998</v>
      </c>
      <c r="F14" s="19">
        <v>23.497589999999999</v>
      </c>
      <c r="G14" s="19">
        <v>59.839277499999987</v>
      </c>
      <c r="H14" s="16">
        <f t="shared" si="1"/>
        <v>-36.341687499999992</v>
      </c>
      <c r="I14" s="19">
        <v>37.845209999999994</v>
      </c>
      <c r="J14" s="19">
        <v>97.757151499999992</v>
      </c>
      <c r="K14" s="16">
        <f t="shared" si="2"/>
        <v>-59.911941499999998</v>
      </c>
      <c r="L14" s="19">
        <v>56.557881999999985</v>
      </c>
      <c r="M14" s="19">
        <v>121.67384899999999</v>
      </c>
      <c r="N14" s="16">
        <f t="shared" si="3"/>
        <v>-65.115967000000012</v>
      </c>
    </row>
    <row r="15" spans="1:14" ht="18.75" customHeight="1" x14ac:dyDescent="0.3">
      <c r="A15" s="17" t="s">
        <v>27</v>
      </c>
      <c r="B15" s="20" t="s">
        <v>28</v>
      </c>
      <c r="C15" s="19">
        <v>42.138500000000015</v>
      </c>
      <c r="D15" s="19">
        <v>57.995129318095479</v>
      </c>
      <c r="E15" s="16">
        <f t="shared" si="0"/>
        <v>-15.856629318095464</v>
      </c>
      <c r="F15" s="19">
        <v>88.617000000000033</v>
      </c>
      <c r="G15" s="19">
        <v>130.0288353014073</v>
      </c>
      <c r="H15" s="16">
        <f t="shared" si="1"/>
        <v>-41.411835301407265</v>
      </c>
      <c r="I15" s="19">
        <v>137.64970000000005</v>
      </c>
      <c r="J15" s="19">
        <v>204.99139687559727</v>
      </c>
      <c r="K15" s="16">
        <f t="shared" si="2"/>
        <v>-67.341696875597222</v>
      </c>
      <c r="L15" s="19">
        <v>194.39430000000004</v>
      </c>
      <c r="M15" s="19">
        <v>291.88604411057645</v>
      </c>
      <c r="N15" s="16">
        <f t="shared" si="3"/>
        <v>-97.491744110576406</v>
      </c>
    </row>
    <row r="16" spans="1:14" ht="18.75" customHeight="1" x14ac:dyDescent="0.3">
      <c r="A16" s="17" t="s">
        <v>29</v>
      </c>
      <c r="B16" s="20" t="s">
        <v>30</v>
      </c>
      <c r="C16" s="19">
        <v>10.895000000000003</v>
      </c>
      <c r="D16" s="19">
        <v>143.65700000000001</v>
      </c>
      <c r="E16" s="16">
        <f t="shared" si="0"/>
        <v>-132.762</v>
      </c>
      <c r="F16" s="19">
        <v>17.709000000000003</v>
      </c>
      <c r="G16" s="19">
        <v>287.70856477020607</v>
      </c>
      <c r="H16" s="16">
        <f t="shared" si="1"/>
        <v>-269.99956477020606</v>
      </c>
      <c r="I16" s="19">
        <v>31.395000000000003</v>
      </c>
      <c r="J16" s="19">
        <v>432.64977231765454</v>
      </c>
      <c r="K16" s="16">
        <f t="shared" si="2"/>
        <v>-401.25477231765456</v>
      </c>
      <c r="L16" s="19">
        <v>47.262</v>
      </c>
      <c r="M16" s="19">
        <v>651.74843516850649</v>
      </c>
      <c r="N16" s="16">
        <f t="shared" si="3"/>
        <v>-604.48643516850643</v>
      </c>
    </row>
    <row r="17" spans="1:14" ht="18.75" customHeight="1" x14ac:dyDescent="0.3">
      <c r="A17" s="17" t="s">
        <v>31</v>
      </c>
      <c r="B17" s="20" t="s">
        <v>32</v>
      </c>
      <c r="C17" s="19">
        <v>356.37522222222208</v>
      </c>
      <c r="D17" s="19">
        <v>242.90900000000011</v>
      </c>
      <c r="E17" s="16">
        <f t="shared" si="0"/>
        <v>113.46622222222197</v>
      </c>
      <c r="F17" s="19">
        <v>723.34909722222187</v>
      </c>
      <c r="G17" s="19">
        <v>503.75452191362945</v>
      </c>
      <c r="H17" s="16">
        <f t="shared" si="1"/>
        <v>219.59457530859243</v>
      </c>
      <c r="I17" s="19">
        <v>1094.8385839722218</v>
      </c>
      <c r="J17" s="19">
        <v>756.13277409022203</v>
      </c>
      <c r="K17" s="16">
        <f t="shared" si="2"/>
        <v>338.70580988199981</v>
      </c>
      <c r="L17" s="19">
        <v>1510.1664145813472</v>
      </c>
      <c r="M17" s="19">
        <v>1073.7687383456669</v>
      </c>
      <c r="N17" s="16">
        <f t="shared" si="3"/>
        <v>436.39767623568036</v>
      </c>
    </row>
    <row r="18" spans="1:14" ht="18.75" customHeight="1" x14ac:dyDescent="0.3">
      <c r="A18" s="17" t="s">
        <v>33</v>
      </c>
      <c r="B18" s="20" t="s">
        <v>34</v>
      </c>
      <c r="C18" s="19">
        <v>472.63065104166662</v>
      </c>
      <c r="D18" s="19">
        <v>459.79850000000005</v>
      </c>
      <c r="E18" s="16">
        <f t="shared" si="0"/>
        <v>12.832151041666577</v>
      </c>
      <c r="F18" s="19">
        <v>979.36923111979172</v>
      </c>
      <c r="G18" s="19">
        <v>965.79406742472281</v>
      </c>
      <c r="H18" s="16">
        <f t="shared" si="1"/>
        <v>13.575163695068909</v>
      </c>
      <c r="I18" s="19">
        <v>1533.314418420573</v>
      </c>
      <c r="J18" s="19">
        <v>1450.8195796585421</v>
      </c>
      <c r="K18" s="16">
        <f t="shared" si="2"/>
        <v>82.494838762030895</v>
      </c>
      <c r="L18" s="19">
        <v>2101.9842938717275</v>
      </c>
      <c r="M18" s="19">
        <v>2067.5111408890953</v>
      </c>
      <c r="N18" s="16">
        <f t="shared" si="3"/>
        <v>34.4731529826322</v>
      </c>
    </row>
    <row r="19" spans="1:14" ht="18.75" customHeight="1" x14ac:dyDescent="0.3">
      <c r="A19" s="17" t="s">
        <v>35</v>
      </c>
      <c r="B19" s="21" t="s">
        <v>36</v>
      </c>
      <c r="C19" s="19">
        <v>6.2099999999999973</v>
      </c>
      <c r="D19" s="19">
        <v>15.933999999999999</v>
      </c>
      <c r="E19" s="16">
        <f t="shared" si="0"/>
        <v>-9.724000000000002</v>
      </c>
      <c r="F19" s="19">
        <v>13.026999999999994</v>
      </c>
      <c r="G19" s="19">
        <v>34.147999999999996</v>
      </c>
      <c r="H19" s="16">
        <f t="shared" si="1"/>
        <v>-21.121000000000002</v>
      </c>
      <c r="I19" s="19">
        <v>22.22699999999999</v>
      </c>
      <c r="J19" s="19">
        <v>50.614999999999988</v>
      </c>
      <c r="K19" s="16">
        <f t="shared" si="2"/>
        <v>-28.387999999999998</v>
      </c>
      <c r="L19" s="19">
        <v>34.166999999999987</v>
      </c>
      <c r="M19" s="19">
        <v>68.081999999999994</v>
      </c>
      <c r="N19" s="16">
        <f t="shared" si="3"/>
        <v>-33.915000000000006</v>
      </c>
    </row>
    <row r="20" spans="1:14" ht="18.75" customHeight="1" x14ac:dyDescent="0.3">
      <c r="A20" s="17" t="s">
        <v>37</v>
      </c>
      <c r="B20" s="21" t="s">
        <v>38</v>
      </c>
      <c r="C20" s="19">
        <v>6.82</v>
      </c>
      <c r="D20" s="19">
        <v>0</v>
      </c>
      <c r="E20" s="16">
        <f t="shared" si="0"/>
        <v>6.82</v>
      </c>
      <c r="F20" s="19">
        <v>14.132999999999999</v>
      </c>
      <c r="G20" s="19">
        <v>0</v>
      </c>
      <c r="H20" s="16">
        <f t="shared" si="1"/>
        <v>14.132999999999999</v>
      </c>
      <c r="I20" s="19">
        <v>21.283000000000001</v>
      </c>
      <c r="J20" s="19">
        <v>1.206</v>
      </c>
      <c r="K20" s="16">
        <f t="shared" si="2"/>
        <v>20.077000000000002</v>
      </c>
      <c r="L20" s="19">
        <v>28.35</v>
      </c>
      <c r="M20" s="19">
        <v>2.6629999999999998</v>
      </c>
      <c r="N20" s="16">
        <f t="shared" si="3"/>
        <v>25.687000000000001</v>
      </c>
    </row>
    <row r="21" spans="1:14" ht="18.75" customHeight="1" x14ac:dyDescent="0.3">
      <c r="A21" s="17" t="s">
        <v>39</v>
      </c>
      <c r="B21" s="21" t="s">
        <v>40</v>
      </c>
      <c r="C21" s="19">
        <v>0</v>
      </c>
      <c r="D21" s="19">
        <v>0</v>
      </c>
      <c r="E21" s="16">
        <f t="shared" si="0"/>
        <v>0</v>
      </c>
      <c r="F21" s="19">
        <v>0</v>
      </c>
      <c r="G21" s="19">
        <v>0</v>
      </c>
      <c r="H21" s="16">
        <f t="shared" si="1"/>
        <v>0</v>
      </c>
      <c r="I21" s="19">
        <v>0</v>
      </c>
      <c r="J21" s="19">
        <v>0</v>
      </c>
      <c r="K21" s="16">
        <f t="shared" si="2"/>
        <v>0</v>
      </c>
      <c r="L21" s="19">
        <v>0</v>
      </c>
      <c r="M21" s="19">
        <v>0</v>
      </c>
      <c r="N21" s="16">
        <f t="shared" si="3"/>
        <v>0</v>
      </c>
    </row>
    <row r="22" spans="1:14" ht="18.75" customHeight="1" x14ac:dyDescent="0.25">
      <c r="A22" s="17" t="s">
        <v>41</v>
      </c>
      <c r="B22" s="22" t="s">
        <v>42</v>
      </c>
      <c r="C22" s="16">
        <f>+C23+C24+C34</f>
        <v>1150.7697730329596</v>
      </c>
      <c r="D22" s="16">
        <f>+D23+D24+D34</f>
        <v>1339.5525861729723</v>
      </c>
      <c r="E22" s="16">
        <f t="shared" si="0"/>
        <v>-188.78281314001265</v>
      </c>
      <c r="F22" s="16">
        <f>+F23+F24+F34</f>
        <v>2152.0394658629139</v>
      </c>
      <c r="G22" s="16">
        <f>+G23+G24+G34</f>
        <v>2667.0953825249603</v>
      </c>
      <c r="H22" s="16">
        <f t="shared" si="1"/>
        <v>-515.05591666204646</v>
      </c>
      <c r="I22" s="16">
        <f>+I23+I24+I34</f>
        <v>3154.0440471855059</v>
      </c>
      <c r="J22" s="16">
        <f>+J23+J24+J34</f>
        <v>4021.5533643170579</v>
      </c>
      <c r="K22" s="16">
        <f t="shared" si="2"/>
        <v>-867.50931713155205</v>
      </c>
      <c r="L22" s="16">
        <f>+L23+L24+L34</f>
        <v>4161.8980762043539</v>
      </c>
      <c r="M22" s="16">
        <f>+M23+M24+M34</f>
        <v>5347.559119890102</v>
      </c>
      <c r="N22" s="16">
        <f t="shared" si="3"/>
        <v>-1185.6610436857482</v>
      </c>
    </row>
    <row r="23" spans="1:14" ht="18.75" customHeight="1" x14ac:dyDescent="0.3">
      <c r="A23" s="17" t="s">
        <v>43</v>
      </c>
      <c r="B23" s="21" t="s">
        <v>44</v>
      </c>
      <c r="C23" s="19">
        <v>468.92499600000002</v>
      </c>
      <c r="D23" s="19">
        <v>81.877002000000005</v>
      </c>
      <c r="E23" s="16">
        <f t="shared" si="0"/>
        <v>387.04799400000002</v>
      </c>
      <c r="F23" s="19">
        <v>972.46399499999995</v>
      </c>
      <c r="G23" s="19">
        <v>161.35899000000001</v>
      </c>
      <c r="H23" s="16">
        <f t="shared" si="1"/>
        <v>811.10500499999989</v>
      </c>
      <c r="I23" s="19">
        <v>1529.525991</v>
      </c>
      <c r="J23" s="19">
        <v>256.95598200000001</v>
      </c>
      <c r="K23" s="16">
        <f t="shared" si="2"/>
        <v>1272.570009</v>
      </c>
      <c r="L23" s="19">
        <v>2116.0359870000002</v>
      </c>
      <c r="M23" s="19">
        <v>342.43600000000004</v>
      </c>
      <c r="N23" s="16">
        <f t="shared" si="3"/>
        <v>1773.5999870000001</v>
      </c>
    </row>
    <row r="24" spans="1:14" ht="18.75" customHeight="1" x14ac:dyDescent="0.3">
      <c r="A24" s="17" t="s">
        <v>45</v>
      </c>
      <c r="B24" s="21" t="s">
        <v>46</v>
      </c>
      <c r="C24" s="16">
        <f>+C25+C29+C32+C33</f>
        <v>339.74512703295972</v>
      </c>
      <c r="D24" s="16">
        <f>+D25+D29+D32+D33</f>
        <v>1237.3755841729724</v>
      </c>
      <c r="E24" s="16">
        <f t="shared" si="0"/>
        <v>-897.6304571400126</v>
      </c>
      <c r="F24" s="16">
        <f>+F25+F29+F32+F33</f>
        <v>694.09345586291386</v>
      </c>
      <c r="G24" s="16">
        <f>+G25+G29+G32+G33</f>
        <v>2465.7363925249601</v>
      </c>
      <c r="H24" s="16">
        <f t="shared" si="1"/>
        <v>-1771.6429366620464</v>
      </c>
      <c r="I24" s="16">
        <f>+I25+I29+I32+I33</f>
        <v>1039.337094185506</v>
      </c>
      <c r="J24" s="16">
        <f>+J25+J29+J32+J33</f>
        <v>3701.3973823170581</v>
      </c>
      <c r="K24" s="16">
        <f t="shared" si="2"/>
        <v>-2662.0602881315522</v>
      </c>
      <c r="L24" s="16">
        <f>+L25+L29+L32+L33</f>
        <v>1400.6834632043538</v>
      </c>
      <c r="M24" s="16">
        <f>+M25+M29+M32+M33</f>
        <v>4911.7231198901027</v>
      </c>
      <c r="N24" s="16">
        <f t="shared" si="3"/>
        <v>-3511.0396566857489</v>
      </c>
    </row>
    <row r="25" spans="1:14" ht="18.75" customHeight="1" x14ac:dyDescent="0.3">
      <c r="A25" s="17" t="s">
        <v>47</v>
      </c>
      <c r="B25" s="23" t="s">
        <v>48</v>
      </c>
      <c r="C25" s="16">
        <f>SUM(C26:C28)</f>
        <v>114.55699432599999</v>
      </c>
      <c r="D25" s="16">
        <f>SUM(D26:D28)</f>
        <v>999.40517964999992</v>
      </c>
      <c r="E25" s="16">
        <f t="shared" si="0"/>
        <v>-884.84818532399993</v>
      </c>
      <c r="F25" s="16">
        <f>SUM(F26:F28)</f>
        <v>239.7248507914</v>
      </c>
      <c r="G25" s="16">
        <f>SUM(G26:G28)</f>
        <v>2006.0986152999997</v>
      </c>
      <c r="H25" s="16">
        <f t="shared" si="1"/>
        <v>-1766.3737645085996</v>
      </c>
      <c r="I25" s="16">
        <f>SUM(I26:I28)</f>
        <v>357.41443422099996</v>
      </c>
      <c r="J25" s="16">
        <f>SUM(J26:J28)</f>
        <v>3014.2699689499996</v>
      </c>
      <c r="K25" s="16">
        <f t="shared" si="2"/>
        <v>-2656.8555347289994</v>
      </c>
      <c r="L25" s="16">
        <f>SUM(L26:L28)</f>
        <v>492.34899999999999</v>
      </c>
      <c r="M25" s="16">
        <f>SUM(M26:M28)</f>
        <v>3991.3349745999994</v>
      </c>
      <c r="N25" s="16">
        <f t="shared" si="3"/>
        <v>-3498.9859745999993</v>
      </c>
    </row>
    <row r="26" spans="1:14" ht="18.75" customHeight="1" x14ac:dyDescent="0.3">
      <c r="A26" s="17" t="s">
        <v>49</v>
      </c>
      <c r="B26" s="24" t="s">
        <v>50</v>
      </c>
      <c r="C26" s="19">
        <v>12.538</v>
      </c>
      <c r="D26" s="19">
        <v>872.93499999999995</v>
      </c>
      <c r="E26" s="16">
        <f t="shared" si="0"/>
        <v>-860.39699999999993</v>
      </c>
      <c r="F26" s="19">
        <v>40.405999999999999</v>
      </c>
      <c r="G26" s="19">
        <v>2261.4569999999999</v>
      </c>
      <c r="H26" s="16">
        <f t="shared" si="1"/>
        <v>-2221.0509999999999</v>
      </c>
      <c r="I26" s="19">
        <v>156.45499999999998</v>
      </c>
      <c r="J26" s="19">
        <v>2725.95</v>
      </c>
      <c r="K26" s="16">
        <f t="shared" si="2"/>
        <v>-2569.4949999999999</v>
      </c>
      <c r="L26" s="19">
        <v>230.899</v>
      </c>
      <c r="M26" s="19">
        <v>3936.1699999999996</v>
      </c>
      <c r="N26" s="16">
        <f t="shared" si="3"/>
        <v>-3705.2709999999997</v>
      </c>
    </row>
    <row r="27" spans="1:14" ht="18.75" customHeight="1" x14ac:dyDescent="0.3">
      <c r="A27" s="17" t="s">
        <v>51</v>
      </c>
      <c r="B27" s="24" t="s">
        <v>52</v>
      </c>
      <c r="C27" s="19">
        <v>69.763994326000002</v>
      </c>
      <c r="D27" s="19">
        <v>60.101179649999956</v>
      </c>
      <c r="E27" s="16">
        <f t="shared" si="0"/>
        <v>9.6628146760000462</v>
      </c>
      <c r="F27" s="19">
        <v>124.25385079140001</v>
      </c>
      <c r="G27" s="19">
        <v>-395.03438470000009</v>
      </c>
      <c r="H27" s="16">
        <f t="shared" si="1"/>
        <v>519.28823549140009</v>
      </c>
      <c r="I27" s="19">
        <v>90.734434221000001</v>
      </c>
      <c r="J27" s="19">
        <v>81.454968949999824</v>
      </c>
      <c r="K27" s="16">
        <f t="shared" si="2"/>
        <v>9.279465271000177</v>
      </c>
      <c r="L27" s="19">
        <v>99.159000000000006</v>
      </c>
      <c r="M27" s="19">
        <v>-237.73502540000015</v>
      </c>
      <c r="N27" s="16">
        <f t="shared" si="3"/>
        <v>336.89402540000015</v>
      </c>
    </row>
    <row r="28" spans="1:14" ht="18.75" customHeight="1" x14ac:dyDescent="0.25">
      <c r="A28" s="17" t="s">
        <v>53</v>
      </c>
      <c r="B28" s="25" t="s">
        <v>54</v>
      </c>
      <c r="C28" s="19">
        <v>32.255000000000003</v>
      </c>
      <c r="D28" s="19">
        <v>66.369</v>
      </c>
      <c r="E28" s="16">
        <f t="shared" si="0"/>
        <v>-34.113999999999997</v>
      </c>
      <c r="F28" s="19">
        <v>75.064999999999998</v>
      </c>
      <c r="G28" s="19">
        <v>139.67599999999999</v>
      </c>
      <c r="H28" s="16">
        <f t="shared" si="1"/>
        <v>-64.61099999999999</v>
      </c>
      <c r="I28" s="19">
        <v>110.22499999999999</v>
      </c>
      <c r="J28" s="19">
        <v>206.86499999999998</v>
      </c>
      <c r="K28" s="16">
        <f t="shared" si="2"/>
        <v>-96.639999999999986</v>
      </c>
      <c r="L28" s="19">
        <v>162.291</v>
      </c>
      <c r="M28" s="19">
        <v>292.89999999999998</v>
      </c>
      <c r="N28" s="16">
        <f t="shared" si="3"/>
        <v>-130.60899999999998</v>
      </c>
    </row>
    <row r="29" spans="1:14" ht="18.75" customHeight="1" x14ac:dyDescent="0.3">
      <c r="A29" s="17" t="s">
        <v>55</v>
      </c>
      <c r="B29" s="26" t="s">
        <v>56</v>
      </c>
      <c r="C29" s="16">
        <f>SUM(C30:C31)</f>
        <v>173.39999999999998</v>
      </c>
      <c r="D29" s="16">
        <f>SUM(D30:D31)</f>
        <v>181.20000000000002</v>
      </c>
      <c r="E29" s="16">
        <f t="shared" si="0"/>
        <v>-7.8000000000000398</v>
      </c>
      <c r="F29" s="16">
        <f>SUM(F30:F31)</f>
        <v>346</v>
      </c>
      <c r="G29" s="16">
        <f>SUM(G30:G31)</f>
        <v>358.1</v>
      </c>
      <c r="H29" s="16">
        <f t="shared" si="1"/>
        <v>-12.100000000000023</v>
      </c>
      <c r="I29" s="16">
        <f>SUM(I30:I31)</f>
        <v>515.9</v>
      </c>
      <c r="J29" s="16">
        <f>SUM(J30:J31)</f>
        <v>538.80000000000007</v>
      </c>
      <c r="K29" s="16">
        <f t="shared" si="2"/>
        <v>-22.900000000000091</v>
      </c>
      <c r="L29" s="16">
        <f>SUM(L30:L31)</f>
        <v>674</v>
      </c>
      <c r="M29" s="16">
        <f>SUM(M30:M31)</f>
        <v>714.30000000000007</v>
      </c>
      <c r="N29" s="16">
        <f t="shared" si="3"/>
        <v>-40.300000000000068</v>
      </c>
    </row>
    <row r="30" spans="1:14" ht="18.75" customHeight="1" x14ac:dyDescent="0.3">
      <c r="A30" s="17" t="s">
        <v>57</v>
      </c>
      <c r="B30" s="24" t="s">
        <v>58</v>
      </c>
      <c r="C30" s="19">
        <v>65</v>
      </c>
      <c r="D30" s="19">
        <v>4</v>
      </c>
      <c r="E30" s="16">
        <f t="shared" si="0"/>
        <v>61</v>
      </c>
      <c r="F30" s="19">
        <v>130</v>
      </c>
      <c r="G30" s="19">
        <v>4</v>
      </c>
      <c r="H30" s="16">
        <f t="shared" si="1"/>
        <v>126</v>
      </c>
      <c r="I30" s="19">
        <v>190</v>
      </c>
      <c r="J30" s="19">
        <v>4</v>
      </c>
      <c r="K30" s="16">
        <f t="shared" si="2"/>
        <v>186</v>
      </c>
      <c r="L30" s="19">
        <v>235</v>
      </c>
      <c r="M30" s="19">
        <v>4</v>
      </c>
      <c r="N30" s="16">
        <f t="shared" si="3"/>
        <v>231</v>
      </c>
    </row>
    <row r="31" spans="1:14" ht="18.75" customHeight="1" x14ac:dyDescent="0.3">
      <c r="A31" s="17" t="s">
        <v>59</v>
      </c>
      <c r="B31" s="24" t="s">
        <v>60</v>
      </c>
      <c r="C31" s="19">
        <v>108.39999999999999</v>
      </c>
      <c r="D31" s="19">
        <v>177.20000000000002</v>
      </c>
      <c r="E31" s="16">
        <f t="shared" si="0"/>
        <v>-68.800000000000026</v>
      </c>
      <c r="F31" s="19">
        <v>216</v>
      </c>
      <c r="G31" s="19">
        <v>354.1</v>
      </c>
      <c r="H31" s="16">
        <f t="shared" si="1"/>
        <v>-138.10000000000002</v>
      </c>
      <c r="I31" s="19">
        <v>325.89999999999998</v>
      </c>
      <c r="J31" s="19">
        <v>534.80000000000007</v>
      </c>
      <c r="K31" s="16">
        <f t="shared" si="2"/>
        <v>-208.90000000000009</v>
      </c>
      <c r="L31" s="19">
        <v>439</v>
      </c>
      <c r="M31" s="19">
        <v>710.30000000000007</v>
      </c>
      <c r="N31" s="16">
        <f t="shared" si="3"/>
        <v>-271.30000000000007</v>
      </c>
    </row>
    <row r="32" spans="1:14" ht="18.75" customHeight="1" x14ac:dyDescent="0.3">
      <c r="A32" s="17" t="s">
        <v>61</v>
      </c>
      <c r="B32" s="26" t="s">
        <v>62</v>
      </c>
      <c r="C32" s="19">
        <v>42.788132706959757</v>
      </c>
      <c r="D32" s="19">
        <v>56.770404522972527</v>
      </c>
      <c r="E32" s="16">
        <f t="shared" si="0"/>
        <v>-13.982271816012769</v>
      </c>
      <c r="F32" s="19">
        <v>90.368605071513826</v>
      </c>
      <c r="G32" s="19">
        <v>101.53777722496011</v>
      </c>
      <c r="H32" s="16">
        <f t="shared" si="1"/>
        <v>-11.169172153446283</v>
      </c>
      <c r="I32" s="19">
        <v>140.52265996450615</v>
      </c>
      <c r="J32" s="19">
        <v>148.32741336705845</v>
      </c>
      <c r="K32" s="16">
        <f t="shared" si="2"/>
        <v>-7.8047534025523078</v>
      </c>
      <c r="L32" s="19">
        <v>197.33446320435385</v>
      </c>
      <c r="M32" s="19">
        <v>206.08814529010272</v>
      </c>
      <c r="N32" s="16">
        <f t="shared" si="3"/>
        <v>-8.7536820857488635</v>
      </c>
    </row>
    <row r="33" spans="1:14" ht="18.75" customHeight="1" x14ac:dyDescent="0.3">
      <c r="A33" s="17" t="s">
        <v>63</v>
      </c>
      <c r="B33" s="26" t="s">
        <v>64</v>
      </c>
      <c r="C33" s="19">
        <v>9</v>
      </c>
      <c r="D33" s="19">
        <v>0</v>
      </c>
      <c r="E33" s="16">
        <f t="shared" si="0"/>
        <v>9</v>
      </c>
      <c r="F33" s="19">
        <v>18</v>
      </c>
      <c r="G33" s="19">
        <v>0</v>
      </c>
      <c r="H33" s="16">
        <f t="shared" si="1"/>
        <v>18</v>
      </c>
      <c r="I33" s="19">
        <v>25.5</v>
      </c>
      <c r="J33" s="19">
        <v>0</v>
      </c>
      <c r="K33" s="16">
        <f t="shared" si="2"/>
        <v>25.5</v>
      </c>
      <c r="L33" s="19">
        <v>37</v>
      </c>
      <c r="M33" s="19">
        <v>0</v>
      </c>
      <c r="N33" s="16">
        <f t="shared" si="3"/>
        <v>37</v>
      </c>
    </row>
    <row r="34" spans="1:14" ht="18.75" customHeight="1" x14ac:dyDescent="0.3">
      <c r="A34" s="17" t="s">
        <v>65</v>
      </c>
      <c r="B34" s="21" t="s">
        <v>66</v>
      </c>
      <c r="C34" s="16">
        <f>SUM(C35:C36)</f>
        <v>342.09965</v>
      </c>
      <c r="D34" s="16">
        <f>SUM(D35:D36)</f>
        <v>20.3</v>
      </c>
      <c r="E34" s="16">
        <f t="shared" si="0"/>
        <v>321.79964999999999</v>
      </c>
      <c r="F34" s="16">
        <f>SUM(F35:F36)</f>
        <v>485.48201500000005</v>
      </c>
      <c r="G34" s="16">
        <f>SUM(G35:G36)</f>
        <v>40</v>
      </c>
      <c r="H34" s="16">
        <f t="shared" si="1"/>
        <v>445.48201500000005</v>
      </c>
      <c r="I34" s="16">
        <f>SUM(I35:I36)</f>
        <v>585.18096200000002</v>
      </c>
      <c r="J34" s="16">
        <f>SUM(J35:J36)</f>
        <v>63.2</v>
      </c>
      <c r="K34" s="16">
        <f t="shared" si="2"/>
        <v>521.98096199999998</v>
      </c>
      <c r="L34" s="16">
        <f>SUM(L35:L36)</f>
        <v>645.17862600000001</v>
      </c>
      <c r="M34" s="16">
        <f>SUM(M35:M36)</f>
        <v>93.4</v>
      </c>
      <c r="N34" s="16">
        <f t="shared" si="3"/>
        <v>551.77862600000003</v>
      </c>
    </row>
    <row r="35" spans="1:14" ht="18.75" customHeight="1" x14ac:dyDescent="0.25">
      <c r="A35" s="17" t="s">
        <v>67</v>
      </c>
      <c r="B35" s="27" t="s">
        <v>68</v>
      </c>
      <c r="C35" s="19">
        <v>342.09965</v>
      </c>
      <c r="D35" s="19">
        <v>20.3</v>
      </c>
      <c r="E35" s="16">
        <f t="shared" si="0"/>
        <v>321.79964999999999</v>
      </c>
      <c r="F35" s="19">
        <v>485.48201500000005</v>
      </c>
      <c r="G35" s="19">
        <v>40</v>
      </c>
      <c r="H35" s="16">
        <f t="shared" si="1"/>
        <v>445.48201500000005</v>
      </c>
      <c r="I35" s="19">
        <v>585.18096200000002</v>
      </c>
      <c r="J35" s="19">
        <v>63.2</v>
      </c>
      <c r="K35" s="16">
        <f t="shared" si="2"/>
        <v>521.98096199999998</v>
      </c>
      <c r="L35" s="19">
        <v>645.17862600000001</v>
      </c>
      <c r="M35" s="19">
        <v>93.4</v>
      </c>
      <c r="N35" s="16">
        <f t="shared" si="3"/>
        <v>551.77862600000003</v>
      </c>
    </row>
    <row r="36" spans="1:14" ht="18.75" customHeight="1" x14ac:dyDescent="0.25">
      <c r="A36" s="17" t="s">
        <v>69</v>
      </c>
      <c r="B36" s="27" t="s">
        <v>70</v>
      </c>
      <c r="C36" s="19">
        <v>0</v>
      </c>
      <c r="D36" s="19">
        <v>0</v>
      </c>
      <c r="E36" s="16">
        <f t="shared" si="0"/>
        <v>0</v>
      </c>
      <c r="F36" s="19">
        <v>0</v>
      </c>
      <c r="G36" s="19">
        <v>0</v>
      </c>
      <c r="H36" s="16">
        <f t="shared" si="1"/>
        <v>0</v>
      </c>
      <c r="I36" s="19">
        <v>0</v>
      </c>
      <c r="J36" s="19">
        <v>0</v>
      </c>
      <c r="K36" s="16">
        <f t="shared" si="2"/>
        <v>0</v>
      </c>
      <c r="L36" s="19">
        <v>0</v>
      </c>
      <c r="M36" s="19">
        <v>0</v>
      </c>
      <c r="N36" s="16">
        <f t="shared" si="3"/>
        <v>0</v>
      </c>
    </row>
    <row r="37" spans="1:14" ht="18.75" customHeight="1" x14ac:dyDescent="0.3">
      <c r="A37" s="17" t="s">
        <v>71</v>
      </c>
      <c r="B37" s="28" t="s">
        <v>72</v>
      </c>
      <c r="C37" s="16">
        <f>SUM(C38:C39)</f>
        <v>176.23719199999999</v>
      </c>
      <c r="D37" s="16">
        <f>SUM(D38:D39)</f>
        <v>460.88135409500001</v>
      </c>
      <c r="E37" s="16">
        <f t="shared" si="0"/>
        <v>-284.64416209500001</v>
      </c>
      <c r="F37" s="16">
        <f>SUM(F38:F39)</f>
        <v>398.88631199999998</v>
      </c>
      <c r="G37" s="16">
        <f>SUM(G38:G39)</f>
        <v>1219.4160048700001</v>
      </c>
      <c r="H37" s="16">
        <f t="shared" si="1"/>
        <v>-820.52969287000008</v>
      </c>
      <c r="I37" s="16">
        <f>SUM(I38:I39)</f>
        <v>797.69740000000002</v>
      </c>
      <c r="J37" s="16">
        <f>SUM(J38:J39)</f>
        <v>1825.1359878750002</v>
      </c>
      <c r="K37" s="16">
        <f t="shared" si="2"/>
        <v>-1027.4385878750002</v>
      </c>
      <c r="L37" s="16">
        <f>SUM(L38:L39)</f>
        <v>1136.9139599999999</v>
      </c>
      <c r="M37" s="16">
        <f>SUM(M38:M39)</f>
        <v>2349.4029879</v>
      </c>
      <c r="N37" s="16">
        <f t="shared" si="3"/>
        <v>-1212.4890279000001</v>
      </c>
    </row>
    <row r="38" spans="1:14" ht="18.75" customHeight="1" x14ac:dyDescent="0.25">
      <c r="A38" s="17" t="s">
        <v>73</v>
      </c>
      <c r="B38" s="27" t="s">
        <v>68</v>
      </c>
      <c r="C38" s="19">
        <v>53.049959000000001</v>
      </c>
      <c r="D38" s="19">
        <v>226.71039009499998</v>
      </c>
      <c r="E38" s="16">
        <f t="shared" si="0"/>
        <v>-173.66043109499998</v>
      </c>
      <c r="F38" s="19">
        <v>146.60583</v>
      </c>
      <c r="G38" s="19">
        <v>741.36054787</v>
      </c>
      <c r="H38" s="16">
        <f t="shared" si="1"/>
        <v>-594.75471787000004</v>
      </c>
      <c r="I38" s="19">
        <v>407.19134200000002</v>
      </c>
      <c r="J38" s="19">
        <v>1071.880381875</v>
      </c>
      <c r="K38" s="16">
        <f t="shared" si="2"/>
        <v>-664.68903987499993</v>
      </c>
      <c r="L38" s="19">
        <v>603.15774899999997</v>
      </c>
      <c r="M38" s="19">
        <v>1319.3267039000002</v>
      </c>
      <c r="N38" s="16">
        <f t="shared" si="3"/>
        <v>-716.16895490000024</v>
      </c>
    </row>
    <row r="39" spans="1:14" ht="18.75" customHeight="1" x14ac:dyDescent="0.25">
      <c r="A39" s="17" t="s">
        <v>74</v>
      </c>
      <c r="B39" s="27" t="s">
        <v>70</v>
      </c>
      <c r="C39" s="19">
        <v>123.18723299999999</v>
      </c>
      <c r="D39" s="19">
        <v>234.170964</v>
      </c>
      <c r="E39" s="16">
        <f t="shared" si="0"/>
        <v>-110.98373100000001</v>
      </c>
      <c r="F39" s="19">
        <v>252.28048200000001</v>
      </c>
      <c r="G39" s="19">
        <v>478.05545699999993</v>
      </c>
      <c r="H39" s="16">
        <f t="shared" si="1"/>
        <v>-225.77497499999993</v>
      </c>
      <c r="I39" s="19">
        <v>390.50605799999994</v>
      </c>
      <c r="J39" s="19">
        <v>753.25560600000017</v>
      </c>
      <c r="K39" s="16">
        <f t="shared" si="2"/>
        <v>-362.74954800000023</v>
      </c>
      <c r="L39" s="19">
        <v>533.75621099999989</v>
      </c>
      <c r="M39" s="19">
        <v>1030.0762839999998</v>
      </c>
      <c r="N39" s="16">
        <f t="shared" si="3"/>
        <v>-496.32007299999987</v>
      </c>
    </row>
    <row r="40" spans="1:14" ht="18.75" customHeight="1" x14ac:dyDescent="0.3">
      <c r="A40" s="14" t="s">
        <v>75</v>
      </c>
      <c r="B40" s="29" t="s">
        <v>76</v>
      </c>
      <c r="C40" s="16">
        <f>SUM(C41:C42)</f>
        <v>170.819737</v>
      </c>
      <c r="D40" s="16">
        <f>SUM(D41:D42)</f>
        <v>136.12</v>
      </c>
      <c r="E40" s="16">
        <f t="shared" si="0"/>
        <v>34.699736999999999</v>
      </c>
      <c r="F40" s="16">
        <f>SUM(F41:F42)</f>
        <v>675.20685900000001</v>
      </c>
      <c r="G40" s="16">
        <f>SUM(G41:G42)</f>
        <v>357.32</v>
      </c>
      <c r="H40" s="16">
        <f t="shared" si="1"/>
        <v>317.88685900000002</v>
      </c>
      <c r="I40" s="16">
        <f>SUM(I41:I42)</f>
        <v>967.00345900000002</v>
      </c>
      <c r="J40" s="16">
        <f>SUM(J41:J42)</f>
        <v>665.52</v>
      </c>
      <c r="K40" s="16">
        <f t="shared" si="2"/>
        <v>301.48345900000004</v>
      </c>
      <c r="L40" s="16">
        <f>SUM(L41:L42)</f>
        <v>1795.6</v>
      </c>
      <c r="M40" s="16">
        <f>SUM(M41:M42)</f>
        <v>936.8</v>
      </c>
      <c r="N40" s="16">
        <f t="shared" si="3"/>
        <v>858.8</v>
      </c>
    </row>
    <row r="41" spans="1:14" ht="18.75" customHeight="1" x14ac:dyDescent="0.3">
      <c r="A41" s="17" t="s">
        <v>77</v>
      </c>
      <c r="B41" s="21" t="s">
        <v>78</v>
      </c>
      <c r="C41" s="19">
        <v>77.661759000000004</v>
      </c>
      <c r="D41" s="19">
        <v>136.12</v>
      </c>
      <c r="E41" s="16">
        <f t="shared" si="0"/>
        <v>-58.458241000000001</v>
      </c>
      <c r="F41" s="19">
        <v>159.806859</v>
      </c>
      <c r="G41" s="19">
        <v>357.32</v>
      </c>
      <c r="H41" s="16">
        <f t="shared" si="1"/>
        <v>-197.51314099999999</v>
      </c>
      <c r="I41" s="19">
        <v>237.00345900000002</v>
      </c>
      <c r="J41" s="19">
        <v>665.52</v>
      </c>
      <c r="K41" s="16">
        <f t="shared" si="2"/>
        <v>-428.51654099999996</v>
      </c>
      <c r="L41" s="19">
        <v>329.9</v>
      </c>
      <c r="M41" s="19">
        <v>936.8</v>
      </c>
      <c r="N41" s="16">
        <f t="shared" si="3"/>
        <v>-606.9</v>
      </c>
    </row>
    <row r="42" spans="1:14" ht="18.75" customHeight="1" x14ac:dyDescent="0.3">
      <c r="A42" s="17" t="s">
        <v>79</v>
      </c>
      <c r="B42" s="21" t="s">
        <v>80</v>
      </c>
      <c r="C42" s="19">
        <v>93.157978</v>
      </c>
      <c r="D42" s="19">
        <v>0</v>
      </c>
      <c r="E42" s="16">
        <f t="shared" si="0"/>
        <v>93.157978</v>
      </c>
      <c r="F42" s="19">
        <v>515.4</v>
      </c>
      <c r="G42" s="19">
        <v>0</v>
      </c>
      <c r="H42" s="16">
        <f t="shared" si="1"/>
        <v>515.4</v>
      </c>
      <c r="I42" s="19">
        <v>730</v>
      </c>
      <c r="J42" s="19">
        <v>0</v>
      </c>
      <c r="K42" s="16">
        <f t="shared" si="2"/>
        <v>730</v>
      </c>
      <c r="L42" s="19">
        <v>1465.7</v>
      </c>
      <c r="M42" s="19">
        <v>0</v>
      </c>
      <c r="N42" s="16">
        <f t="shared" si="3"/>
        <v>1465.7</v>
      </c>
    </row>
    <row r="43" spans="1:14" ht="18.75" customHeight="1" x14ac:dyDescent="0.3">
      <c r="A43" s="30"/>
      <c r="B43" s="31"/>
      <c r="C43" s="13" t="s">
        <v>81</v>
      </c>
      <c r="D43" s="13" t="s">
        <v>82</v>
      </c>
      <c r="E43" s="13" t="s">
        <v>8</v>
      </c>
      <c r="F43" s="13" t="s">
        <v>81</v>
      </c>
      <c r="G43" s="13" t="s">
        <v>82</v>
      </c>
      <c r="H43" s="13" t="s">
        <v>8</v>
      </c>
      <c r="I43" s="13" t="s">
        <v>81</v>
      </c>
      <c r="J43" s="13" t="s">
        <v>82</v>
      </c>
      <c r="K43" s="13" t="s">
        <v>8</v>
      </c>
      <c r="L43" s="13" t="s">
        <v>81</v>
      </c>
      <c r="M43" s="13" t="s">
        <v>82</v>
      </c>
      <c r="N43" s="13" t="s">
        <v>8</v>
      </c>
    </row>
    <row r="44" spans="1:14" ht="18.75" customHeight="1" x14ac:dyDescent="0.3">
      <c r="A44" s="14" t="s">
        <v>83</v>
      </c>
      <c r="B44" s="32" t="s">
        <v>84</v>
      </c>
      <c r="C44" s="16">
        <f>+C45+C61+E72+C77+C91</f>
        <v>1377.6047100648275</v>
      </c>
      <c r="D44" s="16">
        <f>+D45+D61+D77</f>
        <v>2246.1458554007395</v>
      </c>
      <c r="E44" s="16">
        <f t="shared" si="0"/>
        <v>-868.54114533591201</v>
      </c>
      <c r="F44" s="16">
        <f>+F45+F61+H72+F77+F91</f>
        <v>3421.1277007366607</v>
      </c>
      <c r="G44" s="16">
        <f>+G45+G61+G77</f>
        <v>4236.9841787631867</v>
      </c>
      <c r="H44" s="16">
        <f t="shared" ref="H44:H71" si="4">+F44-G44</f>
        <v>-815.85647802652602</v>
      </c>
      <c r="I44" s="16">
        <f>+I45+I61+K72+I77+I91</f>
        <v>4737.1772414672741</v>
      </c>
      <c r="J44" s="16">
        <f>+J45+J61+J77</f>
        <v>7074.0968166927796</v>
      </c>
      <c r="K44" s="16">
        <f t="shared" ref="K44:K71" si="5">+I44-J44</f>
        <v>-2336.9195752255055</v>
      </c>
      <c r="L44" s="16">
        <f>+L45+L61+N72+L77+L91</f>
        <v>9070.8034142236465</v>
      </c>
      <c r="M44" s="16">
        <f>+M45+M61+M77</f>
        <v>11214.13130186027</v>
      </c>
      <c r="N44" s="16">
        <f t="shared" ref="N44:N71" si="6">+L44-M44</f>
        <v>-2143.3278876366239</v>
      </c>
    </row>
    <row r="45" spans="1:14" ht="18.75" customHeight="1" x14ac:dyDescent="0.25">
      <c r="A45" s="17" t="s">
        <v>85</v>
      </c>
      <c r="B45" s="33" t="s">
        <v>48</v>
      </c>
      <c r="C45" s="16">
        <f>+C46+C51+C56</f>
        <v>749.13999432600008</v>
      </c>
      <c r="D45" s="16">
        <f>+D46+D51+D56</f>
        <v>832.73817964999989</v>
      </c>
      <c r="E45" s="16">
        <f t="shared" si="0"/>
        <v>-83.598185323999814</v>
      </c>
      <c r="F45" s="16">
        <f>+F46+F51+F56</f>
        <v>1363.7048507914005</v>
      </c>
      <c r="G45" s="16">
        <f>+G46+G51+G56</f>
        <v>607.86061530000006</v>
      </c>
      <c r="H45" s="16">
        <f t="shared" si="4"/>
        <v>755.84423549140047</v>
      </c>
      <c r="I45" s="16">
        <f>+I46+I51+I56</f>
        <v>1071.808434221</v>
      </c>
      <c r="J45" s="16">
        <f>+J46+J51+J56</f>
        <v>1295.58696895</v>
      </c>
      <c r="K45" s="16">
        <f t="shared" si="5"/>
        <v>-223.77853472900006</v>
      </c>
      <c r="L45" s="16">
        <f>+L46+L51+L56</f>
        <v>760.17600000000016</v>
      </c>
      <c r="M45" s="16">
        <f>+M46+M51+M56</f>
        <v>1906.1889745999997</v>
      </c>
      <c r="N45" s="16">
        <f t="shared" si="6"/>
        <v>-1146.0129745999996</v>
      </c>
    </row>
    <row r="46" spans="1:14" ht="18.75" customHeight="1" x14ac:dyDescent="0.25">
      <c r="A46" s="17" t="s">
        <v>86</v>
      </c>
      <c r="B46" s="34" t="s">
        <v>87</v>
      </c>
      <c r="C46" s="16">
        <f>SUM(C47:C50)</f>
        <v>54.4</v>
      </c>
      <c r="D46" s="16">
        <f>SUM(D47:D50)</f>
        <v>23.047999999999998</v>
      </c>
      <c r="E46" s="16">
        <f t="shared" si="0"/>
        <v>31.352</v>
      </c>
      <c r="F46" s="16">
        <f>SUM(F47:F50)</f>
        <v>55.215999999999994</v>
      </c>
      <c r="G46" s="16">
        <f>SUM(G47:G50)</f>
        <v>-105.03</v>
      </c>
      <c r="H46" s="16">
        <f t="shared" si="4"/>
        <v>160.24599999999998</v>
      </c>
      <c r="I46" s="16">
        <f>SUM(I47:I50)</f>
        <v>67.259</v>
      </c>
      <c r="J46" s="16">
        <f>SUM(J47:J50)</f>
        <v>326.68900000000002</v>
      </c>
      <c r="K46" s="16">
        <f t="shared" si="5"/>
        <v>-259.43</v>
      </c>
      <c r="L46" s="16">
        <f>SUM(L47:L50)</f>
        <v>-9.0969999999999924</v>
      </c>
      <c r="M46" s="16">
        <f>SUM(M47:M50)</f>
        <v>503.61399999999992</v>
      </c>
      <c r="N46" s="16">
        <f t="shared" si="6"/>
        <v>-512.7109999999999</v>
      </c>
    </row>
    <row r="47" spans="1:14" ht="18.75" customHeight="1" x14ac:dyDescent="0.25">
      <c r="A47" s="17" t="s">
        <v>88</v>
      </c>
      <c r="B47" s="35" t="s">
        <v>89</v>
      </c>
      <c r="C47" s="19">
        <v>0</v>
      </c>
      <c r="D47" s="19">
        <v>0</v>
      </c>
      <c r="E47" s="16">
        <f t="shared" si="0"/>
        <v>0</v>
      </c>
      <c r="F47" s="19">
        <v>0</v>
      </c>
      <c r="G47" s="19">
        <v>0</v>
      </c>
      <c r="H47" s="16">
        <f t="shared" si="4"/>
        <v>0</v>
      </c>
      <c r="I47" s="19">
        <v>0</v>
      </c>
      <c r="J47" s="19">
        <v>0</v>
      </c>
      <c r="K47" s="16">
        <f t="shared" si="5"/>
        <v>0</v>
      </c>
      <c r="L47" s="19">
        <v>0</v>
      </c>
      <c r="M47" s="19">
        <v>0</v>
      </c>
      <c r="N47" s="16">
        <f t="shared" si="6"/>
        <v>0</v>
      </c>
    </row>
    <row r="48" spans="1:14" ht="18.75" customHeight="1" x14ac:dyDescent="0.25">
      <c r="A48" s="17" t="s">
        <v>90</v>
      </c>
      <c r="B48" s="35" t="s">
        <v>91</v>
      </c>
      <c r="C48" s="19">
        <v>0</v>
      </c>
      <c r="D48" s="19">
        <v>-12.111000000000001</v>
      </c>
      <c r="E48" s="16">
        <f t="shared" si="0"/>
        <v>12.111000000000001</v>
      </c>
      <c r="F48" s="19">
        <v>0</v>
      </c>
      <c r="G48" s="19">
        <v>-10.048999999999999</v>
      </c>
      <c r="H48" s="16">
        <f t="shared" si="4"/>
        <v>10.048999999999999</v>
      </c>
      <c r="I48" s="19">
        <v>0</v>
      </c>
      <c r="J48" s="19">
        <v>13.069000000000001</v>
      </c>
      <c r="K48" s="16">
        <f t="shared" si="5"/>
        <v>-13.069000000000001</v>
      </c>
      <c r="L48" s="19">
        <v>0</v>
      </c>
      <c r="M48" s="19">
        <v>81.265000000000001</v>
      </c>
      <c r="N48" s="16">
        <f t="shared" si="6"/>
        <v>-81.265000000000001</v>
      </c>
    </row>
    <row r="49" spans="1:14" ht="18.75" customHeight="1" x14ac:dyDescent="0.25">
      <c r="A49" s="17" t="s">
        <v>92</v>
      </c>
      <c r="B49" s="35" t="s">
        <v>68</v>
      </c>
      <c r="C49" s="19">
        <v>0</v>
      </c>
      <c r="D49" s="19">
        <v>0</v>
      </c>
      <c r="E49" s="16">
        <f t="shared" si="0"/>
        <v>0</v>
      </c>
      <c r="F49" s="19">
        <v>0</v>
      </c>
      <c r="G49" s="19">
        <v>0</v>
      </c>
      <c r="H49" s="16">
        <f t="shared" si="4"/>
        <v>0</v>
      </c>
      <c r="I49" s="19">
        <v>0</v>
      </c>
      <c r="J49" s="19">
        <v>0</v>
      </c>
      <c r="K49" s="16">
        <f t="shared" si="5"/>
        <v>0</v>
      </c>
      <c r="L49" s="19">
        <v>-0.03</v>
      </c>
      <c r="M49" s="19">
        <v>0</v>
      </c>
      <c r="N49" s="16">
        <f t="shared" si="6"/>
        <v>-0.03</v>
      </c>
    </row>
    <row r="50" spans="1:14" ht="18.75" customHeight="1" x14ac:dyDescent="0.25">
      <c r="A50" s="17" t="s">
        <v>93</v>
      </c>
      <c r="B50" s="35" t="s">
        <v>70</v>
      </c>
      <c r="C50" s="19">
        <v>54.4</v>
      </c>
      <c r="D50" s="19">
        <v>35.158999999999999</v>
      </c>
      <c r="E50" s="16">
        <f t="shared" si="0"/>
        <v>19.241</v>
      </c>
      <c r="F50" s="19">
        <v>55.215999999999994</v>
      </c>
      <c r="G50" s="19">
        <v>-94.980999999999995</v>
      </c>
      <c r="H50" s="16">
        <f t="shared" si="4"/>
        <v>150.197</v>
      </c>
      <c r="I50" s="19">
        <v>67.259</v>
      </c>
      <c r="J50" s="19">
        <v>313.62</v>
      </c>
      <c r="K50" s="16">
        <f t="shared" si="5"/>
        <v>-246.36099999999999</v>
      </c>
      <c r="L50" s="19">
        <v>-9.0669999999999931</v>
      </c>
      <c r="M50" s="19">
        <v>422.34899999999993</v>
      </c>
      <c r="N50" s="16">
        <f t="shared" si="6"/>
        <v>-431.41599999999994</v>
      </c>
    </row>
    <row r="51" spans="1:14" ht="18.75" customHeight="1" x14ac:dyDescent="0.25">
      <c r="A51" s="17" t="s">
        <v>94</v>
      </c>
      <c r="B51" s="36" t="s">
        <v>52</v>
      </c>
      <c r="C51" s="16">
        <f>SUM(C52:C55)</f>
        <v>69.763994326000002</v>
      </c>
      <c r="D51" s="16">
        <f>SUM(D52:D55)</f>
        <v>60.101179649999985</v>
      </c>
      <c r="E51" s="16">
        <f t="shared" si="0"/>
        <v>9.6628146760000178</v>
      </c>
      <c r="F51" s="16">
        <f>SUM(F52:F55)</f>
        <v>124.25385079140001</v>
      </c>
      <c r="G51" s="16">
        <f>SUM(G52:G55)</f>
        <v>-395.03438470000009</v>
      </c>
      <c r="H51" s="16">
        <f t="shared" si="4"/>
        <v>519.28823549140009</v>
      </c>
      <c r="I51" s="16">
        <f>SUM(I52:I55)</f>
        <v>90.734434221000001</v>
      </c>
      <c r="J51" s="16">
        <f>SUM(J52:J55)</f>
        <v>81.454968949999966</v>
      </c>
      <c r="K51" s="16">
        <f t="shared" si="5"/>
        <v>9.2794652710000349</v>
      </c>
      <c r="L51" s="16">
        <f>SUM(L52:L55)</f>
        <v>99.158999999999978</v>
      </c>
      <c r="M51" s="16">
        <f>SUM(M52:M55)</f>
        <v>-237.73502540000015</v>
      </c>
      <c r="N51" s="16">
        <f t="shared" si="6"/>
        <v>336.89402540000015</v>
      </c>
    </row>
    <row r="52" spans="1:14" ht="18.75" customHeight="1" x14ac:dyDescent="0.25">
      <c r="A52" s="17" t="s">
        <v>95</v>
      </c>
      <c r="B52" s="35" t="s">
        <v>89</v>
      </c>
      <c r="C52" s="19">
        <v>0</v>
      </c>
      <c r="D52" s="19">
        <v>0</v>
      </c>
      <c r="E52" s="16">
        <f t="shared" si="0"/>
        <v>0</v>
      </c>
      <c r="F52" s="19">
        <v>0</v>
      </c>
      <c r="G52" s="19">
        <v>0</v>
      </c>
      <c r="H52" s="16">
        <f t="shared" si="4"/>
        <v>0</v>
      </c>
      <c r="I52" s="19">
        <v>0</v>
      </c>
      <c r="J52" s="19">
        <v>0</v>
      </c>
      <c r="K52" s="16">
        <f t="shared" si="5"/>
        <v>0</v>
      </c>
      <c r="L52" s="19">
        <v>0</v>
      </c>
      <c r="M52" s="19">
        <v>0</v>
      </c>
      <c r="N52" s="16">
        <f t="shared" si="6"/>
        <v>0</v>
      </c>
    </row>
    <row r="53" spans="1:14" ht="18.75" customHeight="1" x14ac:dyDescent="0.25">
      <c r="A53" s="17" t="s">
        <v>96</v>
      </c>
      <c r="B53" s="35" t="s">
        <v>91</v>
      </c>
      <c r="C53" s="19">
        <v>-1.8400056739999999</v>
      </c>
      <c r="D53" s="19">
        <v>-1.9914539999999978</v>
      </c>
      <c r="E53" s="16">
        <f t="shared" si="0"/>
        <v>0.15144832599999791</v>
      </c>
      <c r="F53" s="19">
        <v>-0.21814920860000006</v>
      </c>
      <c r="G53" s="19">
        <v>-86.827652</v>
      </c>
      <c r="H53" s="16">
        <f t="shared" si="4"/>
        <v>86.609502791400004</v>
      </c>
      <c r="I53" s="19">
        <v>-1.7835657790000001</v>
      </c>
      <c r="J53" s="19">
        <v>73.085068000000035</v>
      </c>
      <c r="K53" s="16">
        <f t="shared" si="5"/>
        <v>-74.868633779000035</v>
      </c>
      <c r="L53" s="19">
        <v>0.34899999999999998</v>
      </c>
      <c r="M53" s="19">
        <v>184.17644000000001</v>
      </c>
      <c r="N53" s="16">
        <f t="shared" si="6"/>
        <v>-183.82744000000002</v>
      </c>
    </row>
    <row r="54" spans="1:14" ht="18.75" customHeight="1" x14ac:dyDescent="0.25">
      <c r="A54" s="17" t="s">
        <v>97</v>
      </c>
      <c r="B54" s="35" t="s">
        <v>68</v>
      </c>
      <c r="C54" s="19">
        <v>0</v>
      </c>
      <c r="D54" s="19">
        <v>0</v>
      </c>
      <c r="E54" s="16">
        <f t="shared" si="0"/>
        <v>0</v>
      </c>
      <c r="F54" s="19">
        <v>0</v>
      </c>
      <c r="G54" s="19">
        <v>0</v>
      </c>
      <c r="H54" s="16">
        <f t="shared" si="4"/>
        <v>0</v>
      </c>
      <c r="I54" s="19">
        <v>0</v>
      </c>
      <c r="J54" s="19">
        <v>0</v>
      </c>
      <c r="K54" s="16">
        <f t="shared" si="5"/>
        <v>0</v>
      </c>
      <c r="L54" s="19">
        <v>0</v>
      </c>
      <c r="M54" s="19">
        <v>0</v>
      </c>
      <c r="N54" s="16">
        <f t="shared" si="6"/>
        <v>0</v>
      </c>
    </row>
    <row r="55" spans="1:14" ht="18.75" customHeight="1" x14ac:dyDescent="0.25">
      <c r="A55" s="17" t="s">
        <v>98</v>
      </c>
      <c r="B55" s="35" t="s">
        <v>70</v>
      </c>
      <c r="C55" s="19">
        <v>71.603999999999999</v>
      </c>
      <c r="D55" s="19">
        <v>62.092633649999982</v>
      </c>
      <c r="E55" s="16">
        <f t="shared" si="0"/>
        <v>9.5113663500000172</v>
      </c>
      <c r="F55" s="19">
        <v>124.47200000000001</v>
      </c>
      <c r="G55" s="19">
        <v>-308.20673270000009</v>
      </c>
      <c r="H55" s="16">
        <f t="shared" si="4"/>
        <v>432.67873270000007</v>
      </c>
      <c r="I55" s="19">
        <v>92.518000000000001</v>
      </c>
      <c r="J55" s="19">
        <v>8.3699009499999306</v>
      </c>
      <c r="K55" s="16">
        <f t="shared" si="5"/>
        <v>84.14809905000007</v>
      </c>
      <c r="L55" s="19">
        <v>98.809999999999974</v>
      </c>
      <c r="M55" s="19">
        <v>-421.91146540000017</v>
      </c>
      <c r="N55" s="16">
        <f t="shared" si="6"/>
        <v>520.72146540000017</v>
      </c>
    </row>
    <row r="56" spans="1:14" ht="18.75" customHeight="1" x14ac:dyDescent="0.25">
      <c r="A56" s="17" t="s">
        <v>99</v>
      </c>
      <c r="B56" s="34" t="s">
        <v>54</v>
      </c>
      <c r="C56" s="16">
        <f>SUM(C57:C60)</f>
        <v>624.97600000000011</v>
      </c>
      <c r="D56" s="16">
        <f>SUM(D57:D60)</f>
        <v>749.58899999999994</v>
      </c>
      <c r="E56" s="16">
        <f t="shared" si="0"/>
        <v>-124.61299999999983</v>
      </c>
      <c r="F56" s="16">
        <f>SUM(F57:F60)</f>
        <v>1184.2350000000006</v>
      </c>
      <c r="G56" s="16">
        <f>SUM(G57:G60)</f>
        <v>1107.9250000000002</v>
      </c>
      <c r="H56" s="16">
        <f t="shared" si="4"/>
        <v>76.3100000000004</v>
      </c>
      <c r="I56" s="16">
        <f>SUM(I57:I60)</f>
        <v>913.81500000000005</v>
      </c>
      <c r="J56" s="16">
        <f>SUM(J57:J60)</f>
        <v>887.44299999999998</v>
      </c>
      <c r="K56" s="16">
        <f t="shared" si="5"/>
        <v>26.372000000000071</v>
      </c>
      <c r="L56" s="16">
        <f>SUM(L57:L60)</f>
        <v>670.11400000000015</v>
      </c>
      <c r="M56" s="16">
        <f>SUM(M57:M60)</f>
        <v>1640.31</v>
      </c>
      <c r="N56" s="16">
        <f t="shared" si="6"/>
        <v>-970.1959999999998</v>
      </c>
    </row>
    <row r="57" spans="1:14" ht="18.75" customHeight="1" x14ac:dyDescent="0.25">
      <c r="A57" s="17" t="s">
        <v>100</v>
      </c>
      <c r="B57" s="35" t="s">
        <v>89</v>
      </c>
      <c r="C57" s="19">
        <v>0</v>
      </c>
      <c r="D57" s="19">
        <v>0</v>
      </c>
      <c r="E57" s="16">
        <f t="shared" si="0"/>
        <v>0</v>
      </c>
      <c r="F57" s="19">
        <v>0</v>
      </c>
      <c r="G57" s="19">
        <v>0</v>
      </c>
      <c r="H57" s="16">
        <f t="shared" si="4"/>
        <v>0</v>
      </c>
      <c r="I57" s="19">
        <v>0</v>
      </c>
      <c r="J57" s="19">
        <v>0</v>
      </c>
      <c r="K57" s="16">
        <f t="shared" si="5"/>
        <v>0</v>
      </c>
      <c r="L57" s="19">
        <v>0</v>
      </c>
      <c r="M57" s="19">
        <v>0</v>
      </c>
      <c r="N57" s="16">
        <f t="shared" si="6"/>
        <v>0</v>
      </c>
    </row>
    <row r="58" spans="1:14" ht="18.75" customHeight="1" x14ac:dyDescent="0.25">
      <c r="A58" s="17" t="s">
        <v>101</v>
      </c>
      <c r="B58" s="35" t="s">
        <v>91</v>
      </c>
      <c r="C58" s="19">
        <v>0</v>
      </c>
      <c r="D58" s="19">
        <v>0</v>
      </c>
      <c r="E58" s="16">
        <f t="shared" si="0"/>
        <v>0</v>
      </c>
      <c r="F58" s="19">
        <v>0</v>
      </c>
      <c r="G58" s="19">
        <v>0</v>
      </c>
      <c r="H58" s="16">
        <f t="shared" si="4"/>
        <v>0</v>
      </c>
      <c r="I58" s="19">
        <v>0</v>
      </c>
      <c r="J58" s="19">
        <v>0</v>
      </c>
      <c r="K58" s="16">
        <f t="shared" si="5"/>
        <v>0</v>
      </c>
      <c r="L58" s="19">
        <v>0</v>
      </c>
      <c r="M58" s="19">
        <v>0</v>
      </c>
      <c r="N58" s="16">
        <f t="shared" si="6"/>
        <v>0</v>
      </c>
    </row>
    <row r="59" spans="1:14" ht="18.75" customHeight="1" x14ac:dyDescent="0.25">
      <c r="A59" s="17" t="s">
        <v>102</v>
      </c>
      <c r="B59" s="35" t="s">
        <v>68</v>
      </c>
      <c r="C59" s="19">
        <v>0</v>
      </c>
      <c r="D59" s="19">
        <v>0</v>
      </c>
      <c r="E59" s="16">
        <f t="shared" si="0"/>
        <v>0</v>
      </c>
      <c r="F59" s="19">
        <v>0</v>
      </c>
      <c r="G59" s="19">
        <v>0</v>
      </c>
      <c r="H59" s="16">
        <f t="shared" si="4"/>
        <v>0</v>
      </c>
      <c r="I59" s="19">
        <v>0</v>
      </c>
      <c r="J59" s="19">
        <v>0</v>
      </c>
      <c r="K59" s="16">
        <f t="shared" si="5"/>
        <v>0</v>
      </c>
      <c r="L59" s="19">
        <v>-0.28399999999999997</v>
      </c>
      <c r="M59" s="19">
        <v>0</v>
      </c>
      <c r="N59" s="16">
        <f t="shared" si="6"/>
        <v>-0.28399999999999997</v>
      </c>
    </row>
    <row r="60" spans="1:14" ht="18.75" customHeight="1" x14ac:dyDescent="0.25">
      <c r="A60" s="17" t="s">
        <v>103</v>
      </c>
      <c r="B60" s="35" t="s">
        <v>70</v>
      </c>
      <c r="C60" s="19">
        <v>624.97600000000011</v>
      </c>
      <c r="D60" s="19">
        <v>749.58899999999994</v>
      </c>
      <c r="E60" s="16">
        <f t="shared" si="0"/>
        <v>-124.61299999999983</v>
      </c>
      <c r="F60" s="19">
        <v>1184.2350000000006</v>
      </c>
      <c r="G60" s="19">
        <v>1107.9250000000002</v>
      </c>
      <c r="H60" s="16">
        <f t="shared" si="4"/>
        <v>76.3100000000004</v>
      </c>
      <c r="I60" s="19">
        <v>913.81500000000005</v>
      </c>
      <c r="J60" s="19">
        <v>887.44299999999998</v>
      </c>
      <c r="K60" s="16">
        <f t="shared" si="5"/>
        <v>26.372000000000071</v>
      </c>
      <c r="L60" s="19">
        <v>670.39800000000014</v>
      </c>
      <c r="M60" s="19">
        <v>1640.31</v>
      </c>
      <c r="N60" s="16">
        <f t="shared" si="6"/>
        <v>-969.91199999999981</v>
      </c>
    </row>
    <row r="61" spans="1:14" ht="18.75" customHeight="1" x14ac:dyDescent="0.25">
      <c r="A61" s="17" t="s">
        <v>104</v>
      </c>
      <c r="B61" s="33" t="s">
        <v>56</v>
      </c>
      <c r="C61" s="16">
        <f>+C62+C67</f>
        <v>901.60000000000014</v>
      </c>
      <c r="D61" s="16">
        <f>+D62+D67</f>
        <v>379.4</v>
      </c>
      <c r="E61" s="16">
        <f t="shared" si="0"/>
        <v>522.20000000000016</v>
      </c>
      <c r="F61" s="16">
        <f>+F62+F67</f>
        <v>1698.0999999999997</v>
      </c>
      <c r="G61" s="16">
        <f>+G62+G67</f>
        <v>1430.8000000000002</v>
      </c>
      <c r="H61" s="16">
        <f t="shared" si="4"/>
        <v>267.2999999999995</v>
      </c>
      <c r="I61" s="16">
        <f>+I62+I67</f>
        <v>3155.4</v>
      </c>
      <c r="J61" s="16">
        <f>+J62+J67</f>
        <v>1495.8</v>
      </c>
      <c r="K61" s="16">
        <f t="shared" si="5"/>
        <v>1659.6000000000001</v>
      </c>
      <c r="L61" s="16">
        <f>+L62+L67</f>
        <v>4485.7</v>
      </c>
      <c r="M61" s="16">
        <f>+M62+M67</f>
        <v>682.80000000000007</v>
      </c>
      <c r="N61" s="16">
        <f t="shared" si="6"/>
        <v>3802.8999999999996</v>
      </c>
    </row>
    <row r="62" spans="1:14" ht="18.75" customHeight="1" x14ac:dyDescent="0.25">
      <c r="A62" s="17" t="s">
        <v>105</v>
      </c>
      <c r="B62" s="34" t="s">
        <v>58</v>
      </c>
      <c r="C62" s="16">
        <f>SUM(C63:C66)</f>
        <v>162</v>
      </c>
      <c r="D62" s="16">
        <f>SUM(D63:D66)</f>
        <v>0</v>
      </c>
      <c r="E62" s="16">
        <f t="shared" si="0"/>
        <v>162</v>
      </c>
      <c r="F62" s="16">
        <f>SUM(F63:F66)</f>
        <v>218.39999999999995</v>
      </c>
      <c r="G62" s="16">
        <f>SUM(G63:G66)</f>
        <v>15</v>
      </c>
      <c r="H62" s="16">
        <f t="shared" si="4"/>
        <v>203.39999999999995</v>
      </c>
      <c r="I62" s="16">
        <f>SUM(I63:I66)</f>
        <v>379.39999999999992</v>
      </c>
      <c r="J62" s="16">
        <f>SUM(J63:J66)</f>
        <v>16</v>
      </c>
      <c r="K62" s="16">
        <f t="shared" si="5"/>
        <v>363.39999999999992</v>
      </c>
      <c r="L62" s="16">
        <f>SUM(L63:L66)</f>
        <v>503.79999999999995</v>
      </c>
      <c r="M62" s="16">
        <f>SUM(M63:M66)</f>
        <v>16</v>
      </c>
      <c r="N62" s="16">
        <f t="shared" si="6"/>
        <v>487.79999999999995</v>
      </c>
    </row>
    <row r="63" spans="1:14" ht="18.75" customHeight="1" x14ac:dyDescent="0.25">
      <c r="A63" s="17" t="s">
        <v>106</v>
      </c>
      <c r="B63" s="35" t="s">
        <v>89</v>
      </c>
      <c r="C63" s="19">
        <v>0</v>
      </c>
      <c r="D63" s="19">
        <v>0</v>
      </c>
      <c r="E63" s="16">
        <f t="shared" si="0"/>
        <v>0</v>
      </c>
      <c r="F63" s="19">
        <v>0</v>
      </c>
      <c r="G63" s="19">
        <v>0</v>
      </c>
      <c r="H63" s="16">
        <f t="shared" si="4"/>
        <v>0</v>
      </c>
      <c r="I63" s="19">
        <v>0</v>
      </c>
      <c r="J63" s="19">
        <v>0</v>
      </c>
      <c r="K63" s="16">
        <f t="shared" si="5"/>
        <v>0</v>
      </c>
      <c r="L63" s="19">
        <v>0</v>
      </c>
      <c r="M63" s="19">
        <v>0</v>
      </c>
      <c r="N63" s="16">
        <f t="shared" si="6"/>
        <v>0</v>
      </c>
    </row>
    <row r="64" spans="1:14" ht="18.75" customHeight="1" x14ac:dyDescent="0.25">
      <c r="A64" s="17" t="s">
        <v>107</v>
      </c>
      <c r="B64" s="35" t="s">
        <v>91</v>
      </c>
      <c r="C64" s="19">
        <v>0</v>
      </c>
      <c r="D64" s="19">
        <v>0</v>
      </c>
      <c r="E64" s="16">
        <f t="shared" si="0"/>
        <v>0</v>
      </c>
      <c r="F64" s="19">
        <v>42.599999999999994</v>
      </c>
      <c r="G64" s="19">
        <v>0</v>
      </c>
      <c r="H64" s="16">
        <f t="shared" si="4"/>
        <v>42.599999999999994</v>
      </c>
      <c r="I64" s="19">
        <v>82.2</v>
      </c>
      <c r="J64" s="19">
        <v>0</v>
      </c>
      <c r="K64" s="16">
        <f t="shared" si="5"/>
        <v>82.2</v>
      </c>
      <c r="L64" s="19">
        <v>112.1</v>
      </c>
      <c r="M64" s="19">
        <v>0</v>
      </c>
      <c r="N64" s="16">
        <f t="shared" si="6"/>
        <v>112.1</v>
      </c>
    </row>
    <row r="65" spans="1:14" ht="18.75" customHeight="1" x14ac:dyDescent="0.25">
      <c r="A65" s="17" t="s">
        <v>108</v>
      </c>
      <c r="B65" s="35" t="s">
        <v>68</v>
      </c>
      <c r="C65" s="19">
        <v>0</v>
      </c>
      <c r="D65" s="19">
        <v>0</v>
      </c>
      <c r="E65" s="16">
        <f t="shared" si="0"/>
        <v>0</v>
      </c>
      <c r="F65" s="19">
        <v>0</v>
      </c>
      <c r="G65" s="19">
        <v>0</v>
      </c>
      <c r="H65" s="16">
        <f t="shared" si="4"/>
        <v>0</v>
      </c>
      <c r="I65" s="19">
        <v>0</v>
      </c>
      <c r="J65" s="19">
        <v>0</v>
      </c>
      <c r="K65" s="16">
        <f t="shared" si="5"/>
        <v>0</v>
      </c>
      <c r="L65" s="19">
        <v>0</v>
      </c>
      <c r="M65" s="19">
        <v>0</v>
      </c>
      <c r="N65" s="16">
        <f t="shared" si="6"/>
        <v>0</v>
      </c>
    </row>
    <row r="66" spans="1:14" ht="18.75" customHeight="1" x14ac:dyDescent="0.25">
      <c r="A66" s="17" t="s">
        <v>109</v>
      </c>
      <c r="B66" s="35" t="s">
        <v>70</v>
      </c>
      <c r="C66" s="19">
        <v>162</v>
      </c>
      <c r="D66" s="19">
        <v>0</v>
      </c>
      <c r="E66" s="16">
        <f t="shared" si="0"/>
        <v>162</v>
      </c>
      <c r="F66" s="19">
        <v>175.79999999999995</v>
      </c>
      <c r="G66" s="19">
        <v>15</v>
      </c>
      <c r="H66" s="16">
        <f t="shared" si="4"/>
        <v>160.79999999999995</v>
      </c>
      <c r="I66" s="19">
        <v>297.19999999999993</v>
      </c>
      <c r="J66" s="19">
        <v>16</v>
      </c>
      <c r="K66" s="16">
        <f t="shared" si="5"/>
        <v>281.19999999999993</v>
      </c>
      <c r="L66" s="19">
        <v>391.69999999999993</v>
      </c>
      <c r="M66" s="19">
        <v>16</v>
      </c>
      <c r="N66" s="16">
        <f t="shared" si="6"/>
        <v>375.69999999999993</v>
      </c>
    </row>
    <row r="67" spans="1:14" ht="18.75" customHeight="1" x14ac:dyDescent="0.25">
      <c r="A67" s="17" t="s">
        <v>110</v>
      </c>
      <c r="B67" s="34" t="s">
        <v>60</v>
      </c>
      <c r="C67" s="16">
        <f>SUM(C68:C71)</f>
        <v>739.60000000000014</v>
      </c>
      <c r="D67" s="16">
        <f>SUM(D68:D71)</f>
        <v>379.4</v>
      </c>
      <c r="E67" s="16">
        <f t="shared" si="0"/>
        <v>360.20000000000016</v>
      </c>
      <c r="F67" s="16">
        <f>SUM(F68:F71)</f>
        <v>1479.6999999999998</v>
      </c>
      <c r="G67" s="16">
        <f>SUM(G68:G71)</f>
        <v>1415.8000000000002</v>
      </c>
      <c r="H67" s="16">
        <f t="shared" si="4"/>
        <v>63.899999999999636</v>
      </c>
      <c r="I67" s="16">
        <f>SUM(I68:I71)</f>
        <v>2776</v>
      </c>
      <c r="J67" s="16">
        <f>SUM(J68:J71)</f>
        <v>1479.8</v>
      </c>
      <c r="K67" s="16">
        <f t="shared" si="5"/>
        <v>1296.2</v>
      </c>
      <c r="L67" s="16">
        <f>SUM(L68:L71)</f>
        <v>3981.8999999999996</v>
      </c>
      <c r="M67" s="16">
        <f>SUM(M68:M71)</f>
        <v>666.80000000000007</v>
      </c>
      <c r="N67" s="16">
        <f t="shared" si="6"/>
        <v>3315.0999999999995</v>
      </c>
    </row>
    <row r="68" spans="1:14" ht="18.75" customHeight="1" x14ac:dyDescent="0.25">
      <c r="A68" s="17" t="s">
        <v>111</v>
      </c>
      <c r="B68" s="35" t="s">
        <v>89</v>
      </c>
      <c r="C68" s="19">
        <v>271.20000000000005</v>
      </c>
      <c r="D68" s="19">
        <v>0</v>
      </c>
      <c r="E68" s="16">
        <f t="shared" si="0"/>
        <v>271.20000000000005</v>
      </c>
      <c r="F68" s="19">
        <v>1024</v>
      </c>
      <c r="G68" s="19">
        <v>0</v>
      </c>
      <c r="H68" s="16">
        <f t="shared" si="4"/>
        <v>1024</v>
      </c>
      <c r="I68" s="19">
        <v>2159.6</v>
      </c>
      <c r="J68" s="19">
        <v>0</v>
      </c>
      <c r="K68" s="16">
        <f t="shared" si="5"/>
        <v>2159.6</v>
      </c>
      <c r="L68" s="19">
        <v>3131.2999999999997</v>
      </c>
      <c r="M68" s="19">
        <v>0</v>
      </c>
      <c r="N68" s="16">
        <f t="shared" si="6"/>
        <v>3131.2999999999997</v>
      </c>
    </row>
    <row r="69" spans="1:14" ht="18.75" customHeight="1" x14ac:dyDescent="0.25">
      <c r="A69" s="17" t="s">
        <v>112</v>
      </c>
      <c r="B69" s="35" t="s">
        <v>91</v>
      </c>
      <c r="C69" s="19">
        <v>133.6</v>
      </c>
      <c r="D69" s="19">
        <v>-155.10000000000002</v>
      </c>
      <c r="E69" s="16">
        <f t="shared" si="0"/>
        <v>288.70000000000005</v>
      </c>
      <c r="F69" s="19">
        <v>111</v>
      </c>
      <c r="G69" s="19">
        <v>-110.1</v>
      </c>
      <c r="H69" s="16">
        <f t="shared" si="4"/>
        <v>221.1</v>
      </c>
      <c r="I69" s="19">
        <v>92.6</v>
      </c>
      <c r="J69" s="19">
        <v>-94</v>
      </c>
      <c r="K69" s="16">
        <f t="shared" si="5"/>
        <v>186.6</v>
      </c>
      <c r="L69" s="19">
        <v>175.6</v>
      </c>
      <c r="M69" s="19">
        <v>-6.0999999999999943</v>
      </c>
      <c r="N69" s="16">
        <f t="shared" si="6"/>
        <v>181.7</v>
      </c>
    </row>
    <row r="70" spans="1:14" ht="18.75" customHeight="1" x14ac:dyDescent="0.25">
      <c r="A70" s="17" t="s">
        <v>113</v>
      </c>
      <c r="B70" s="35" t="s">
        <v>68</v>
      </c>
      <c r="C70" s="19">
        <v>0</v>
      </c>
      <c r="D70" s="19">
        <v>268.10000000000002</v>
      </c>
      <c r="E70" s="16">
        <f t="shared" si="0"/>
        <v>-268.10000000000002</v>
      </c>
      <c r="F70" s="19">
        <v>0</v>
      </c>
      <c r="G70" s="19">
        <v>1264</v>
      </c>
      <c r="H70" s="16">
        <f t="shared" si="4"/>
        <v>-1264</v>
      </c>
      <c r="I70" s="19">
        <v>0</v>
      </c>
      <c r="J70" s="19">
        <v>1177</v>
      </c>
      <c r="K70" s="16">
        <f t="shared" si="5"/>
        <v>-1177</v>
      </c>
      <c r="L70" s="19">
        <v>0</v>
      </c>
      <c r="M70" s="19">
        <v>432.8</v>
      </c>
      <c r="N70" s="16">
        <f t="shared" si="6"/>
        <v>-432.8</v>
      </c>
    </row>
    <row r="71" spans="1:14" ht="18.75" customHeight="1" x14ac:dyDescent="0.25">
      <c r="A71" s="17" t="s">
        <v>114</v>
      </c>
      <c r="B71" s="35" t="s">
        <v>70</v>
      </c>
      <c r="C71" s="19">
        <v>334.8</v>
      </c>
      <c r="D71" s="19">
        <v>266.39999999999998</v>
      </c>
      <c r="E71" s="16">
        <f t="shared" ref="E71:E92" si="7">+C71-D71</f>
        <v>68.400000000000034</v>
      </c>
      <c r="F71" s="19">
        <v>344.69999999999993</v>
      </c>
      <c r="G71" s="19">
        <v>261.89999999999998</v>
      </c>
      <c r="H71" s="16">
        <f t="shared" si="4"/>
        <v>82.799999999999955</v>
      </c>
      <c r="I71" s="19">
        <v>523.79999999999995</v>
      </c>
      <c r="J71" s="19">
        <v>396.79999999999995</v>
      </c>
      <c r="K71" s="16">
        <f t="shared" si="5"/>
        <v>127</v>
      </c>
      <c r="L71" s="19">
        <v>674.99999999999989</v>
      </c>
      <c r="M71" s="19">
        <v>240.1</v>
      </c>
      <c r="N71" s="16">
        <f t="shared" si="6"/>
        <v>434.89999999999986</v>
      </c>
    </row>
    <row r="72" spans="1:14" ht="18.75" customHeight="1" x14ac:dyDescent="0.25">
      <c r="A72" s="17" t="s">
        <v>115</v>
      </c>
      <c r="B72" s="33" t="s">
        <v>116</v>
      </c>
      <c r="C72" s="37"/>
      <c r="D72" s="37"/>
      <c r="E72" s="16">
        <f>SUM(E73:E76)</f>
        <v>23.857000000000003</v>
      </c>
      <c r="F72" s="37"/>
      <c r="G72" s="37"/>
      <c r="H72" s="16">
        <f>SUM(H73:H76)</f>
        <v>107.22600000000001</v>
      </c>
      <c r="I72" s="37"/>
      <c r="J72" s="37"/>
      <c r="K72" s="16">
        <f>SUM(K73:K76)</f>
        <v>70.165999999999983</v>
      </c>
      <c r="L72" s="37"/>
      <c r="M72" s="37"/>
      <c r="N72" s="16">
        <f>SUM(N73:N76)</f>
        <v>36.795999999999992</v>
      </c>
    </row>
    <row r="73" spans="1:14" ht="18.75" customHeight="1" x14ac:dyDescent="0.25">
      <c r="A73" s="17" t="s">
        <v>117</v>
      </c>
      <c r="B73" s="35" t="s">
        <v>89</v>
      </c>
      <c r="C73" s="37"/>
      <c r="D73" s="37"/>
      <c r="E73" s="19">
        <v>4.8</v>
      </c>
      <c r="F73" s="37"/>
      <c r="G73" s="37"/>
      <c r="H73" s="19">
        <v>6.6</v>
      </c>
      <c r="I73" s="37"/>
      <c r="J73" s="37"/>
      <c r="K73" s="19">
        <v>2.5999999999999996</v>
      </c>
      <c r="L73" s="37"/>
      <c r="M73" s="37"/>
      <c r="N73" s="19">
        <v>4</v>
      </c>
    </row>
    <row r="74" spans="1:14" ht="18.75" customHeight="1" x14ac:dyDescent="0.25">
      <c r="A74" s="17" t="s">
        <v>118</v>
      </c>
      <c r="B74" s="35" t="s">
        <v>91</v>
      </c>
      <c r="C74" s="37"/>
      <c r="D74" s="37"/>
      <c r="E74" s="19">
        <v>21.5</v>
      </c>
      <c r="F74" s="37"/>
      <c r="G74" s="37"/>
      <c r="H74" s="19">
        <v>82.9</v>
      </c>
      <c r="I74" s="37"/>
      <c r="J74" s="37"/>
      <c r="K74" s="19">
        <v>48.6</v>
      </c>
      <c r="L74" s="37"/>
      <c r="M74" s="37"/>
      <c r="N74" s="19">
        <v>12.000000000000002</v>
      </c>
    </row>
    <row r="75" spans="1:14" ht="18.75" customHeight="1" x14ac:dyDescent="0.25">
      <c r="A75" s="17" t="s">
        <v>119</v>
      </c>
      <c r="B75" s="35" t="s">
        <v>68</v>
      </c>
      <c r="C75" s="37"/>
      <c r="D75" s="37"/>
      <c r="E75" s="19">
        <v>0</v>
      </c>
      <c r="F75" s="37"/>
      <c r="G75" s="37"/>
      <c r="H75" s="19">
        <v>0</v>
      </c>
      <c r="I75" s="37"/>
      <c r="J75" s="37"/>
      <c r="K75" s="19">
        <v>0</v>
      </c>
      <c r="L75" s="37"/>
      <c r="M75" s="37"/>
      <c r="N75" s="19">
        <v>0</v>
      </c>
    </row>
    <row r="76" spans="1:14" ht="18.75" customHeight="1" x14ac:dyDescent="0.25">
      <c r="A76" s="17" t="s">
        <v>120</v>
      </c>
      <c r="B76" s="35" t="s">
        <v>70</v>
      </c>
      <c r="C76" s="37"/>
      <c r="D76" s="37"/>
      <c r="E76" s="19">
        <v>-2.4429999999999978</v>
      </c>
      <c r="F76" s="37"/>
      <c r="G76" s="37"/>
      <c r="H76" s="19">
        <v>17.726000000000013</v>
      </c>
      <c r="I76" s="37"/>
      <c r="J76" s="37"/>
      <c r="K76" s="19">
        <v>18.96599999999998</v>
      </c>
      <c r="L76" s="37"/>
      <c r="M76" s="37"/>
      <c r="N76" s="19">
        <v>20.795999999999992</v>
      </c>
    </row>
    <row r="77" spans="1:14" ht="18.75" customHeight="1" x14ac:dyDescent="0.25">
      <c r="A77" s="17" t="s">
        <v>121</v>
      </c>
      <c r="B77" s="33" t="s">
        <v>62</v>
      </c>
      <c r="C77" s="16">
        <f>SUM(C79:C82)</f>
        <v>-841.89228426117268</v>
      </c>
      <c r="D77" s="16">
        <f>SUM(D79:D82)</f>
        <v>1034.0076757507397</v>
      </c>
      <c r="E77" s="16">
        <f t="shared" si="7"/>
        <v>-1875.8999600119123</v>
      </c>
      <c r="F77" s="16">
        <f>SUM(F79:F82)</f>
        <v>-573.60315005473899</v>
      </c>
      <c r="G77" s="16">
        <f>SUM(G79:G82)</f>
        <v>2198.3235634631865</v>
      </c>
      <c r="H77" s="16">
        <f t="shared" ref="H77" si="8">+F77-G77</f>
        <v>-2771.9267135179252</v>
      </c>
      <c r="I77" s="16">
        <f>SUM(I79:I82)</f>
        <v>-697.29719275372611</v>
      </c>
      <c r="J77" s="16">
        <f>SUM(J79:J82)</f>
        <v>4282.7098477427799</v>
      </c>
      <c r="K77" s="16">
        <f t="shared" ref="K77" si="9">+I77-J77</f>
        <v>-4980.0070404965063</v>
      </c>
      <c r="L77" s="16">
        <f>SUM(L79:L82)</f>
        <v>2373.1314142236461</v>
      </c>
      <c r="M77" s="16">
        <f>SUM(M79:M82)</f>
        <v>8625.1423272602715</v>
      </c>
      <c r="N77" s="16">
        <f t="shared" ref="N77" si="10">+L77-M77</f>
        <v>-6252.0109130366254</v>
      </c>
    </row>
    <row r="78" spans="1:14" ht="18.75" customHeight="1" x14ac:dyDescent="0.3">
      <c r="A78" s="38"/>
      <c r="B78" s="39" t="s">
        <v>122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ht="18.75" customHeight="1" x14ac:dyDescent="0.25">
      <c r="A79" s="17" t="s">
        <v>123</v>
      </c>
      <c r="B79" s="35" t="s">
        <v>89</v>
      </c>
      <c r="C79" s="19">
        <v>-151.89999999999986</v>
      </c>
      <c r="D79" s="19">
        <v>1276.9000000000001</v>
      </c>
      <c r="E79" s="16">
        <f t="shared" si="7"/>
        <v>-1428.8</v>
      </c>
      <c r="F79" s="19">
        <v>-10.299999999999955</v>
      </c>
      <c r="G79" s="19">
        <v>2357</v>
      </c>
      <c r="H79" s="16">
        <f t="shared" ref="H79:H82" si="11">+F79-G79</f>
        <v>-2367.3000000000002</v>
      </c>
      <c r="I79" s="19">
        <v>-1047.5999999999999</v>
      </c>
      <c r="J79" s="19">
        <v>3757</v>
      </c>
      <c r="K79" s="16">
        <f t="shared" ref="K79:K82" si="12">+I79-J79</f>
        <v>-4804.6000000000004</v>
      </c>
      <c r="L79" s="19">
        <v>2417.9</v>
      </c>
      <c r="M79" s="19">
        <v>7744.7999999999993</v>
      </c>
      <c r="N79" s="16">
        <f t="shared" ref="N79:N82" si="13">+L79-M79</f>
        <v>-5326.9</v>
      </c>
    </row>
    <row r="80" spans="1:14" ht="18.75" customHeight="1" x14ac:dyDescent="0.25">
      <c r="A80" s="17" t="s">
        <v>124</v>
      </c>
      <c r="B80" s="35" t="s">
        <v>91</v>
      </c>
      <c r="C80" s="19">
        <v>-1058</v>
      </c>
      <c r="D80" s="19">
        <v>148.60000000000002</v>
      </c>
      <c r="E80" s="16">
        <f t="shared" si="7"/>
        <v>-1206.5999999999999</v>
      </c>
      <c r="F80" s="19">
        <v>-899.30000000000007</v>
      </c>
      <c r="G80" s="19">
        <v>79.599999999999909</v>
      </c>
      <c r="H80" s="16">
        <f t="shared" si="11"/>
        <v>-978.9</v>
      </c>
      <c r="I80" s="19">
        <v>-461.99999999999972</v>
      </c>
      <c r="J80" s="19">
        <v>173.50000000000006</v>
      </c>
      <c r="K80" s="16">
        <f t="shared" si="12"/>
        <v>-635.49999999999977</v>
      </c>
      <c r="L80" s="19">
        <v>-485.89999999999975</v>
      </c>
      <c r="M80" s="19">
        <v>653.1</v>
      </c>
      <c r="N80" s="16">
        <f t="shared" si="13"/>
        <v>-1138.9999999999998</v>
      </c>
    </row>
    <row r="81" spans="1:14" ht="18.75" customHeight="1" x14ac:dyDescent="0.25">
      <c r="A81" s="17" t="s">
        <v>125</v>
      </c>
      <c r="B81" s="35" t="s">
        <v>68</v>
      </c>
      <c r="C81" s="19">
        <v>592.68571573882718</v>
      </c>
      <c r="D81" s="19">
        <v>-72.23332424926032</v>
      </c>
      <c r="E81" s="16">
        <f t="shared" si="7"/>
        <v>664.91903998808755</v>
      </c>
      <c r="F81" s="19">
        <v>472.06284994526095</v>
      </c>
      <c r="G81" s="19">
        <v>-53.49843653681345</v>
      </c>
      <c r="H81" s="16">
        <f t="shared" si="11"/>
        <v>525.56128648207437</v>
      </c>
      <c r="I81" s="19">
        <v>801.32180724627358</v>
      </c>
      <c r="J81" s="19">
        <v>1.2478477427796637</v>
      </c>
      <c r="K81" s="16">
        <f t="shared" si="12"/>
        <v>800.07395950349394</v>
      </c>
      <c r="L81" s="19">
        <v>340.29341422364598</v>
      </c>
      <c r="M81" s="19">
        <v>0.85432726027172023</v>
      </c>
      <c r="N81" s="16">
        <f t="shared" si="13"/>
        <v>339.43908696337428</v>
      </c>
    </row>
    <row r="82" spans="1:14" ht="18.75" customHeight="1" x14ac:dyDescent="0.25">
      <c r="A82" s="17" t="s">
        <v>126</v>
      </c>
      <c r="B82" s="35" t="s">
        <v>70</v>
      </c>
      <c r="C82" s="19">
        <v>-224.678</v>
      </c>
      <c r="D82" s="19">
        <v>-319.25899999999996</v>
      </c>
      <c r="E82" s="16">
        <f t="shared" si="7"/>
        <v>94.58099999999996</v>
      </c>
      <c r="F82" s="19">
        <v>-136.06599999999997</v>
      </c>
      <c r="G82" s="19">
        <v>-184.77799999999988</v>
      </c>
      <c r="H82" s="16">
        <f t="shared" si="11"/>
        <v>48.711999999999904</v>
      </c>
      <c r="I82" s="19">
        <v>10.980999999999973</v>
      </c>
      <c r="J82" s="19">
        <v>350.96199999999999</v>
      </c>
      <c r="K82" s="16">
        <f t="shared" si="12"/>
        <v>-339.98099999999999</v>
      </c>
      <c r="L82" s="19">
        <v>100.83799999999991</v>
      </c>
      <c r="M82" s="19">
        <v>226.38799999999998</v>
      </c>
      <c r="N82" s="16">
        <f t="shared" si="13"/>
        <v>-125.55000000000007</v>
      </c>
    </row>
    <row r="83" spans="1:14" ht="18.75" customHeight="1" x14ac:dyDescent="0.3">
      <c r="A83" s="38"/>
      <c r="B83" s="39" t="s">
        <v>127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ht="18.75" customHeight="1" x14ac:dyDescent="0.25">
      <c r="A84" s="17" t="s">
        <v>128</v>
      </c>
      <c r="B84" s="35" t="s">
        <v>129</v>
      </c>
      <c r="C84" s="19">
        <v>-0.20170132244547795</v>
      </c>
      <c r="D84" s="19">
        <v>0</v>
      </c>
      <c r="E84" s="16">
        <f t="shared" ref="E84:E89" si="14">+C84-D84</f>
        <v>-0.20170132244547795</v>
      </c>
      <c r="F84" s="19">
        <v>-0.38797816588978956</v>
      </c>
      <c r="G84" s="19">
        <v>0</v>
      </c>
      <c r="H84" s="16">
        <f t="shared" ref="H84:H91" si="15">+F84-G84</f>
        <v>-0.38797816588978956</v>
      </c>
      <c r="I84" s="19">
        <v>-0.57247470159662761</v>
      </c>
      <c r="J84" s="19">
        <v>0</v>
      </c>
      <c r="K84" s="16">
        <f t="shared" ref="K84:K91" si="16">+I84-J84</f>
        <v>-0.57247470159662761</v>
      </c>
      <c r="L84" s="19">
        <v>1.7139605651615841</v>
      </c>
      <c r="M84" s="19">
        <v>0</v>
      </c>
      <c r="N84" s="16">
        <f t="shared" ref="N84:N91" si="17">+L84-M84</f>
        <v>1.7139605651615841</v>
      </c>
    </row>
    <row r="85" spans="1:14" ht="18.75" customHeight="1" x14ac:dyDescent="0.25">
      <c r="A85" s="17" t="s">
        <v>130</v>
      </c>
      <c r="B85" s="35" t="s">
        <v>131</v>
      </c>
      <c r="C85" s="19">
        <v>-713.33599999999979</v>
      </c>
      <c r="D85" s="19">
        <v>1223.8056823900001</v>
      </c>
      <c r="E85" s="16">
        <f t="shared" si="14"/>
        <v>-1937.1416823899999</v>
      </c>
      <c r="F85" s="19">
        <v>-807.55800000000022</v>
      </c>
      <c r="G85" s="19">
        <v>2342.2202685900002</v>
      </c>
      <c r="H85" s="16">
        <f t="shared" si="15"/>
        <v>-3149.7782685900002</v>
      </c>
      <c r="I85" s="19">
        <v>-1447.6229999999996</v>
      </c>
      <c r="J85" s="19">
        <v>3886.0755777600002</v>
      </c>
      <c r="K85" s="16">
        <f t="shared" si="16"/>
        <v>-5333.6985777600003</v>
      </c>
      <c r="L85" s="19">
        <v>1180.8890000000001</v>
      </c>
      <c r="M85" s="19">
        <v>8480.0272209699997</v>
      </c>
      <c r="N85" s="16">
        <f t="shared" si="17"/>
        <v>-7299.1382209699996</v>
      </c>
    </row>
    <row r="86" spans="1:14" ht="18.75" customHeight="1" x14ac:dyDescent="0.25">
      <c r="A86" s="17" t="s">
        <v>132</v>
      </c>
      <c r="B86" s="35" t="s">
        <v>133</v>
      </c>
      <c r="C86" s="19">
        <v>-105.70058293872728</v>
      </c>
      <c r="D86" s="19">
        <v>-227.97100663926031</v>
      </c>
      <c r="E86" s="16">
        <f t="shared" si="14"/>
        <v>122.27042370053303</v>
      </c>
      <c r="F86" s="19">
        <v>20.496828111150776</v>
      </c>
      <c r="G86" s="19">
        <v>-370.51870512681353</v>
      </c>
      <c r="H86" s="16">
        <f t="shared" si="15"/>
        <v>391.01553323796429</v>
      </c>
      <c r="I86" s="19">
        <v>426.28928194787028</v>
      </c>
      <c r="J86" s="19">
        <v>-31.538730017220374</v>
      </c>
      <c r="K86" s="16">
        <f t="shared" si="16"/>
        <v>457.82801196509064</v>
      </c>
      <c r="L86" s="19">
        <v>640.30145365848443</v>
      </c>
      <c r="M86" s="19">
        <v>251.80310629027173</v>
      </c>
      <c r="N86" s="16">
        <f t="shared" si="17"/>
        <v>388.49834736821271</v>
      </c>
    </row>
    <row r="87" spans="1:14" ht="18.75" customHeight="1" x14ac:dyDescent="0.25">
      <c r="A87" s="17" t="s">
        <v>134</v>
      </c>
      <c r="B87" s="35" t="s">
        <v>135</v>
      </c>
      <c r="C87" s="19">
        <v>5.1340000000000003</v>
      </c>
      <c r="D87" s="19">
        <v>1.593</v>
      </c>
      <c r="E87" s="16">
        <f t="shared" si="14"/>
        <v>3.5410000000000004</v>
      </c>
      <c r="F87" s="19">
        <v>-7.6819999999999995</v>
      </c>
      <c r="G87" s="19">
        <v>3.8090000000000002</v>
      </c>
      <c r="H87" s="16">
        <f t="shared" si="15"/>
        <v>-11.491</v>
      </c>
      <c r="I87" s="19">
        <v>-7.104000000000001</v>
      </c>
      <c r="J87" s="19">
        <v>6.9039999999999999</v>
      </c>
      <c r="K87" s="16">
        <f t="shared" si="16"/>
        <v>-14.008000000000001</v>
      </c>
      <c r="L87" s="19">
        <v>-19.066000000000003</v>
      </c>
      <c r="M87" s="19">
        <v>12.823</v>
      </c>
      <c r="N87" s="16">
        <f t="shared" si="17"/>
        <v>-31.889000000000003</v>
      </c>
    </row>
    <row r="88" spans="1:14" ht="18.75" customHeight="1" x14ac:dyDescent="0.25">
      <c r="A88" s="17" t="s">
        <v>136</v>
      </c>
      <c r="B88" s="35" t="s">
        <v>137</v>
      </c>
      <c r="C88" s="19">
        <v>-60.651999999999987</v>
      </c>
      <c r="D88" s="19">
        <v>-121.46899999999997</v>
      </c>
      <c r="E88" s="16">
        <f t="shared" si="14"/>
        <v>60.816999999999979</v>
      </c>
      <c r="F88" s="19">
        <v>149.941</v>
      </c>
      <c r="G88" s="19">
        <v>189.32300000000004</v>
      </c>
      <c r="H88" s="16">
        <f t="shared" si="15"/>
        <v>-39.382000000000033</v>
      </c>
      <c r="I88" s="19">
        <v>256.88200000000001</v>
      </c>
      <c r="J88" s="19">
        <v>375.98799999999994</v>
      </c>
      <c r="K88" s="16">
        <f t="shared" si="16"/>
        <v>-119.10599999999994</v>
      </c>
      <c r="L88" s="19">
        <v>439.99400000000003</v>
      </c>
      <c r="M88" s="19">
        <v>-15.207000000000008</v>
      </c>
      <c r="N88" s="16">
        <f t="shared" si="17"/>
        <v>455.20100000000002</v>
      </c>
    </row>
    <row r="89" spans="1:14" ht="18.75" customHeight="1" x14ac:dyDescent="0.25">
      <c r="A89" s="17" t="s">
        <v>138</v>
      </c>
      <c r="B89" s="35" t="s">
        <v>139</v>
      </c>
      <c r="C89" s="19">
        <v>32.864000000000004</v>
      </c>
      <c r="D89" s="19">
        <v>158.04899999999998</v>
      </c>
      <c r="E89" s="16">
        <f t="shared" si="14"/>
        <v>-125.18499999999997</v>
      </c>
      <c r="F89" s="19">
        <v>71.587000000000003</v>
      </c>
      <c r="G89" s="19">
        <v>33.489999999999995</v>
      </c>
      <c r="H89" s="16">
        <f t="shared" si="15"/>
        <v>38.097000000000008</v>
      </c>
      <c r="I89" s="19">
        <v>74.831000000000003</v>
      </c>
      <c r="J89" s="19">
        <v>45.281000000000006</v>
      </c>
      <c r="K89" s="16">
        <f t="shared" si="16"/>
        <v>29.549999999999997</v>
      </c>
      <c r="L89" s="19">
        <v>129.29900000000001</v>
      </c>
      <c r="M89" s="19">
        <v>-104.30400000000002</v>
      </c>
      <c r="N89" s="16">
        <f t="shared" si="17"/>
        <v>233.60300000000001</v>
      </c>
    </row>
    <row r="90" spans="1:14" ht="18.75" customHeight="1" x14ac:dyDescent="0.25">
      <c r="A90" s="17" t="s">
        <v>140</v>
      </c>
      <c r="B90" s="35" t="s">
        <v>141</v>
      </c>
      <c r="C90" s="37"/>
      <c r="D90" s="19">
        <v>0</v>
      </c>
      <c r="E90" s="16">
        <f t="shared" si="7"/>
        <v>0</v>
      </c>
      <c r="F90" s="37"/>
      <c r="G90" s="19">
        <v>0</v>
      </c>
      <c r="H90" s="16">
        <f t="shared" si="15"/>
        <v>0</v>
      </c>
      <c r="I90" s="37"/>
      <c r="J90" s="19">
        <v>0</v>
      </c>
      <c r="K90" s="16">
        <f t="shared" si="16"/>
        <v>0</v>
      </c>
      <c r="L90" s="37"/>
      <c r="M90" s="19">
        <v>0</v>
      </c>
      <c r="N90" s="16">
        <f t="shared" si="17"/>
        <v>0</v>
      </c>
    </row>
    <row r="91" spans="1:14" ht="18.75" customHeight="1" x14ac:dyDescent="0.25">
      <c r="A91" s="17" t="s">
        <v>142</v>
      </c>
      <c r="B91" s="33" t="s">
        <v>64</v>
      </c>
      <c r="C91" s="19">
        <v>544.9</v>
      </c>
      <c r="D91" s="37"/>
      <c r="E91" s="16">
        <f t="shared" si="7"/>
        <v>544.9</v>
      </c>
      <c r="F91" s="19">
        <v>825.69999999999993</v>
      </c>
      <c r="G91" s="37"/>
      <c r="H91" s="16">
        <f t="shared" si="15"/>
        <v>825.69999999999993</v>
      </c>
      <c r="I91" s="19">
        <v>1137.0999999999999</v>
      </c>
      <c r="J91" s="37"/>
      <c r="K91" s="16">
        <f t="shared" si="16"/>
        <v>1137.0999999999999</v>
      </c>
      <c r="L91" s="19">
        <v>1415.0000000000002</v>
      </c>
      <c r="M91" s="37"/>
      <c r="N91" s="16">
        <f t="shared" si="17"/>
        <v>1415.0000000000002</v>
      </c>
    </row>
    <row r="92" spans="1:14" ht="18.75" customHeight="1" x14ac:dyDescent="0.25">
      <c r="A92" s="14" t="s">
        <v>143</v>
      </c>
      <c r="B92" s="40" t="s">
        <v>144</v>
      </c>
      <c r="C92" s="37"/>
      <c r="D92" s="37"/>
      <c r="E92" s="16">
        <f>+E44-E6-E40</f>
        <v>-870.73747372725222</v>
      </c>
      <c r="F92" s="37"/>
      <c r="G92" s="37"/>
      <c r="H92" s="16">
        <f>+H44-H6-H40</f>
        <v>-914.04166200747363</v>
      </c>
      <c r="I92" s="37"/>
      <c r="J92" s="37"/>
      <c r="K92" s="16">
        <f>+K44-K6-K40</f>
        <v>-2276.8536737715394</v>
      </c>
      <c r="L92" s="37"/>
      <c r="M92" s="37"/>
      <c r="N92" s="16">
        <f>+N44-N6-N40</f>
        <v>-1527.948119151243</v>
      </c>
    </row>
    <row r="93" spans="1:14" s="41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41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41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41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41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41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41" customFormat="1" ht="18.75" customHeight="1" x14ac:dyDescent="0.3">
      <c r="A99" s="1"/>
      <c r="B99" s="4"/>
      <c r="C99" s="42"/>
      <c r="D99" s="42"/>
      <c r="E99" s="3"/>
      <c r="F99" s="42"/>
      <c r="G99" s="42"/>
      <c r="H99" s="2"/>
      <c r="I99" s="42"/>
      <c r="J99" s="42"/>
      <c r="K99" s="2"/>
      <c r="L99" s="42"/>
      <c r="M99" s="42"/>
      <c r="N99" s="2"/>
    </row>
    <row r="100" spans="1:14" s="41" customFormat="1" ht="18.75" customHeight="1" x14ac:dyDescent="0.3">
      <c r="A100" s="1"/>
      <c r="B100" s="4"/>
      <c r="C100" s="43"/>
      <c r="D100" s="43"/>
      <c r="E100" s="43"/>
      <c r="F100" s="43"/>
      <c r="G100" s="42"/>
      <c r="H100" s="2"/>
      <c r="I100" s="43"/>
      <c r="J100" s="42"/>
      <c r="K100" s="2"/>
      <c r="L100" s="43"/>
      <c r="M100" s="42"/>
      <c r="N100" s="2"/>
    </row>
    <row r="101" spans="1:14" s="41" customFormat="1" ht="18.75" customHeight="1" x14ac:dyDescent="0.3">
      <c r="A101" s="1"/>
      <c r="B101" s="4"/>
      <c r="C101" s="43"/>
      <c r="D101" s="43"/>
      <c r="E101" s="43"/>
      <c r="F101" s="43"/>
      <c r="G101" s="42"/>
      <c r="H101" s="2"/>
      <c r="I101" s="43"/>
      <c r="J101" s="42"/>
      <c r="K101" s="2"/>
      <c r="L101" s="43"/>
      <c r="M101" s="42"/>
      <c r="N101" s="2"/>
    </row>
    <row r="102" spans="1:14" s="41" customFormat="1" ht="18.75" customHeight="1" x14ac:dyDescent="0.3">
      <c r="A102" s="1"/>
      <c r="B102" s="4"/>
      <c r="C102" s="43"/>
      <c r="D102" s="43"/>
      <c r="E102" s="43"/>
      <c r="F102" s="43"/>
      <c r="G102" s="42"/>
      <c r="H102" s="2"/>
      <c r="I102" s="43"/>
      <c r="J102" s="42"/>
      <c r="K102" s="2"/>
      <c r="L102" s="43"/>
      <c r="M102" s="42"/>
      <c r="N102" s="2"/>
    </row>
    <row r="103" spans="1:14" s="41" customFormat="1" ht="18.75" customHeight="1" x14ac:dyDescent="0.3">
      <c r="A103" s="1"/>
      <c r="B103" s="4"/>
      <c r="C103" s="43"/>
      <c r="D103" s="43"/>
      <c r="E103" s="43"/>
      <c r="F103" s="43"/>
      <c r="G103" s="42"/>
      <c r="H103" s="2"/>
      <c r="I103" s="43"/>
      <c r="J103" s="42"/>
      <c r="K103" s="2"/>
      <c r="L103" s="43"/>
      <c r="M103" s="42"/>
      <c r="N103" s="2"/>
    </row>
    <row r="104" spans="1:14" s="41" customFormat="1" ht="18.75" customHeight="1" x14ac:dyDescent="0.3">
      <c r="A104" s="1"/>
      <c r="B104" s="4"/>
      <c r="C104" s="42"/>
      <c r="D104" s="42"/>
      <c r="E104" s="3"/>
      <c r="F104" s="42"/>
      <c r="G104" s="42"/>
      <c r="H104" s="2"/>
      <c r="I104" s="42"/>
      <c r="J104" s="42"/>
      <c r="K104" s="2"/>
      <c r="L104" s="42"/>
      <c r="M104" s="42"/>
      <c r="N104" s="2"/>
    </row>
    <row r="105" spans="1:14" s="41" customFormat="1" ht="18.75" customHeight="1" x14ac:dyDescent="0.3">
      <c r="A105" s="1"/>
      <c r="B105" s="4"/>
      <c r="C105" s="42"/>
      <c r="D105" s="42"/>
      <c r="E105" s="3"/>
      <c r="F105" s="42"/>
      <c r="G105" s="42"/>
      <c r="H105" s="2"/>
      <c r="I105" s="42"/>
      <c r="J105" s="42"/>
      <c r="K105" s="2"/>
      <c r="L105" s="42"/>
      <c r="M105" s="42"/>
      <c r="N105" s="2"/>
    </row>
    <row r="106" spans="1:14" s="41" customFormat="1" ht="18.75" customHeight="1" x14ac:dyDescent="0.3">
      <c r="A106" s="1"/>
      <c r="B106" s="4"/>
      <c r="C106" s="42"/>
      <c r="D106" s="42"/>
      <c r="E106" s="3"/>
      <c r="F106" s="42"/>
      <c r="G106" s="42"/>
      <c r="H106" s="2"/>
      <c r="I106" s="42"/>
      <c r="J106" s="42"/>
      <c r="K106" s="2"/>
      <c r="L106" s="42"/>
      <c r="M106" s="42"/>
      <c r="N106" s="2"/>
    </row>
    <row r="107" spans="1:14" s="41" customFormat="1" ht="18.75" customHeight="1" x14ac:dyDescent="0.3">
      <c r="A107" s="1"/>
      <c r="B107" s="4"/>
      <c r="C107" s="42"/>
      <c r="D107" s="42"/>
      <c r="E107" s="3"/>
      <c r="F107" s="42"/>
      <c r="G107" s="42"/>
      <c r="H107" s="2"/>
      <c r="I107" s="42"/>
      <c r="J107" s="42"/>
      <c r="K107" s="2"/>
      <c r="L107" s="42"/>
      <c r="M107" s="42"/>
      <c r="N107" s="2"/>
    </row>
    <row r="108" spans="1:14" s="41" customFormat="1" ht="18.75" customHeight="1" x14ac:dyDescent="0.3">
      <c r="A108" s="1"/>
      <c r="B108" s="4"/>
      <c r="C108" s="42"/>
      <c r="D108" s="42"/>
      <c r="E108" s="3"/>
      <c r="F108" s="42"/>
      <c r="G108" s="42"/>
      <c r="H108" s="2"/>
      <c r="I108" s="42"/>
      <c r="J108" s="42"/>
      <c r="K108" s="2"/>
      <c r="L108" s="42"/>
      <c r="M108" s="42"/>
      <c r="N108" s="2"/>
    </row>
    <row r="109" spans="1:14" s="41" customFormat="1" ht="18.75" customHeight="1" x14ac:dyDescent="0.3">
      <c r="A109" s="1"/>
      <c r="B109" s="4"/>
      <c r="C109" s="42"/>
      <c r="D109" s="42"/>
      <c r="E109" s="3"/>
      <c r="F109" s="42"/>
      <c r="G109" s="42"/>
      <c r="H109" s="2"/>
      <c r="I109" s="42"/>
      <c r="J109" s="42"/>
      <c r="K109" s="2"/>
      <c r="L109" s="42"/>
      <c r="M109" s="42"/>
      <c r="N109" s="2"/>
    </row>
    <row r="110" spans="1:14" s="41" customFormat="1" ht="18.75" customHeight="1" x14ac:dyDescent="0.3">
      <c r="A110" s="1"/>
      <c r="B110" s="4"/>
      <c r="C110" s="43"/>
      <c r="D110" s="43"/>
      <c r="E110" s="43"/>
      <c r="F110" s="43"/>
      <c r="G110" s="42"/>
      <c r="H110" s="2"/>
      <c r="I110" s="43"/>
      <c r="J110" s="42"/>
      <c r="K110" s="2"/>
      <c r="L110" s="43"/>
      <c r="M110" s="42"/>
      <c r="N110" s="2"/>
    </row>
    <row r="111" spans="1:14" s="41" customFormat="1" ht="18.75" customHeight="1" x14ac:dyDescent="0.3">
      <c r="A111" s="1"/>
      <c r="B111" s="4"/>
      <c r="C111" s="42"/>
      <c r="D111" s="42"/>
      <c r="E111" s="3"/>
      <c r="F111" s="42"/>
      <c r="G111" s="42"/>
      <c r="H111" s="2"/>
      <c r="I111" s="42"/>
      <c r="J111" s="42"/>
      <c r="K111" s="2"/>
      <c r="L111" s="42"/>
      <c r="M111" s="42"/>
      <c r="N111" s="2"/>
    </row>
    <row r="112" spans="1:14" s="41" customFormat="1" ht="18.75" customHeight="1" x14ac:dyDescent="0.3">
      <c r="A112" s="1"/>
      <c r="B112" s="4"/>
      <c r="C112" s="44"/>
      <c r="D112" s="44"/>
      <c r="E112" s="4"/>
      <c r="F112" s="44"/>
      <c r="G112" s="42"/>
      <c r="H112" s="2"/>
      <c r="I112" s="44"/>
      <c r="J112" s="42"/>
      <c r="K112" s="2"/>
      <c r="L112" s="44"/>
      <c r="M112" s="42"/>
      <c r="N112" s="2"/>
    </row>
    <row r="113" spans="1:14" s="41" customFormat="1" ht="18.75" customHeight="1" x14ac:dyDescent="0.3">
      <c r="A113" s="1"/>
      <c r="B113" s="4"/>
      <c r="C113" s="42"/>
      <c r="D113" s="42"/>
      <c r="E113" s="3"/>
      <c r="F113" s="42"/>
      <c r="G113" s="42"/>
      <c r="H113" s="2"/>
      <c r="I113" s="42"/>
      <c r="J113" s="42"/>
      <c r="K113" s="2"/>
      <c r="L113" s="42"/>
      <c r="M113" s="42"/>
      <c r="N113" s="2"/>
    </row>
    <row r="114" spans="1:14" s="41" customFormat="1" ht="18.75" customHeight="1" x14ac:dyDescent="0.3">
      <c r="A114" s="1"/>
      <c r="B114" s="4"/>
      <c r="C114" s="42"/>
      <c r="D114" s="42"/>
      <c r="E114" s="3"/>
      <c r="F114" s="42"/>
      <c r="G114" s="42"/>
      <c r="H114" s="2"/>
      <c r="I114" s="42"/>
      <c r="J114" s="42"/>
      <c r="K114" s="2"/>
      <c r="L114" s="42"/>
      <c r="M114" s="42"/>
      <c r="N114" s="2"/>
    </row>
    <row r="115" spans="1:14" s="41" customFormat="1" ht="18.75" customHeight="1" x14ac:dyDescent="0.3">
      <c r="A115" s="1"/>
      <c r="B115" s="4"/>
      <c r="C115" s="42"/>
      <c r="D115" s="42"/>
      <c r="E115" s="3"/>
      <c r="F115" s="42"/>
      <c r="G115" s="42"/>
      <c r="H115" s="2"/>
      <c r="I115" s="42"/>
      <c r="J115" s="42"/>
      <c r="K115" s="2"/>
      <c r="L115" s="42"/>
      <c r="M115" s="42"/>
      <c r="N115" s="2"/>
    </row>
    <row r="116" spans="1:14" s="41" customFormat="1" ht="18.75" customHeight="1" x14ac:dyDescent="0.3">
      <c r="A116" s="1"/>
      <c r="B116" s="4"/>
      <c r="C116" s="42"/>
      <c r="D116" s="42"/>
      <c r="E116" s="3"/>
      <c r="F116" s="42"/>
      <c r="G116" s="42"/>
      <c r="H116" s="2"/>
      <c r="I116" s="42"/>
      <c r="J116" s="42"/>
      <c r="K116" s="2"/>
      <c r="L116" s="42"/>
      <c r="M116" s="42"/>
      <c r="N116" s="2"/>
    </row>
    <row r="117" spans="1:14" s="41" customFormat="1" ht="18.75" customHeight="1" x14ac:dyDescent="0.3">
      <c r="A117" s="1"/>
      <c r="B117" s="4"/>
      <c r="C117" s="43"/>
      <c r="D117" s="43"/>
      <c r="E117" s="43"/>
      <c r="F117" s="43"/>
      <c r="G117" s="42"/>
      <c r="H117" s="2"/>
      <c r="I117" s="43"/>
      <c r="J117" s="42"/>
      <c r="K117" s="2"/>
      <c r="L117" s="43"/>
      <c r="M117" s="42"/>
      <c r="N117" s="2"/>
    </row>
    <row r="118" spans="1:14" s="41" customFormat="1" ht="18.75" customHeight="1" x14ac:dyDescent="0.3">
      <c r="A118" s="1"/>
      <c r="B118" s="4"/>
      <c r="C118" s="42"/>
      <c r="D118" s="42"/>
      <c r="E118" s="3"/>
      <c r="F118" s="42"/>
      <c r="G118" s="42"/>
      <c r="H118" s="2"/>
      <c r="I118" s="42"/>
      <c r="J118" s="42"/>
      <c r="K118" s="2"/>
      <c r="L118" s="42"/>
      <c r="M118" s="42"/>
      <c r="N118" s="2"/>
    </row>
    <row r="119" spans="1:14" s="41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41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41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41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41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41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41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41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41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41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41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41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41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41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41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41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41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41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41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41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41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41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41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41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41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41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41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41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41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41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41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47" priority="47" stopIfTrue="1"/>
    <cfRule type="duplicateValues" dxfId="46" priority="48" stopIfTrue="1"/>
  </conditionalFormatting>
  <conditionalFormatting sqref="D5">
    <cfRule type="duplicateValues" dxfId="45" priority="45" stopIfTrue="1"/>
    <cfRule type="duplicateValues" dxfId="44" priority="46" stopIfTrue="1"/>
  </conditionalFormatting>
  <conditionalFormatting sqref="E5">
    <cfRule type="duplicateValues" dxfId="43" priority="43" stopIfTrue="1"/>
    <cfRule type="duplicateValues" dxfId="42" priority="44" stopIfTrue="1"/>
  </conditionalFormatting>
  <conditionalFormatting sqref="C43">
    <cfRule type="duplicateValues" dxfId="41" priority="41" stopIfTrue="1"/>
    <cfRule type="duplicateValues" dxfId="40" priority="42" stopIfTrue="1"/>
  </conditionalFormatting>
  <conditionalFormatting sqref="D43">
    <cfRule type="duplicateValues" dxfId="39" priority="39" stopIfTrue="1"/>
    <cfRule type="duplicateValues" dxfId="38" priority="40" stopIfTrue="1"/>
  </conditionalFormatting>
  <conditionalFormatting sqref="E43">
    <cfRule type="duplicateValues" dxfId="37" priority="37" stopIfTrue="1"/>
    <cfRule type="duplicateValues" dxfId="36" priority="38" stopIfTrue="1"/>
  </conditionalFormatting>
  <conditionalFormatting sqref="F5">
    <cfRule type="duplicateValues" dxfId="35" priority="35" stopIfTrue="1"/>
    <cfRule type="duplicateValues" dxfId="34" priority="36" stopIfTrue="1"/>
  </conditionalFormatting>
  <conditionalFormatting sqref="G5">
    <cfRule type="duplicateValues" dxfId="33" priority="33" stopIfTrue="1"/>
    <cfRule type="duplicateValues" dxfId="32" priority="34" stopIfTrue="1"/>
  </conditionalFormatting>
  <conditionalFormatting sqref="H5">
    <cfRule type="duplicateValues" dxfId="31" priority="31" stopIfTrue="1"/>
    <cfRule type="duplicateValues" dxfId="30" priority="32" stopIfTrue="1"/>
  </conditionalFormatting>
  <conditionalFormatting sqref="I5">
    <cfRule type="duplicateValues" dxfId="29" priority="29" stopIfTrue="1"/>
    <cfRule type="duplicateValues" dxfId="28" priority="30" stopIfTrue="1"/>
  </conditionalFormatting>
  <conditionalFormatting sqref="J5">
    <cfRule type="duplicateValues" dxfId="27" priority="27" stopIfTrue="1"/>
    <cfRule type="duplicateValues" dxfId="26" priority="28" stopIfTrue="1"/>
  </conditionalFormatting>
  <conditionalFormatting sqref="K5">
    <cfRule type="duplicateValues" dxfId="25" priority="25" stopIfTrue="1"/>
    <cfRule type="duplicateValues" dxfId="24" priority="26" stopIfTrue="1"/>
  </conditionalFormatting>
  <conditionalFormatting sqref="L5">
    <cfRule type="duplicateValues" dxfId="23" priority="23" stopIfTrue="1"/>
    <cfRule type="duplicateValues" dxfId="22" priority="24" stopIfTrue="1"/>
  </conditionalFormatting>
  <conditionalFormatting sqref="M5">
    <cfRule type="duplicateValues" dxfId="21" priority="21" stopIfTrue="1"/>
    <cfRule type="duplicateValues" dxfId="20" priority="22" stopIfTrue="1"/>
  </conditionalFormatting>
  <conditionalFormatting sqref="N5">
    <cfRule type="duplicateValues" dxfId="19" priority="19" stopIfTrue="1"/>
    <cfRule type="duplicateValues" dxfId="18" priority="20" stopIfTrue="1"/>
  </conditionalFormatting>
  <conditionalFormatting sqref="F43">
    <cfRule type="duplicateValues" dxfId="17" priority="17" stopIfTrue="1"/>
    <cfRule type="duplicateValues" dxfId="16" priority="18" stopIfTrue="1"/>
  </conditionalFormatting>
  <conditionalFormatting sqref="G43">
    <cfRule type="duplicateValues" dxfId="15" priority="15" stopIfTrue="1"/>
    <cfRule type="duplicateValues" dxfId="14" priority="16" stopIfTrue="1"/>
  </conditionalFormatting>
  <conditionalFormatting sqref="H43">
    <cfRule type="duplicateValues" dxfId="13" priority="13" stopIfTrue="1"/>
    <cfRule type="duplicateValues" dxfId="12" priority="14" stopIfTrue="1"/>
  </conditionalFormatting>
  <conditionalFormatting sqref="I43">
    <cfRule type="duplicateValues" dxfId="11" priority="11" stopIfTrue="1"/>
    <cfRule type="duplicateValues" dxfId="10" priority="12" stopIfTrue="1"/>
  </conditionalFormatting>
  <conditionalFormatting sqref="J43">
    <cfRule type="duplicateValues" dxfId="9" priority="9" stopIfTrue="1"/>
    <cfRule type="duplicateValues" dxfId="8" priority="10" stopIfTrue="1"/>
  </conditionalFormatting>
  <conditionalFormatting sqref="K43">
    <cfRule type="duplicateValues" dxfId="7" priority="7" stopIfTrue="1"/>
    <cfRule type="duplicateValues" dxfId="6" priority="8" stopIfTrue="1"/>
  </conditionalFormatting>
  <conditionalFormatting sqref="L43">
    <cfRule type="duplicateValues" dxfId="5" priority="5" stopIfTrue="1"/>
    <cfRule type="duplicateValues" dxfId="4" priority="6" stopIfTrue="1"/>
  </conditionalFormatting>
  <conditionalFormatting sqref="M43">
    <cfRule type="duplicateValues" dxfId="3" priority="3" stopIfTrue="1"/>
    <cfRule type="duplicateValues" dxfId="2" priority="4" stopIfTrue="1"/>
  </conditionalFormatting>
  <conditionalFormatting sqref="N4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2024-10-02T15:12:28Z</dcterms:created>
  <dcterms:modified xsi:type="dcterms:W3CDTF">2024-10-02T15:12:48Z</dcterms:modified>
</cp:coreProperties>
</file>