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6_June\text\Podklady_predikcia\"/>
    </mc:Choice>
  </mc:AlternateContent>
  <xr:revisionPtr revIDLastSave="0" documentId="13_ncr:1_{39F5B470-17ED-492B-A959-760CBC6A0F88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Inflation!$A$1:$AA$38</definedName>
    <definedName name="_xlnm.Print_Area" localSheetId="3">'Labour Market'!$A$1:$AE$69</definedName>
    <definedName name="_xlnm.Print_Area" localSheetId="6">'Other institutions'!$A$1:$H$29</definedName>
    <definedName name="_xlnm.Print_Area" localSheetId="0">Summary!$B$2:$M$80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4" l="1"/>
  <c r="L28" i="17"/>
  <c r="L56" i="14"/>
  <c r="L31" i="14"/>
  <c r="H20" i="21" l="1"/>
  <c r="B19" i="21"/>
  <c r="B2" i="21"/>
  <c r="B27" i="17"/>
  <c r="B2" i="17"/>
  <c r="B55" i="14"/>
  <c r="B30" i="14"/>
  <c r="B2" i="13"/>
  <c r="H16" i="12"/>
  <c r="H17" i="12"/>
  <c r="H29" i="12"/>
  <c r="H30" i="12"/>
  <c r="H44" i="12"/>
  <c r="H45" i="12"/>
  <c r="B28" i="12"/>
  <c r="B15" i="12"/>
  <c r="B2" i="12"/>
  <c r="B2" i="22"/>
  <c r="G20" i="21"/>
  <c r="B20" i="21"/>
  <c r="H28" i="17"/>
  <c r="G28" i="17"/>
  <c r="B28" i="17"/>
  <c r="G56" i="14"/>
  <c r="B56" i="14"/>
  <c r="G31" i="14"/>
  <c r="B31" i="14"/>
  <c r="H3" i="13"/>
  <c r="G3" i="13"/>
  <c r="B3" i="13"/>
  <c r="G3" i="12"/>
  <c r="G16" i="12" s="1"/>
  <c r="B3" i="12"/>
  <c r="B44" i="12" s="1"/>
  <c r="B16" i="12" l="1"/>
  <c r="B29" i="12"/>
  <c r="G29" i="12"/>
  <c r="G44" i="12"/>
  <c r="I23" i="21"/>
  <c r="I24" i="21"/>
  <c r="I25" i="21"/>
  <c r="I26" i="21"/>
  <c r="I27" i="21"/>
  <c r="I29" i="21"/>
  <c r="I30" i="21"/>
  <c r="I31" i="21"/>
  <c r="I32" i="21"/>
  <c r="I40" i="21"/>
  <c r="I20" i="21"/>
  <c r="I28" i="17"/>
  <c r="I56" i="14"/>
  <c r="I31" i="14"/>
  <c r="I44" i="12"/>
  <c r="I29" i="12"/>
  <c r="I16" i="12"/>
  <c r="H23" i="21" l="1"/>
  <c r="J23" i="21"/>
  <c r="K23" i="21"/>
  <c r="H24" i="21"/>
  <c r="J24" i="21"/>
  <c r="K24" i="21"/>
  <c r="H25" i="21"/>
  <c r="J25" i="21"/>
  <c r="K25" i="21"/>
  <c r="H26" i="21"/>
  <c r="J26" i="21"/>
  <c r="K26" i="21"/>
  <c r="H27" i="21"/>
  <c r="J27" i="21"/>
  <c r="K27" i="21"/>
  <c r="H29" i="21"/>
  <c r="J29" i="21"/>
  <c r="K29" i="21"/>
  <c r="H30" i="21"/>
  <c r="J30" i="21"/>
  <c r="K30" i="21"/>
  <c r="H31" i="21"/>
  <c r="J31" i="21"/>
  <c r="K31" i="21"/>
  <c r="H32" i="21"/>
  <c r="J32" i="21"/>
  <c r="K32" i="2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T29" i="12" l="1"/>
  <c r="X29" i="12"/>
  <c r="T16" i="12"/>
  <c r="X16" i="12"/>
  <c r="K20" i="21" l="1"/>
  <c r="H29" i="17"/>
  <c r="H57" i="14"/>
  <c r="H32" i="14"/>
  <c r="X28" i="17"/>
  <c r="T28" i="17"/>
  <c r="P28" i="17"/>
  <c r="K28" i="17"/>
  <c r="X56" i="14"/>
  <c r="T56" i="14"/>
  <c r="X31" i="14"/>
  <c r="K56" i="14"/>
  <c r="H56" i="14"/>
  <c r="H31" i="14"/>
  <c r="K31" i="14"/>
  <c r="H40" i="21" l="1"/>
</calcChain>
</file>

<file path=xl/sharedStrings.xml><?xml version="1.0" encoding="utf-8"?>
<sst xmlns="http://schemas.openxmlformats.org/spreadsheetml/2006/main" count="649" uniqueCount="217">
  <si>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</si>
  <si>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</si>
  <si>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</si>
  <si>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</si>
  <si>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</si>
  <si>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</si>
  <si>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</si>
  <si>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</si>
  <si>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</si>
  <si>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</si>
  <si>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</si>
  <si>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</si>
  <si>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</si>
  <si>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</si>
  <si>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Actual data</t>
  </si>
  <si>
    <t>Indicator</t>
  </si>
  <si>
    <t>Unit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</si>
  <si>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</si>
  <si>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</si>
  <si>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</si>
  <si>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</si>
  <si>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</si>
  <si>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</si>
  <si>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</si>
  <si>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</si>
  <si>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</si>
  <si>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</si>
  <si>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</si>
  <si>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</si>
  <si>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</si>
  <si>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</si>
  <si>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</si>
  <si>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</si>
  <si>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</si>
  <si>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</si>
  <si>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</si>
  <si>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</si>
  <si>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</si>
  <si>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</si>
  <si>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</si>
  <si>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</si>
  <si>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0"/>
        <color indexed="8"/>
        <rFont val="Arial"/>
        <family val="2"/>
        <charset val="238"/>
      </rPr>
      <t>1)</t>
    </r>
  </si>
  <si>
    <t>Unemployment rate</t>
  </si>
  <si>
    <r>
      <t>NAIRU estimate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</si>
  <si>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Labour productivity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</si>
  <si>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Nominal productivity</t>
    </r>
    <r>
      <rPr>
        <vertAlign val="superscript"/>
        <sz val="10"/>
        <color indexed="8"/>
        <rFont val="Arial"/>
        <family val="2"/>
        <charset val="238"/>
      </rPr>
      <t>4)</t>
    </r>
  </si>
  <si>
    <t>Nominal compensation per employee</t>
  </si>
  <si>
    <r>
      <t>Nominal wages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</si>
  <si>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Real wages</t>
    </r>
    <r>
      <rPr>
        <vertAlign val="superscript"/>
        <sz val="10"/>
        <color indexed="8"/>
        <rFont val="Arial"/>
        <family val="2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</si>
  <si>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</si>
  <si>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</si>
  <si>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</si>
  <si>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0"/>
        <color indexed="8"/>
        <rFont val="Arial"/>
        <family val="2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</si>
  <si>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</si>
  <si>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0"/>
        <color indexed="8"/>
        <rFont val="Arial"/>
        <family val="2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</si>
  <si>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</si>
  <si>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</si>
  <si>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</si>
  <si>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</si>
  <si>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</si>
  <si>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</si>
  <si>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</si>
  <si>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</si>
  <si>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</si>
  <si>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</si>
  <si>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</si>
  <si>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</si>
  <si>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</si>
  <si>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</si>
  <si>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</si>
  <si>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</si>
  <si>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</si>
  <si>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level</t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</si>
  <si>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</si>
  <si>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</si>
  <si>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Oil price in EUR</t>
    </r>
    <r>
      <rPr>
        <vertAlign val="superscript"/>
        <sz val="10"/>
        <color indexed="8"/>
        <rFont val="Arial"/>
        <family val="2"/>
        <charset val="238"/>
      </rPr>
      <t>11)</t>
    </r>
  </si>
  <si>
    <t xml:space="preserve">Non-energy commodity prices in USD </t>
  </si>
  <si>
    <r>
      <t>Electricity in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</si>
  <si>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Gas price in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</si>
  <si>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3-month EURIBOR </t>
  </si>
  <si>
    <t>% p.a.</t>
  </si>
  <si>
    <t>10-Y Slovak government bond yield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</si>
  <si>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</si>
  <si>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</si>
  <si>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</si>
  <si>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</si>
  <si>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</si>
  <si>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</si>
  <si>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</si>
  <si>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</si>
  <si>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</si>
  <si>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</si>
  <si>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</si>
  <si>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</si>
  <si>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</si>
  <si>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</si>
  <si>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</si>
  <si>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</si>
  <si>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</si>
  <si>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</si>
  <si>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</si>
  <si>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</si>
  <si>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</si>
  <si>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</si>
  <si>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</si>
  <si>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</si>
  <si>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Source: NBS, SO SR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</si>
  <si>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</si>
  <si>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</si>
  <si>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</si>
  <si>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</si>
  <si>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</si>
  <si>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</si>
  <si>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</si>
  <si>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</si>
  <si>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</si>
  <si>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</si>
  <si>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</si>
  <si>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</si>
  <si>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</si>
  <si>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</si>
  <si>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</si>
  <si>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</si>
  <si>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</si>
  <si>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Unit labour costs</t>
    </r>
    <r>
      <rPr>
        <vertAlign val="superscript"/>
        <sz val="10"/>
        <color indexed="8"/>
        <rFont val="Arial"/>
        <family val="2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</si>
  <si>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</si>
  <si>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</si>
  <si>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</si>
  <si>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</si>
  <si>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Tab. 1 Gross domestic product</t>
  </si>
  <si>
    <t>Tab. 2 Price development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</si>
  <si>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</si>
  <si>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</si>
  <si>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</si>
  <si>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</si>
  <si>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</si>
  <si>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</si>
  <si>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</si>
  <si>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</si>
  <si>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</si>
  <si>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</si>
  <si>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0"/>
        <color indexed="8"/>
        <rFont val="Arial"/>
        <family val="2"/>
        <charset val="238"/>
      </rPr>
      <t>1)</t>
    </r>
  </si>
  <si>
    <t>Average wage, private sector</t>
  </si>
  <si>
    <t>Average wage, public sector</t>
  </si>
  <si>
    <r>
      <t>Average wage, real</t>
    </r>
    <r>
      <rPr>
        <vertAlign val="superscript"/>
        <sz val="10"/>
        <color theme="1"/>
        <rFont val="Arial"/>
        <family val="2"/>
        <charset val="238"/>
      </rPr>
      <t>2)</t>
    </r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</si>
  <si>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</si>
  <si>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</si>
  <si>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</si>
  <si>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</si>
  <si>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</si>
  <si>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</si>
  <si>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</si>
  <si>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NAIRU estimate</t>
    </r>
    <r>
      <rPr>
        <vertAlign val="superscript"/>
        <sz val="10"/>
        <color indexed="8"/>
        <rFont val="Arial"/>
        <family val="2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</si>
  <si>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</si>
  <si>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</si>
  <si>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</si>
  <si>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</si>
  <si>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2) Wages (ESA 2010) deflated by CPI inflation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</si>
  <si>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</si>
  <si>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</si>
  <si>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</si>
  <si>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</si>
  <si>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</si>
  <si>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</si>
  <si>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</si>
  <si>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</si>
  <si>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</si>
  <si>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</si>
  <si>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</si>
  <si>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</si>
  <si>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</si>
  <si>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</si>
  <si>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</si>
  <si>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</si>
  <si>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</si>
  <si>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</si>
  <si>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</si>
  <si>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</si>
  <si>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0"/>
        <color indexed="8"/>
        <rFont val="Arial"/>
        <family val="2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</si>
  <si>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</si>
  <si>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</si>
  <si>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</si>
  <si>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</si>
  <si>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</si>
  <si>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</si>
  <si>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</si>
  <si>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1)</t>
    </r>
  </si>
  <si>
    <t>Structural development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</si>
  <si>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</si>
  <si>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</si>
  <si>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</si>
  <si>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</si>
  <si>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</si>
  <si>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</si>
  <si>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</si>
  <si>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</si>
  <si>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</si>
  <si>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</si>
  <si>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</si>
  <si>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</si>
  <si>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</si>
  <si>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</si>
  <si>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</si>
  <si>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</si>
  <si>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</si>
  <si>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</si>
  <si>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</si>
  <si>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</si>
  <si>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</si>
  <si>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</si>
  <si>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Summer 2026 medium-term forecast (MTF-2026Q2)</t>
  </si>
  <si>
    <t>Difference vis-à-vis the spring 2026 forecast        (MTF-2026Q1)</t>
  </si>
  <si>
    <t>National Bank of Slovakia - Summer Medium-Term Forecast 2026Q2</t>
  </si>
  <si>
    <t>Institute for Financial Policy - Macroeconomic Forecast (February 2026), GG deficit (target) and GG debt from the Annual Progress Report of the Slovak Republic 2026</t>
  </si>
  <si>
    <t>European Commision -  European Economic Forecast (Spring Forecast, May 2026)</t>
  </si>
  <si>
    <t>Internation Monetary Fund - World economic outlook (April 2026)</t>
  </si>
  <si>
    <t>OECD - Economic Outlook (June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</si>
</sst>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i/>
      <vertAlign val="superscript"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4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/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6" fillId="26" borderId="30" xfId="0" applyFont="1" applyFill="1" applyBorder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2" fillId="26" borderId="0" xfId="0" applyFont="1" applyFill="1"/>
    <xf numFmtId="0" fontId="42" fillId="26" borderId="16" xfId="0" applyFont="1" applyFill="1" applyBorder="1"/>
    <xf numFmtId="0" fontId="42" fillId="26" borderId="34" xfId="0" applyFont="1" applyFill="1" applyBorder="1"/>
    <xf numFmtId="0" fontId="42" fillId="26" borderId="0" xfId="0" applyFont="1" applyFill="1" applyAlignment="1">
      <alignment horizontal="right"/>
    </xf>
    <xf numFmtId="165" fontId="42" fillId="26" borderId="0" xfId="0" applyNumberFormat="1" applyFont="1" applyFill="1"/>
    <xf numFmtId="0" fontId="44" fillId="26" borderId="0" xfId="0" applyFont="1" applyFill="1"/>
    <xf numFmtId="0" fontId="50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Alignment="1">
      <alignment horizontal="left" vertical="center"/>
    </xf>
    <xf numFmtId="0" fontId="51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Alignment="1">
      <alignment horizontal="center"/>
    </xf>
    <xf numFmtId="0" fontId="46" fillId="26" borderId="0" xfId="0" applyFont="1" applyFill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3" fontId="46" fillId="26" borderId="0" xfId="0" applyNumberFormat="1" applyFont="1" applyFill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49" fillId="26" borderId="0" xfId="0" applyFont="1" applyFill="1"/>
    <xf numFmtId="0" fontId="52" fillId="26" borderId="0" xfId="0" applyFont="1" applyFill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/>
    <xf numFmtId="166" fontId="42" fillId="0" borderId="0" xfId="0" applyNumberFormat="1" applyFont="1"/>
    <xf numFmtId="0" fontId="42" fillId="0" borderId="67" xfId="0" applyFont="1" applyBorder="1"/>
    <xf numFmtId="0" fontId="42" fillId="26" borderId="67" xfId="0" applyFont="1" applyFill="1" applyBorder="1"/>
    <xf numFmtId="0" fontId="46" fillId="26" borderId="0" xfId="0" applyFont="1" applyFill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46" fillId="26" borderId="0" xfId="0" applyFont="1" applyFill="1" applyAlignment="1">
      <alignment horizontal="left" vertical="center"/>
    </xf>
    <xf numFmtId="0" fontId="51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165" fontId="46" fillId="0" borderId="30" xfId="0" applyNumberFormat="1" applyFont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Border="1" applyAlignment="1">
      <alignment horizontal="center"/>
    </xf>
    <xf numFmtId="165" fontId="46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4" fillId="26" borderId="0" xfId="0" applyFont="1" applyFill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1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Border="1"/>
    <xf numFmtId="0" fontId="46" fillId="26" borderId="0" xfId="0" applyFont="1" applyFill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2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0" fontId="46" fillId="0" borderId="63" xfId="0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6" fillId="0" borderId="66" xfId="0" applyNumberFormat="1" applyFont="1" applyBorder="1"/>
    <xf numFmtId="3" fontId="48" fillId="0" borderId="64" xfId="0" applyNumberFormat="1" applyFont="1" applyBorder="1"/>
    <xf numFmtId="3" fontId="48" fillId="0" borderId="68" xfId="0" applyNumberFormat="1" applyFont="1" applyBorder="1"/>
    <xf numFmtId="3" fontId="48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3" fontId="46" fillId="0" borderId="72" xfId="0" applyNumberFormat="1" applyFont="1" applyBorder="1"/>
    <xf numFmtId="0" fontId="46" fillId="26" borderId="47" xfId="0" applyFont="1" applyFill="1" applyBorder="1"/>
    <xf numFmtId="0" fontId="46" fillId="26" borderId="48" xfId="0" applyFont="1" applyFill="1" applyBorder="1"/>
    <xf numFmtId="0" fontId="46" fillId="26" borderId="33" xfId="0" applyFont="1" applyFill="1" applyBorder="1" applyAlignment="1">
      <alignment horizontal="left" vertical="center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 applyAlignment="1">
      <alignment horizontal="right"/>
    </xf>
    <xf numFmtId="0" fontId="57" fillId="0" borderId="48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6" fillId="28" borderId="37" xfId="0" applyFont="1" applyFill="1" applyBorder="1" applyAlignment="1">
      <alignment horizontal="left" vertical="center"/>
    </xf>
    <xf numFmtId="0" fontId="56" fillId="28" borderId="32" xfId="0" applyFont="1" applyFill="1" applyBorder="1" applyAlignment="1">
      <alignment horizontal="left" vertical="center"/>
    </xf>
    <xf numFmtId="0" fontId="58" fillId="26" borderId="0" xfId="0" applyFont="1" applyFill="1"/>
    <xf numFmtId="0" fontId="59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2" xfId="0" applyNumberFormat="1" applyFont="1" applyBorder="1"/>
    <xf numFmtId="165" fontId="46" fillId="0" borderId="65" xfId="0" applyNumberFormat="1" applyFont="1" applyBorder="1"/>
    <xf numFmtId="165" fontId="46" fillId="0" borderId="66" xfId="0" applyNumberFormat="1" applyFont="1" applyBorder="1"/>
    <xf numFmtId="165" fontId="48" fillId="0" borderId="64" xfId="0" applyNumberFormat="1" applyFont="1" applyBorder="1"/>
    <xf numFmtId="165" fontId="48" fillId="0" borderId="68" xfId="0" applyNumberFormat="1" applyFont="1" applyBorder="1"/>
    <xf numFmtId="165" fontId="48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166" fontId="46" fillId="28" borderId="31" xfId="0" applyNumberFormat="1" applyFont="1" applyFill="1" applyBorder="1"/>
    <xf numFmtId="166" fontId="46" fillId="28" borderId="0" xfId="0" applyNumberFormat="1" applyFont="1" applyFill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0" fontId="60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6" fillId="28" borderId="38" xfId="0" applyFont="1" applyFill="1" applyBorder="1" applyAlignment="1">
      <alignment horizontal="left" vertical="center"/>
    </xf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3" fontId="49" fillId="26" borderId="0" xfId="0" applyNumberFormat="1" applyFont="1" applyFill="1"/>
    <xf numFmtId="0" fontId="59" fillId="0" borderId="0" xfId="0" applyFont="1"/>
    <xf numFmtId="0" fontId="58" fillId="0" borderId="0" xfId="0" applyFont="1"/>
    <xf numFmtId="0" fontId="45" fillId="28" borderId="25" xfId="0" applyFont="1" applyFill="1" applyBorder="1"/>
    <xf numFmtId="0" fontId="46" fillId="28" borderId="26" xfId="0" applyFont="1" applyFill="1" applyBorder="1"/>
    <xf numFmtId="0" fontId="48" fillId="28" borderId="27" xfId="0" applyFont="1" applyFill="1" applyBorder="1"/>
    <xf numFmtId="0" fontId="51" fillId="26" borderId="15" xfId="0" applyFont="1" applyFill="1" applyBorder="1"/>
    <xf numFmtId="0" fontId="55" fillId="0" borderId="0" xfId="0" applyFont="1"/>
    <xf numFmtId="166" fontId="48" fillId="26" borderId="30" xfId="0" applyNumberFormat="1" applyFont="1" applyFill="1" applyBorder="1"/>
    <xf numFmtId="3" fontId="46" fillId="26" borderId="31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 applyAlignment="1">
      <alignment horizontal="right"/>
    </xf>
    <xf numFmtId="166" fontId="46" fillId="26" borderId="46" xfId="0" applyNumberFormat="1" applyFont="1" applyFill="1" applyBorder="1"/>
    <xf numFmtId="166" fontId="46" fillId="26" borderId="34" xfId="0" applyNumberFormat="1" applyFont="1" applyFill="1" applyBorder="1"/>
    <xf numFmtId="166" fontId="46" fillId="26" borderId="35" xfId="0" applyNumberFormat="1" applyFont="1" applyFill="1" applyBorder="1"/>
    <xf numFmtId="17" fontId="46" fillId="26" borderId="49" xfId="0" applyNumberFormat="1" applyFont="1" applyFill="1" applyBorder="1" applyAlignment="1">
      <alignment horizontal="center"/>
    </xf>
    <xf numFmtId="17" fontId="46" fillId="26" borderId="50" xfId="0" applyNumberFormat="1" applyFont="1" applyFill="1" applyBorder="1" applyAlignment="1">
      <alignment horizontal="center"/>
    </xf>
    <xf numFmtId="165" fontId="46" fillId="26" borderId="34" xfId="0" applyNumberFormat="1" applyFont="1" applyFill="1" applyBorder="1" applyAlignment="1">
      <alignment horizontal="center"/>
    </xf>
    <xf numFmtId="165" fontId="46" fillId="26" borderId="36" xfId="0" applyNumberFormat="1" applyFont="1" applyFill="1" applyBorder="1" applyAlignment="1">
      <alignment horizont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6" fillId="28" borderId="53" xfId="0" applyFont="1" applyFill="1" applyBorder="1" applyAlignment="1">
      <alignment horizontal="left" vertical="center"/>
    </xf>
    <xf numFmtId="0" fontId="56" fillId="28" borderId="54" xfId="0" applyFont="1" applyFill="1" applyBorder="1" applyAlignment="1">
      <alignment horizontal="left" vertical="center"/>
    </xf>
    <xf numFmtId="0" fontId="56" fillId="28" borderId="55" xfId="0" applyFont="1" applyFill="1" applyBorder="1" applyAlignment="1">
      <alignment horizontal="left" vertical="center"/>
    </xf>
    <xf numFmtId="0" fontId="57" fillId="0" borderId="56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5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3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W16" sqref="W16"/>
    </sheetView>
  </sheetViews>
  <sheetFormatPr defaultColWidth="9.140625" defaultRowHeight="12.75" outlineLevelRow="1"/>
  <cols>
    <col min="1" max="4" width="3.140625" style="9" customWidth="1"/>
    <col min="5" max="5" width="31.42578125" style="9" customWidth="1"/>
    <col min="6" max="6" width="39.5703125" style="9" customWidth="1"/>
    <col min="7" max="7" width="12.7109375" style="9" customWidth="1"/>
    <col min="8" max="13" width="9.7109375" style="9" customWidth="1"/>
    <col min="14" max="14" width="5.140625" style="9" customWidth="1"/>
    <col min="15" max="16384" width="9.140625" style="9"/>
  </cols>
  <sheetData>
    <row r="1" spans="2:17" ht="22.5" customHeight="1" thickBot="1">
      <c r="B1" s="8"/>
    </row>
    <row r="2" spans="2:17" ht="30" customHeight="1" thickBot="1">
      <c r="B2" s="297" t="str">
        <f>""&amp;H3&amp;""</f>
        <v>Summer 2026 medium-term forecast (MTF-2026Q2)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</row>
    <row r="3" spans="2:17" ht="42" customHeight="1">
      <c r="B3" s="289" t="s">
        <v>15</v>
      </c>
      <c r="C3" s="290"/>
      <c r="D3" s="290"/>
      <c r="E3" s="291"/>
      <c r="F3" s="295" t="s">
        <v>16</v>
      </c>
      <c r="G3" s="220" t="s">
        <v>14</v>
      </c>
      <c r="H3" s="300" t="s">
        <v>210</v>
      </c>
      <c r="I3" s="301"/>
      <c r="J3" s="303"/>
      <c r="K3" s="300" t="s">
        <v>211</v>
      </c>
      <c r="L3" s="301"/>
      <c r="M3" s="302"/>
    </row>
    <row r="4" spans="2:17">
      <c r="B4" s="292"/>
      <c r="C4" s="293"/>
      <c r="D4" s="293"/>
      <c r="E4" s="294"/>
      <c r="F4" s="296"/>
      <c r="G4" s="221">
        <v>2025</v>
      </c>
      <c r="H4" s="222">
        <v>2026</v>
      </c>
      <c r="I4" s="222">
        <v>2027</v>
      </c>
      <c r="J4" s="223">
        <v>2028</v>
      </c>
      <c r="K4" s="221">
        <v>2026</v>
      </c>
      <c r="L4" s="221">
        <v>2027</v>
      </c>
      <c r="M4" s="224">
        <v>2028</v>
      </c>
    </row>
    <row r="5" spans="2:17" ht="13.5" thickBot="1">
      <c r="B5" s="274" t="s">
        <v>17</v>
      </c>
      <c r="C5" s="275"/>
      <c r="D5" s="275"/>
      <c r="E5" s="63"/>
      <c r="F5" s="64"/>
      <c r="G5" s="65"/>
      <c r="H5" s="66"/>
      <c r="I5" s="66"/>
      <c r="J5" s="67"/>
      <c r="K5" s="66"/>
      <c r="L5" s="66"/>
      <c r="M5" s="68"/>
    </row>
    <row r="6" spans="2:17">
      <c r="B6" s="10"/>
      <c r="C6" s="9" t="s">
        <v>18</v>
      </c>
      <c r="E6" s="11"/>
      <c r="F6" s="12" t="s">
        <v>19</v>
      </c>
      <c r="G6" s="13">
        <v>4.2408290551516359</v>
      </c>
      <c r="H6" s="14">
        <v>3.9890069620063002</v>
      </c>
      <c r="I6" s="14">
        <v>2.8564313488178499</v>
      </c>
      <c r="J6" s="15">
        <v>3.3652886280866028</v>
      </c>
      <c r="K6" s="14">
        <v>0.1</v>
      </c>
      <c r="L6" s="14">
        <v>0.4</v>
      </c>
      <c r="M6" s="16">
        <v>0.5</v>
      </c>
      <c r="O6" s="17"/>
      <c r="P6" s="17"/>
      <c r="Q6" s="17"/>
    </row>
    <row r="7" spans="2:17">
      <c r="B7" s="10"/>
      <c r="C7" s="9" t="s">
        <v>20</v>
      </c>
      <c r="E7" s="11"/>
      <c r="F7" s="12" t="s">
        <v>19</v>
      </c>
      <c r="G7" s="13">
        <v>4.0000544836445755</v>
      </c>
      <c r="H7" s="14">
        <v>3.8401132928617301</v>
      </c>
      <c r="I7" s="14">
        <v>2.9456656055281343</v>
      </c>
      <c r="J7" s="15">
        <v>3.339178019318112</v>
      </c>
      <c r="K7" s="14">
        <v>-0.1</v>
      </c>
      <c r="L7" s="14">
        <v>0.3</v>
      </c>
      <c r="M7" s="16">
        <v>0.4</v>
      </c>
      <c r="O7" s="17"/>
      <c r="P7" s="17"/>
      <c r="Q7" s="17"/>
    </row>
    <row r="8" spans="2:17">
      <c r="B8" s="10"/>
      <c r="C8" s="9" t="s">
        <v>21</v>
      </c>
      <c r="E8" s="11"/>
      <c r="F8" s="12" t="s">
        <v>19</v>
      </c>
      <c r="G8" s="18">
        <v>4.1867444156320204</v>
      </c>
      <c r="H8" s="19">
        <v>4.5869742661669193</v>
      </c>
      <c r="I8" s="19">
        <v>2.9287139971519736</v>
      </c>
      <c r="J8" s="20">
        <v>3.009592044124048</v>
      </c>
      <c r="K8" s="14">
        <v>0.99999999999999956</v>
      </c>
      <c r="L8" s="14">
        <v>0.29999999999999982</v>
      </c>
      <c r="M8" s="16">
        <v>0.29999999999999982</v>
      </c>
    </row>
    <row r="9" spans="2:17" ht="3.75" customHeight="1">
      <c r="B9" s="10"/>
      <c r="E9" s="11"/>
      <c r="F9" s="12"/>
      <c r="G9" s="18"/>
      <c r="H9" s="19"/>
      <c r="I9" s="19"/>
      <c r="J9" s="20"/>
      <c r="K9" s="19"/>
      <c r="L9" s="19"/>
      <c r="M9" s="28"/>
    </row>
    <row r="10" spans="2:17" ht="13.5" thickBot="1">
      <c r="B10" s="274" t="s">
        <v>22</v>
      </c>
      <c r="C10" s="275"/>
      <c r="D10" s="275"/>
      <c r="E10" s="63"/>
      <c r="F10" s="64"/>
      <c r="G10" s="69"/>
      <c r="H10" s="70"/>
      <c r="I10" s="70"/>
      <c r="J10" s="71"/>
      <c r="K10" s="70"/>
      <c r="L10" s="70"/>
      <c r="M10" s="72"/>
    </row>
    <row r="11" spans="2:17">
      <c r="B11" s="10"/>
      <c r="C11" s="9" t="s">
        <v>23</v>
      </c>
      <c r="E11" s="11"/>
      <c r="F11" s="12" t="s">
        <v>24</v>
      </c>
      <c r="G11" s="18">
        <v>0.80741869014475753</v>
      </c>
      <c r="H11" s="19">
        <v>0.54409779546359971</v>
      </c>
      <c r="I11" s="19">
        <v>1.9031043892303643</v>
      </c>
      <c r="J11" s="20">
        <v>2.5871885500813505</v>
      </c>
      <c r="K11" s="14">
        <v>0</v>
      </c>
      <c r="L11" s="14">
        <v>-0.10000000000000009</v>
      </c>
      <c r="M11" s="16">
        <v>0</v>
      </c>
    </row>
    <row r="12" spans="2:17">
      <c r="B12" s="10"/>
      <c r="D12" s="9" t="s">
        <v>25</v>
      </c>
      <c r="E12" s="11"/>
      <c r="F12" s="12" t="s">
        <v>24</v>
      </c>
      <c r="G12" s="18">
        <v>0.27989658372658255</v>
      </c>
      <c r="H12" s="19">
        <v>8.1797756179426528E-2</v>
      </c>
      <c r="I12" s="19">
        <v>1.3590226249486221</v>
      </c>
      <c r="J12" s="20">
        <v>1.1486049729431329</v>
      </c>
      <c r="K12" s="14">
        <v>0.5</v>
      </c>
      <c r="L12" s="14">
        <v>0.19999999999999996</v>
      </c>
      <c r="M12" s="16">
        <v>-9.9999999999999867E-2</v>
      </c>
    </row>
    <row r="13" spans="2:17">
      <c r="B13" s="10"/>
      <c r="D13" s="9" t="s">
        <v>26</v>
      </c>
      <c r="E13" s="11"/>
      <c r="F13" s="12" t="s">
        <v>24</v>
      </c>
      <c r="G13" s="18">
        <v>1.1058111506842181</v>
      </c>
      <c r="H13" s="19">
        <v>0.95790767354959883</v>
      </c>
      <c r="I13" s="19">
        <v>0.49395673495436654</v>
      </c>
      <c r="J13" s="20">
        <v>1.2123396845722993</v>
      </c>
      <c r="K13" s="14">
        <v>1</v>
      </c>
      <c r="L13" s="14">
        <v>-0.5</v>
      </c>
      <c r="M13" s="16">
        <v>-0.40000000000000013</v>
      </c>
    </row>
    <row r="14" spans="2:17">
      <c r="B14" s="10"/>
      <c r="D14" s="9" t="s">
        <v>27</v>
      </c>
      <c r="E14" s="11"/>
      <c r="F14" s="12" t="s">
        <v>24</v>
      </c>
      <c r="G14" s="18">
        <v>2.2244008986693302</v>
      </c>
      <c r="H14" s="19">
        <v>-4.8433902873735661</v>
      </c>
      <c r="I14" s="19">
        <v>-1.9656854784272184</v>
      </c>
      <c r="J14" s="20">
        <v>4.0037129897872177</v>
      </c>
      <c r="K14" s="14">
        <v>-4.0999999999999996</v>
      </c>
      <c r="L14" s="14">
        <v>0.5</v>
      </c>
      <c r="M14" s="16">
        <v>0.89999999999999991</v>
      </c>
    </row>
    <row r="15" spans="2:17">
      <c r="B15" s="10"/>
      <c r="D15" s="9" t="s">
        <v>28</v>
      </c>
      <c r="E15" s="11"/>
      <c r="F15" s="12" t="s">
        <v>24</v>
      </c>
      <c r="G15" s="18">
        <v>4.1305765383490325</v>
      </c>
      <c r="H15" s="19">
        <v>1.0526024676695442</v>
      </c>
      <c r="I15" s="19">
        <v>3.9222924369787506</v>
      </c>
      <c r="J15" s="20">
        <v>4.4147362414642259</v>
      </c>
      <c r="K15" s="14">
        <v>-0.29999999999999982</v>
      </c>
      <c r="L15" s="14">
        <v>-0.19999999999999973</v>
      </c>
      <c r="M15" s="16">
        <v>0.10000000000000053</v>
      </c>
    </row>
    <row r="16" spans="2:17">
      <c r="B16" s="10"/>
      <c r="D16" s="9" t="s">
        <v>29</v>
      </c>
      <c r="E16" s="11"/>
      <c r="F16" s="12" t="s">
        <v>24</v>
      </c>
      <c r="G16" s="18">
        <v>3.919345849937045</v>
      </c>
      <c r="H16" s="19">
        <v>0.31541279902585018</v>
      </c>
      <c r="I16" s="19">
        <v>2.4880585831438253</v>
      </c>
      <c r="J16" s="20">
        <v>3.5919858524085129</v>
      </c>
      <c r="K16" s="14">
        <v>-0.10000000000000003</v>
      </c>
      <c r="L16" s="14">
        <v>0</v>
      </c>
      <c r="M16" s="16">
        <v>0.10000000000000009</v>
      </c>
    </row>
    <row r="17" spans="2:24">
      <c r="B17" s="10"/>
      <c r="D17" s="9" t="s">
        <v>30</v>
      </c>
      <c r="E17" s="11"/>
      <c r="F17" s="12" t="s">
        <v>31</v>
      </c>
      <c r="G17" s="21">
        <v>3707.6440000000002</v>
      </c>
      <c r="H17" s="22">
        <v>4408.8265804070397</v>
      </c>
      <c r="I17" s="22">
        <v>5874.0692905722863</v>
      </c>
      <c r="J17" s="23">
        <v>6893.1776931429195</v>
      </c>
      <c r="K17" s="24">
        <v>-277.80000000000018</v>
      </c>
      <c r="L17" s="24">
        <v>-479.29999999999927</v>
      </c>
      <c r="M17" s="25">
        <v>-536.90000000000055</v>
      </c>
    </row>
    <row r="18" spans="2:24">
      <c r="B18" s="10"/>
      <c r="C18" s="9" t="s">
        <v>32</v>
      </c>
      <c r="E18" s="11"/>
      <c r="F18" s="12" t="s">
        <v>33</v>
      </c>
      <c r="G18" s="18">
        <v>-0.20517039749999999</v>
      </c>
      <c r="H18" s="19">
        <v>-1.137746616631119</v>
      </c>
      <c r="I18" s="19">
        <v>-1.0607798381918054</v>
      </c>
      <c r="J18" s="20">
        <v>-0.40569574524871033</v>
      </c>
      <c r="K18" s="24">
        <v>0.39999999999999991</v>
      </c>
      <c r="L18" s="24">
        <v>0.19999999999999996</v>
      </c>
      <c r="M18" s="25">
        <v>0.4</v>
      </c>
    </row>
    <row r="19" spans="2:24">
      <c r="B19" s="10"/>
      <c r="C19" s="9" t="s">
        <v>23</v>
      </c>
      <c r="E19" s="11"/>
      <c r="F19" s="12" t="s">
        <v>34</v>
      </c>
      <c r="G19" s="21">
        <v>136754.31199999998</v>
      </c>
      <c r="H19" s="22">
        <v>143805.40492564434</v>
      </c>
      <c r="I19" s="22">
        <v>150833.97299886352</v>
      </c>
      <c r="J19" s="23">
        <v>159393.26462352864</v>
      </c>
      <c r="K19" s="24">
        <v>1497.3999999999942</v>
      </c>
      <c r="L19" s="24">
        <v>1871.2999999999884</v>
      </c>
      <c r="M19" s="25">
        <v>2465.1999999999825</v>
      </c>
    </row>
    <row r="20" spans="2:24" ht="3.75" customHeight="1">
      <c r="B20" s="10"/>
      <c r="E20" s="11"/>
      <c r="F20" s="12"/>
      <c r="G20" s="26"/>
      <c r="H20" s="27"/>
      <c r="I20" s="27"/>
      <c r="J20" s="12"/>
      <c r="K20" s="19"/>
      <c r="L20" s="19"/>
      <c r="M20" s="28"/>
    </row>
    <row r="21" spans="2:24" ht="13.5" thickBot="1">
      <c r="B21" s="274" t="s">
        <v>35</v>
      </c>
      <c r="C21" s="275"/>
      <c r="D21" s="275"/>
      <c r="E21" s="63"/>
      <c r="F21" s="64"/>
      <c r="G21" s="73"/>
      <c r="H21" s="74"/>
      <c r="I21" s="74"/>
      <c r="J21" s="64"/>
      <c r="K21" s="70"/>
      <c r="L21" s="70"/>
      <c r="M21" s="72"/>
    </row>
    <row r="22" spans="2:24">
      <c r="B22" s="10"/>
      <c r="C22" s="9" t="s">
        <v>36</v>
      </c>
      <c r="E22" s="11"/>
      <c r="F22" s="12" t="s">
        <v>37</v>
      </c>
      <c r="G22" s="21">
        <v>2427.0570000000002</v>
      </c>
      <c r="H22" s="22">
        <v>2421.2214139797115</v>
      </c>
      <c r="I22" s="22">
        <v>2418.081895807773</v>
      </c>
      <c r="J22" s="23">
        <v>2420.1751227015852</v>
      </c>
      <c r="K22" s="19">
        <v>-2.3000000000001819</v>
      </c>
      <c r="L22" s="19">
        <v>0.1999999999998181</v>
      </c>
      <c r="M22" s="28">
        <v>0.6999999999998181</v>
      </c>
      <c r="O22" s="29"/>
    </row>
    <row r="23" spans="2:24">
      <c r="B23" s="10"/>
      <c r="C23" s="9" t="s">
        <v>38</v>
      </c>
      <c r="E23" s="11"/>
      <c r="F23" s="12" t="s">
        <v>39</v>
      </c>
      <c r="G23" s="18">
        <v>-0.13302939155408922</v>
      </c>
      <c r="H23" s="19">
        <v>-0.24043877091838795</v>
      </c>
      <c r="I23" s="19">
        <v>-0.12966671093406035</v>
      </c>
      <c r="J23" s="20">
        <v>8.6565591407023135E-2</v>
      </c>
      <c r="K23" s="19">
        <v>-0.1</v>
      </c>
      <c r="L23" s="19">
        <v>0.1</v>
      </c>
      <c r="M23" s="28">
        <v>0</v>
      </c>
    </row>
    <row r="24" spans="2:24" ht="14.25">
      <c r="B24" s="10"/>
      <c r="C24" s="9" t="s">
        <v>40</v>
      </c>
      <c r="E24" s="11"/>
      <c r="F24" s="12" t="s">
        <v>41</v>
      </c>
      <c r="G24" s="30">
        <v>149.53699999999998</v>
      </c>
      <c r="H24" s="31">
        <v>164.74420061456462</v>
      </c>
      <c r="I24" s="31">
        <v>173.8215418096969</v>
      </c>
      <c r="J24" s="32">
        <v>171.44477195700773</v>
      </c>
      <c r="K24" s="19">
        <v>0.69999999999998863</v>
      </c>
      <c r="L24" s="19">
        <v>-0.79999999999998295</v>
      </c>
      <c r="M24" s="28">
        <v>-0.29999999999998295</v>
      </c>
    </row>
    <row r="25" spans="2:24">
      <c r="B25" s="10"/>
      <c r="C25" s="9" t="s">
        <v>42</v>
      </c>
      <c r="E25" s="11"/>
      <c r="F25" s="12" t="s">
        <v>13</v>
      </c>
      <c r="G25" s="18">
        <v>5.4177973392169463</v>
      </c>
      <c r="H25" s="19">
        <v>5.9736880425183241</v>
      </c>
      <c r="I25" s="19">
        <v>6.3145498989520483</v>
      </c>
      <c r="J25" s="20">
        <v>6.2428267695918045</v>
      </c>
      <c r="K25" s="19">
        <v>0</v>
      </c>
      <c r="L25" s="19">
        <v>-0.10000000000000053</v>
      </c>
      <c r="M25" s="28">
        <v>-9.9999999999999645E-2</v>
      </c>
    </row>
    <row r="26" spans="2:24" ht="14.25">
      <c r="B26" s="10"/>
      <c r="C26" s="9" t="s">
        <v>43</v>
      </c>
      <c r="E26" s="11"/>
      <c r="F26" s="12" t="s">
        <v>13</v>
      </c>
      <c r="G26" s="18">
        <v>6.08629809468869</v>
      </c>
      <c r="H26" s="19">
        <v>6.0590398798251375</v>
      </c>
      <c r="I26" s="19">
        <v>6.0387360651532713</v>
      </c>
      <c r="J26" s="20">
        <v>6.0254147323470608</v>
      </c>
      <c r="K26" s="19">
        <v>0</v>
      </c>
      <c r="L26" s="19">
        <v>0</v>
      </c>
      <c r="M26" s="28">
        <v>0</v>
      </c>
    </row>
    <row r="27" spans="2:24" ht="14.25">
      <c r="B27" s="10"/>
      <c r="C27" s="9" t="s">
        <v>44</v>
      </c>
      <c r="E27" s="11"/>
      <c r="F27" s="12" t="s">
        <v>19</v>
      </c>
      <c r="G27" s="18">
        <v>0.94170082057073046</v>
      </c>
      <c r="H27" s="19">
        <v>0.78642744285974686</v>
      </c>
      <c r="I27" s="19">
        <v>2.0354103498190739</v>
      </c>
      <c r="J27" s="20">
        <v>2.4984601518677607</v>
      </c>
      <c r="K27" s="19">
        <v>0.20000000000000007</v>
      </c>
      <c r="L27" s="19">
        <v>-0.20000000000000018</v>
      </c>
      <c r="M27" s="28">
        <v>0</v>
      </c>
    </row>
    <row r="28" spans="2:24" ht="14.25">
      <c r="B28" s="10"/>
      <c r="C28" s="9" t="s">
        <v>45</v>
      </c>
      <c r="E28" s="11"/>
      <c r="F28" s="12" t="s">
        <v>19</v>
      </c>
      <c r="G28" s="18">
        <v>5.1678718427199328</v>
      </c>
      <c r="H28" s="19">
        <v>5.4094749334527421</v>
      </c>
      <c r="I28" s="19">
        <v>5.0237356947856426</v>
      </c>
      <c r="J28" s="20">
        <v>5.5832456539480262</v>
      </c>
      <c r="K28" s="19">
        <v>1.2000000000000002</v>
      </c>
      <c r="L28" s="19">
        <v>9.9999999999999645E-2</v>
      </c>
      <c r="M28" s="28">
        <v>0.29999999999999982</v>
      </c>
    </row>
    <row r="29" spans="2:24">
      <c r="B29" s="10"/>
      <c r="C29" s="33" t="s">
        <v>46</v>
      </c>
      <c r="D29" s="33"/>
      <c r="E29" s="34"/>
      <c r="F29" s="35" t="s">
        <v>39</v>
      </c>
      <c r="G29" s="18">
        <v>6.2468934308813999</v>
      </c>
      <c r="H29" s="19">
        <v>4.0386182803969604</v>
      </c>
      <c r="I29" s="19">
        <v>4.2757741139443937</v>
      </c>
      <c r="J29" s="20">
        <v>5.0803780079586005</v>
      </c>
      <c r="K29" s="19">
        <v>0.10000000000000009</v>
      </c>
      <c r="L29" s="19">
        <v>0.20000000000000018</v>
      </c>
      <c r="M29" s="28">
        <v>0.29999999999999982</v>
      </c>
    </row>
    <row r="30" spans="2:24" ht="14.25">
      <c r="B30" s="10"/>
      <c r="C30" s="9" t="s">
        <v>47</v>
      </c>
      <c r="E30" s="11"/>
      <c r="F30" s="12" t="s">
        <v>19</v>
      </c>
      <c r="G30" s="18">
        <v>5.7216873348115058</v>
      </c>
      <c r="H30" s="19">
        <v>4.1447848315244755</v>
      </c>
      <c r="I30" s="19">
        <v>4.1996953622792716</v>
      </c>
      <c r="J30" s="20">
        <v>4.8212799034922398</v>
      </c>
      <c r="K30" s="19">
        <v>0.19999999999999973</v>
      </c>
      <c r="L30" s="19">
        <v>0.30000000000000027</v>
      </c>
      <c r="M30" s="28">
        <v>0.29999999999999982</v>
      </c>
      <c r="O30" s="17"/>
      <c r="P30" s="17"/>
    </row>
    <row r="31" spans="2:24" ht="14.25">
      <c r="B31" s="10"/>
      <c r="C31" s="9" t="s">
        <v>48</v>
      </c>
      <c r="E31" s="11"/>
      <c r="F31" s="12" t="s">
        <v>19</v>
      </c>
      <c r="G31" s="18">
        <v>1.6397779961260284</v>
      </c>
      <c r="H31" s="19">
        <v>0.29429466747249933</v>
      </c>
      <c r="I31" s="19">
        <v>1.2425280476934404</v>
      </c>
      <c r="J31" s="20">
        <v>1.5259632121358209</v>
      </c>
      <c r="K31" s="19">
        <v>0.27546227419018976</v>
      </c>
      <c r="L31" s="19">
        <v>-0.1</v>
      </c>
      <c r="M31" s="28">
        <v>-7.3100343670063239E-2</v>
      </c>
      <c r="O31" s="17"/>
      <c r="P31" s="17"/>
      <c r="Q31" s="17"/>
      <c r="R31" s="17"/>
      <c r="S31" s="17"/>
      <c r="U31" s="17"/>
      <c r="V31" s="17"/>
      <c r="W31" s="17"/>
      <c r="X31" s="17"/>
    </row>
    <row r="32" spans="2:24" ht="4.3499999999999996" customHeight="1">
      <c r="B32" s="10"/>
      <c r="E32" s="11"/>
      <c r="F32" s="11"/>
      <c r="G32" s="26"/>
      <c r="H32" s="27"/>
      <c r="I32" s="27"/>
      <c r="J32" s="12"/>
      <c r="K32" s="19"/>
      <c r="L32" s="19"/>
      <c r="M32" s="28"/>
    </row>
    <row r="33" spans="2:14" ht="13.5" thickBot="1">
      <c r="B33" s="274" t="s">
        <v>49</v>
      </c>
      <c r="C33" s="275"/>
      <c r="D33" s="275"/>
      <c r="E33" s="63"/>
      <c r="F33" s="63"/>
      <c r="G33" s="73"/>
      <c r="H33" s="74"/>
      <c r="I33" s="74"/>
      <c r="J33" s="64"/>
      <c r="K33" s="70"/>
      <c r="L33" s="70"/>
      <c r="M33" s="72"/>
    </row>
    <row r="34" spans="2:14">
      <c r="B34" s="10"/>
      <c r="C34" s="9" t="s">
        <v>50</v>
      </c>
      <c r="E34" s="11"/>
      <c r="F34" s="12" t="s">
        <v>51</v>
      </c>
      <c r="G34" s="18">
        <v>-1.1072663323047465</v>
      </c>
      <c r="H34" s="19">
        <v>-0.49922778678082125</v>
      </c>
      <c r="I34" s="19">
        <v>2.3137403647927073</v>
      </c>
      <c r="J34" s="20">
        <v>1.3376624020075951</v>
      </c>
      <c r="K34" s="14">
        <v>0.30000000000000004</v>
      </c>
      <c r="L34" s="14">
        <v>0.19999999999999973</v>
      </c>
      <c r="M34" s="16">
        <v>-0.19999999999999996</v>
      </c>
      <c r="N34" s="17"/>
    </row>
    <row r="35" spans="2:14" ht="14.25">
      <c r="B35" s="10"/>
      <c r="C35" s="9" t="s">
        <v>52</v>
      </c>
      <c r="E35" s="11"/>
      <c r="F35" s="12" t="s">
        <v>53</v>
      </c>
      <c r="G35" s="18">
        <v>7.1030475884297717</v>
      </c>
      <c r="H35" s="19">
        <v>6.5796025468923709</v>
      </c>
      <c r="I35" s="19">
        <v>7.4513340503421039</v>
      </c>
      <c r="J35" s="20">
        <v>7.6239945640450504</v>
      </c>
      <c r="K35" s="14">
        <v>-0.20000000000000018</v>
      </c>
      <c r="L35" s="14">
        <v>-9.9999999999999645E-2</v>
      </c>
      <c r="M35" s="16">
        <v>-0.30000000000000071</v>
      </c>
      <c r="N35" s="17"/>
    </row>
    <row r="36" spans="2:14" ht="4.3499999999999996" customHeight="1">
      <c r="B36" s="10"/>
      <c r="E36" s="11"/>
      <c r="F36" s="11"/>
      <c r="G36" s="26"/>
      <c r="H36" s="27"/>
      <c r="I36" s="27"/>
      <c r="J36" s="12"/>
      <c r="K36" s="19"/>
      <c r="L36" s="19"/>
      <c r="M36" s="28"/>
    </row>
    <row r="37" spans="2:14" ht="18" customHeight="1" thickBot="1">
      <c r="B37" s="274" t="s">
        <v>54</v>
      </c>
      <c r="C37" s="275"/>
      <c r="D37" s="275"/>
      <c r="E37" s="63"/>
      <c r="F37" s="63"/>
      <c r="G37" s="73"/>
      <c r="H37" s="74"/>
      <c r="I37" s="74"/>
      <c r="J37" s="64"/>
      <c r="K37" s="70"/>
      <c r="L37" s="70"/>
      <c r="M37" s="72"/>
    </row>
    <row r="38" spans="2:14">
      <c r="B38" s="10"/>
      <c r="C38" s="9" t="s">
        <v>55</v>
      </c>
      <c r="E38" s="11"/>
      <c r="F38" s="12" t="s">
        <v>56</v>
      </c>
      <c r="G38" s="18">
        <v>43.494902010841223</v>
      </c>
      <c r="H38" s="19">
        <v>42.826111498995537</v>
      </c>
      <c r="I38" s="19">
        <v>41.458580224092657</v>
      </c>
      <c r="J38" s="20">
        <v>40.800123037923356</v>
      </c>
      <c r="K38" s="19">
        <v>-0.15209191825114488</v>
      </c>
      <c r="L38" s="19">
        <v>-0.23359629087282485</v>
      </c>
      <c r="M38" s="28">
        <v>-0.25558202101104399</v>
      </c>
      <c r="N38" s="17"/>
    </row>
    <row r="39" spans="2:14">
      <c r="B39" s="10"/>
      <c r="C39" s="9" t="s">
        <v>57</v>
      </c>
      <c r="E39" s="11"/>
      <c r="F39" s="12" t="s">
        <v>56</v>
      </c>
      <c r="G39" s="18">
        <v>47.425746224181161</v>
      </c>
      <c r="H39" s="19">
        <v>47.945441749580823</v>
      </c>
      <c r="I39" s="19">
        <v>47.335397605382276</v>
      </c>
      <c r="J39" s="20">
        <v>46.105608389832888</v>
      </c>
      <c r="K39" s="19">
        <v>1.1953440982360064E-2</v>
      </c>
      <c r="L39" s="19">
        <v>-0.45858789372289976</v>
      </c>
      <c r="M39" s="28">
        <v>-0.95796731447909167</v>
      </c>
      <c r="N39" s="17"/>
    </row>
    <row r="40" spans="2:14" ht="14.25">
      <c r="B40" s="10"/>
      <c r="C40" s="9" t="s">
        <v>58</v>
      </c>
      <c r="E40" s="11"/>
      <c r="F40" s="12" t="s">
        <v>56</v>
      </c>
      <c r="G40" s="18">
        <v>-4.4505397387395984</v>
      </c>
      <c r="H40" s="19">
        <v>-4.5092861063867362</v>
      </c>
      <c r="I40" s="19">
        <v>-4.6470281657402319</v>
      </c>
      <c r="J40" s="20">
        <v>-4.3200328539905231</v>
      </c>
      <c r="K40" s="19">
        <v>-0.16404535923349961</v>
      </c>
      <c r="L40" s="19">
        <v>-0.1567777779945585</v>
      </c>
      <c r="M40" s="28">
        <v>-0.13204776503952065</v>
      </c>
      <c r="N40" s="17"/>
    </row>
    <row r="41" spans="2:14">
      <c r="B41" s="10"/>
      <c r="C41" s="9" t="s">
        <v>59</v>
      </c>
      <c r="E41" s="11"/>
      <c r="F41" s="36" t="s">
        <v>60</v>
      </c>
      <c r="G41" s="18">
        <v>-3.2334215313427173E-2</v>
      </c>
      <c r="H41" s="19">
        <v>-0.3264356772189112</v>
      </c>
      <c r="I41" s="19">
        <v>-0.3458766949793155</v>
      </c>
      <c r="J41" s="20">
        <v>-0.1602968561421596</v>
      </c>
      <c r="K41" s="19">
        <v>9.8173673808202633E-2</v>
      </c>
      <c r="L41" s="19">
        <v>9.4563554538825478E-2</v>
      </c>
      <c r="M41" s="28">
        <v>0.11232724926125037</v>
      </c>
      <c r="N41" s="17"/>
    </row>
    <row r="42" spans="2:14">
      <c r="B42" s="10"/>
      <c r="C42" s="9" t="s">
        <v>61</v>
      </c>
      <c r="E42" s="11"/>
      <c r="F42" s="36" t="s">
        <v>60</v>
      </c>
      <c r="G42" s="18">
        <v>-4.4682953516723183</v>
      </c>
      <c r="H42" s="19">
        <v>-4.1967581122693982</v>
      </c>
      <c r="I42" s="19">
        <v>-4.3077812768988855</v>
      </c>
      <c r="J42" s="20">
        <v>-4.1597359978483679</v>
      </c>
      <c r="K42" s="19">
        <v>-0.26207269648369946</v>
      </c>
      <c r="L42" s="19">
        <v>-0.25125804901602056</v>
      </c>
      <c r="M42" s="28">
        <v>-0.24437501430077546</v>
      </c>
      <c r="N42" s="17"/>
    </row>
    <row r="43" spans="2:14">
      <c r="B43" s="10"/>
      <c r="C43" s="9" t="s">
        <v>62</v>
      </c>
      <c r="E43" s="11"/>
      <c r="F43" s="36" t="s">
        <v>60</v>
      </c>
      <c r="G43" s="18">
        <v>-2.871802392027651</v>
      </c>
      <c r="H43" s="19">
        <v>-2.5755948148135355</v>
      </c>
      <c r="I43" s="19">
        <v>-2.6444140893070851</v>
      </c>
      <c r="J43" s="20">
        <v>-2.4285765522468248</v>
      </c>
      <c r="K43" s="19">
        <v>-0.266871845567481</v>
      </c>
      <c r="L43" s="19">
        <v>-0.25582649264038837</v>
      </c>
      <c r="M43" s="28">
        <v>-0.24657086153066565</v>
      </c>
      <c r="N43" s="17"/>
    </row>
    <row r="44" spans="2:14" ht="14.25">
      <c r="B44" s="10"/>
      <c r="C44" s="9" t="s">
        <v>63</v>
      </c>
      <c r="E44" s="11"/>
      <c r="F44" s="36" t="s">
        <v>64</v>
      </c>
      <c r="G44" s="18">
        <v>1.2376049944299474</v>
      </c>
      <c r="H44" s="19">
        <v>0.2962075772141155</v>
      </c>
      <c r="I44" s="19">
        <v>-6.8819274493549631E-2</v>
      </c>
      <c r="J44" s="20">
        <v>0.21583753706026032</v>
      </c>
      <c r="K44" s="19">
        <v>-0.22686700913534175</v>
      </c>
      <c r="L44" s="19">
        <v>1.1045352927092633E-2</v>
      </c>
      <c r="M44" s="28">
        <v>9.2556311097227173E-3</v>
      </c>
      <c r="N44" s="17"/>
    </row>
    <row r="45" spans="2:14">
      <c r="B45" s="10"/>
      <c r="C45" s="9" t="s">
        <v>65</v>
      </c>
      <c r="E45" s="11"/>
      <c r="F45" s="12" t="s">
        <v>56</v>
      </c>
      <c r="G45" s="18">
        <v>61.392440773640843</v>
      </c>
      <c r="H45" s="19">
        <v>62.511938119196721</v>
      </c>
      <c r="I45" s="19">
        <v>63.988841212220549</v>
      </c>
      <c r="J45" s="20">
        <v>64.628508192635294</v>
      </c>
      <c r="K45" s="19">
        <v>-0.47400146655165543</v>
      </c>
      <c r="L45" s="19">
        <v>-0.45547897504361856</v>
      </c>
      <c r="M45" s="28">
        <v>-0.50257179995102774</v>
      </c>
      <c r="N45" s="17"/>
    </row>
    <row r="46" spans="2:14" ht="4.3499999999999996" customHeight="1">
      <c r="B46" s="10"/>
      <c r="E46" s="11"/>
      <c r="F46" s="11"/>
      <c r="G46" s="26"/>
      <c r="H46" s="27"/>
      <c r="I46" s="27"/>
      <c r="J46" s="12"/>
      <c r="K46" s="19"/>
      <c r="L46" s="19"/>
      <c r="M46" s="28"/>
      <c r="N46" s="17"/>
    </row>
    <row r="47" spans="2:14" ht="13.5" thickBot="1">
      <c r="B47" s="274" t="s">
        <v>66</v>
      </c>
      <c r="C47" s="275"/>
      <c r="D47" s="275"/>
      <c r="E47" s="63"/>
      <c r="F47" s="63"/>
      <c r="G47" s="73"/>
      <c r="H47" s="74"/>
      <c r="I47" s="74"/>
      <c r="J47" s="64"/>
      <c r="K47" s="70"/>
      <c r="L47" s="70"/>
      <c r="M47" s="72"/>
      <c r="N47" s="17"/>
    </row>
    <row r="48" spans="2:14">
      <c r="B48" s="10"/>
      <c r="C48" s="9" t="s">
        <v>67</v>
      </c>
      <c r="E48" s="11"/>
      <c r="F48" s="12" t="s">
        <v>56</v>
      </c>
      <c r="G48" s="18">
        <v>-0.18611509668520451</v>
      </c>
      <c r="H48" s="19">
        <v>-1.0659626485728586</v>
      </c>
      <c r="I48" s="19">
        <v>-0.15267506728482982</v>
      </c>
      <c r="J48" s="20">
        <v>0.73725370957005054</v>
      </c>
      <c r="K48" s="14">
        <v>-0.33873838726838479</v>
      </c>
      <c r="L48" s="14">
        <v>-0.9517316230242</v>
      </c>
      <c r="M48" s="16">
        <v>-0.95637575774576711</v>
      </c>
      <c r="N48" s="17"/>
    </row>
    <row r="49" spans="2:14">
      <c r="B49" s="10"/>
      <c r="C49" s="9" t="s">
        <v>68</v>
      </c>
      <c r="E49" s="11"/>
      <c r="F49" s="12" t="s">
        <v>56</v>
      </c>
      <c r="G49" s="18">
        <v>-3.6499849397392015</v>
      </c>
      <c r="H49" s="19">
        <v>-3.7247741977867572</v>
      </c>
      <c r="I49" s="19">
        <v>-3.0910540688180941</v>
      </c>
      <c r="J49" s="20">
        <v>-2.0493419416798027</v>
      </c>
      <c r="K49" s="14">
        <v>-0.31026161490444171</v>
      </c>
      <c r="L49" s="14">
        <v>-0.91561911912933391</v>
      </c>
      <c r="M49" s="16">
        <v>-0.9143532677784898</v>
      </c>
      <c r="N49" s="17"/>
    </row>
    <row r="50" spans="2:14" ht="3.75" customHeight="1">
      <c r="B50" s="10"/>
      <c r="E50" s="11"/>
      <c r="F50" s="11"/>
      <c r="G50" s="26"/>
      <c r="H50" s="27"/>
      <c r="I50" s="27"/>
      <c r="J50" s="12"/>
      <c r="K50" s="19"/>
      <c r="L50" s="19"/>
      <c r="M50" s="28"/>
      <c r="N50" s="17"/>
    </row>
    <row r="51" spans="2:14" ht="13.5" hidden="1" outlineLevel="1" thickBot="1">
      <c r="B51" s="37" t="s">
        <v>4</v>
      </c>
      <c r="C51" s="38"/>
      <c r="D51" s="38"/>
      <c r="E51" s="39"/>
      <c r="F51" s="39"/>
      <c r="G51" s="40"/>
      <c r="H51" s="41"/>
      <c r="I51" s="41"/>
      <c r="J51" s="42"/>
      <c r="K51" s="43"/>
      <c r="L51" s="43"/>
      <c r="M51" s="44"/>
      <c r="N51" s="17"/>
    </row>
    <row r="52" spans="2:14" hidden="1" outlineLevel="1">
      <c r="B52" s="10"/>
      <c r="C52" s="9" t="s">
        <v>6</v>
      </c>
      <c r="E52" s="11"/>
      <c r="F52" s="12" t="s">
        <v>10</v>
      </c>
      <c r="G52" s="26"/>
      <c r="H52" s="27"/>
      <c r="I52" s="27"/>
      <c r="J52" s="12"/>
      <c r="K52" s="19"/>
      <c r="L52" s="19"/>
      <c r="M52" s="28"/>
      <c r="N52" s="17"/>
    </row>
    <row r="53" spans="2:14" hidden="1" outlineLevel="1">
      <c r="B53" s="10"/>
      <c r="C53" s="9" t="s">
        <v>5</v>
      </c>
      <c r="E53" s="11"/>
      <c r="F53" s="12" t="s">
        <v>10</v>
      </c>
      <c r="G53" s="26"/>
      <c r="H53" s="27"/>
      <c r="I53" s="27"/>
      <c r="J53" s="12"/>
      <c r="K53" s="19"/>
      <c r="L53" s="19"/>
      <c r="M53" s="28"/>
      <c r="N53" s="17"/>
    </row>
    <row r="54" spans="2:14" ht="3.75" hidden="1" customHeight="1" collapsed="1" thickBot="1">
      <c r="B54" s="10"/>
      <c r="E54" s="11"/>
      <c r="F54" s="11"/>
      <c r="G54" s="26"/>
      <c r="H54" s="27"/>
      <c r="I54" s="27"/>
      <c r="J54" s="12"/>
      <c r="K54" s="19"/>
      <c r="L54" s="19"/>
      <c r="M54" s="28"/>
      <c r="N54" s="17"/>
    </row>
    <row r="55" spans="2:14" ht="13.5" thickBot="1">
      <c r="B55" s="274" t="s">
        <v>69</v>
      </c>
      <c r="C55" s="275"/>
      <c r="D55" s="275"/>
      <c r="E55" s="276"/>
      <c r="F55" s="63"/>
      <c r="G55" s="73"/>
      <c r="H55" s="74"/>
      <c r="I55" s="74"/>
      <c r="J55" s="64"/>
      <c r="K55" s="70"/>
      <c r="L55" s="70"/>
      <c r="M55" s="72"/>
      <c r="N55" s="19"/>
    </row>
    <row r="56" spans="2:14">
      <c r="B56" s="10"/>
      <c r="C56" s="9" t="s">
        <v>70</v>
      </c>
      <c r="E56" s="11"/>
      <c r="F56" s="12" t="s">
        <v>19</v>
      </c>
      <c r="G56" s="18">
        <v>3.8608617500588025</v>
      </c>
      <c r="H56" s="19">
        <v>2.2295118926601845</v>
      </c>
      <c r="I56" s="19">
        <v>3.0524353593199152</v>
      </c>
      <c r="J56" s="20">
        <v>3.4788080310476346</v>
      </c>
      <c r="K56" s="45">
        <v>-0.19999999999999973</v>
      </c>
      <c r="L56" s="45">
        <v>-0.19999999999999973</v>
      </c>
      <c r="M56" s="46">
        <v>0.10000000000000009</v>
      </c>
      <c r="N56" s="17"/>
    </row>
    <row r="57" spans="2:14" ht="18" customHeight="1">
      <c r="B57" s="10"/>
      <c r="C57" s="9" t="s">
        <v>71</v>
      </c>
      <c r="E57" s="11"/>
      <c r="F57" s="12" t="s">
        <v>72</v>
      </c>
      <c r="G57" s="47">
        <v>1.1294120116960213</v>
      </c>
      <c r="H57" s="48">
        <v>1.1687014439324117</v>
      </c>
      <c r="I57" s="48">
        <v>1.1677599999999999</v>
      </c>
      <c r="J57" s="49">
        <v>1.1677599999999999</v>
      </c>
      <c r="K57" s="19">
        <v>0.5</v>
      </c>
      <c r="L57" s="19">
        <v>0.7</v>
      </c>
      <c r="M57" s="28">
        <v>0.7</v>
      </c>
      <c r="N57" s="17"/>
    </row>
    <row r="58" spans="2:14" ht="18" customHeight="1">
      <c r="B58" s="10"/>
      <c r="C58" s="9" t="s">
        <v>73</v>
      </c>
      <c r="E58" s="11"/>
      <c r="F58" s="12" t="s">
        <v>72</v>
      </c>
      <c r="G58" s="18">
        <v>69.133554508595267</v>
      </c>
      <c r="H58" s="19">
        <v>96.855190551618861</v>
      </c>
      <c r="I58" s="19">
        <v>82.232583333333324</v>
      </c>
      <c r="J58" s="20">
        <v>77.118083333333345</v>
      </c>
      <c r="K58" s="19">
        <v>19.2</v>
      </c>
      <c r="L58" s="19">
        <v>14</v>
      </c>
      <c r="M58" s="28">
        <v>9.8000000000000007</v>
      </c>
      <c r="N58" s="17"/>
    </row>
    <row r="59" spans="2:14" ht="14.25">
      <c r="B59" s="10"/>
      <c r="C59" s="9" t="s">
        <v>74</v>
      </c>
      <c r="E59" s="11"/>
      <c r="F59" s="12" t="s">
        <v>19</v>
      </c>
      <c r="G59" s="18">
        <v>-14.907760800688123</v>
      </c>
      <c r="H59" s="19">
        <v>40.098670233391545</v>
      </c>
      <c r="I59" s="19">
        <v>-15.097391409800011</v>
      </c>
      <c r="J59" s="20">
        <v>-6.2195540899744373</v>
      </c>
      <c r="K59" s="19">
        <v>22.5</v>
      </c>
      <c r="L59" s="19">
        <v>-3.9</v>
      </c>
      <c r="M59" s="28">
        <v>-3.6</v>
      </c>
      <c r="N59" s="17"/>
    </row>
    <row r="60" spans="2:14" ht="14.25">
      <c r="B60" s="10"/>
      <c r="C60" s="9" t="s">
        <v>75</v>
      </c>
      <c r="E60" s="11"/>
      <c r="F60" s="12" t="s">
        <v>19</v>
      </c>
      <c r="G60" s="18">
        <v>-18.461275769083798</v>
      </c>
      <c r="H60" s="19">
        <v>35.388829889546116</v>
      </c>
      <c r="I60" s="19">
        <v>-15.028943230633757</v>
      </c>
      <c r="J60" s="20">
        <v>-6.2195540899744373</v>
      </c>
      <c r="K60" s="50">
        <v>21.2</v>
      </c>
      <c r="L60" s="50">
        <v>-4</v>
      </c>
      <c r="M60" s="28">
        <v>-3.6</v>
      </c>
      <c r="N60" s="17"/>
    </row>
    <row r="61" spans="2:14">
      <c r="B61" s="10"/>
      <c r="C61" s="9" t="s">
        <v>76</v>
      </c>
      <c r="E61" s="11"/>
      <c r="F61" s="12" t="s">
        <v>19</v>
      </c>
      <c r="G61" s="18">
        <v>5.8039210429341237</v>
      </c>
      <c r="H61" s="19">
        <v>3.0191580715822397</v>
      </c>
      <c r="I61" s="19">
        <v>0.84668407725709827</v>
      </c>
      <c r="J61" s="20">
        <v>-1.9382883126666028</v>
      </c>
      <c r="K61" s="19">
        <v>4.5</v>
      </c>
      <c r="L61" s="19">
        <v>0</v>
      </c>
      <c r="M61" s="28">
        <v>-1.7999999999999998</v>
      </c>
      <c r="N61" s="17"/>
    </row>
    <row r="62" spans="2:14" ht="14.25">
      <c r="B62" s="10"/>
      <c r="C62" s="9" t="s">
        <v>77</v>
      </c>
      <c r="E62" s="11"/>
      <c r="F62" s="12" t="s">
        <v>19</v>
      </c>
      <c r="G62" s="18">
        <v>7.6165565574469074</v>
      </c>
      <c r="H62" s="19">
        <v>6.7786545873103288</v>
      </c>
      <c r="I62" s="19">
        <v>-12.436786340439699</v>
      </c>
      <c r="J62" s="20">
        <v>-12.951322014103017</v>
      </c>
      <c r="K62" s="19">
        <v>1.8999999999999995</v>
      </c>
      <c r="L62" s="19">
        <v>-1.2000000000000011</v>
      </c>
      <c r="M62" s="28">
        <v>3.3000000000000007</v>
      </c>
      <c r="N62" s="17"/>
    </row>
    <row r="63" spans="2:14" ht="14.25">
      <c r="B63" s="10"/>
      <c r="C63" s="9" t="s">
        <v>78</v>
      </c>
      <c r="E63" s="11"/>
      <c r="F63" s="12" t="s">
        <v>19</v>
      </c>
      <c r="G63" s="18">
        <v>5.369143837621615</v>
      </c>
      <c r="H63" s="19">
        <v>25.85876429803513</v>
      </c>
      <c r="I63" s="19">
        <v>-17.784427454701447</v>
      </c>
      <c r="J63" s="20">
        <v>-25.696055555580255</v>
      </c>
      <c r="K63" s="19">
        <v>-2</v>
      </c>
      <c r="L63" s="19">
        <v>3.1999999999999993</v>
      </c>
      <c r="M63" s="28">
        <v>3.1000000000000014</v>
      </c>
      <c r="N63" s="17"/>
    </row>
    <row r="64" spans="2:14">
      <c r="B64" s="10"/>
      <c r="C64" s="9" t="s">
        <v>79</v>
      </c>
      <c r="E64" s="11"/>
      <c r="F64" s="12" t="s">
        <v>80</v>
      </c>
      <c r="G64" s="18">
        <v>2.1788336438923395</v>
      </c>
      <c r="H64" s="19">
        <v>2.3648072871572872</v>
      </c>
      <c r="I64" s="19">
        <v>2.7566666666666668</v>
      </c>
      <c r="J64" s="20">
        <v>2.7095833333333332</v>
      </c>
      <c r="K64" s="19">
        <v>0.10000000000000009</v>
      </c>
      <c r="L64" s="19">
        <v>0.19999999999999973</v>
      </c>
      <c r="M64" s="28">
        <v>0.10000000000000009</v>
      </c>
      <c r="N64" s="17"/>
    </row>
    <row r="65" spans="2:14" ht="13.5" thickBot="1">
      <c r="B65" s="51"/>
      <c r="C65" s="52" t="s">
        <v>81</v>
      </c>
      <c r="D65" s="52"/>
      <c r="E65" s="53"/>
      <c r="F65" s="54" t="s">
        <v>13</v>
      </c>
      <c r="G65" s="55">
        <v>3.4304334839073967</v>
      </c>
      <c r="H65" s="56">
        <v>3.5573592243867243</v>
      </c>
      <c r="I65" s="56">
        <v>3.69394</v>
      </c>
      <c r="J65" s="57">
        <v>3.7628983333333337</v>
      </c>
      <c r="K65" s="56">
        <v>0.10000000000000009</v>
      </c>
      <c r="L65" s="56">
        <v>0.10000000000000009</v>
      </c>
      <c r="M65" s="58">
        <v>9.9999999999999645E-2</v>
      </c>
      <c r="N65" s="17"/>
    </row>
    <row r="66" spans="2:14" ht="15.75" customHeight="1">
      <c r="B66" s="60" t="s">
        <v>82</v>
      </c>
      <c r="C66" s="60"/>
      <c r="D66" s="60"/>
      <c r="E66" s="60"/>
      <c r="F66" s="60"/>
      <c r="G66" s="60"/>
    </row>
    <row r="67" spans="2:14" ht="12" customHeight="1">
      <c r="B67" s="60" t="s">
        <v>83</v>
      </c>
      <c r="C67" s="60"/>
      <c r="D67" s="60"/>
      <c r="E67" s="60"/>
      <c r="F67" s="60"/>
      <c r="G67" s="60"/>
    </row>
    <row r="68" spans="2:14" ht="12" customHeight="1">
      <c r="B68" s="60" t="s">
        <v>84</v>
      </c>
      <c r="C68" s="60"/>
      <c r="D68" s="60"/>
      <c r="E68" s="60"/>
      <c r="F68" s="60"/>
      <c r="G68" s="60"/>
    </row>
    <row r="69" spans="2:14" ht="12" customHeight="1">
      <c r="B69" s="60" t="s">
        <v>85</v>
      </c>
      <c r="C69" s="60"/>
      <c r="D69" s="60"/>
      <c r="E69" s="60"/>
      <c r="F69" s="60"/>
      <c r="G69" s="60"/>
    </row>
    <row r="70" spans="2:14" ht="12" customHeight="1">
      <c r="B70" s="60" t="s">
        <v>86</v>
      </c>
      <c r="C70" s="60"/>
      <c r="D70" s="60"/>
      <c r="E70" s="60"/>
      <c r="F70" s="60"/>
      <c r="G70" s="60"/>
    </row>
    <row r="71" spans="2:14" ht="12" customHeight="1">
      <c r="B71" s="60" t="s">
        <v>87</v>
      </c>
      <c r="C71" s="60"/>
      <c r="D71" s="60"/>
      <c r="E71" s="60"/>
      <c r="F71" s="60"/>
      <c r="G71" s="60"/>
    </row>
    <row r="72" spans="2:14" ht="12" customHeight="1">
      <c r="B72" s="60" t="s">
        <v>88</v>
      </c>
      <c r="C72" s="60"/>
      <c r="D72" s="60"/>
      <c r="E72" s="60"/>
      <c r="F72" s="60"/>
      <c r="G72" s="60"/>
    </row>
    <row r="73" spans="2:14" ht="12" customHeight="1">
      <c r="B73" s="60" t="s">
        <v>89</v>
      </c>
      <c r="C73" s="60"/>
      <c r="D73" s="60"/>
      <c r="E73" s="60"/>
      <c r="F73" s="60"/>
      <c r="G73" s="60"/>
    </row>
    <row r="74" spans="2:14" ht="12" customHeight="1">
      <c r="B74" s="60"/>
      <c r="C74" s="60" t="s">
        <v>90</v>
      </c>
      <c r="D74" s="60"/>
      <c r="E74" s="60"/>
      <c r="F74" s="60"/>
      <c r="G74" s="60"/>
    </row>
    <row r="75" spans="2:14" ht="12" customHeight="1">
      <c r="B75" s="60" t="s">
        <v>91</v>
      </c>
      <c r="C75" s="60"/>
      <c r="D75" s="60"/>
      <c r="E75" s="60"/>
      <c r="F75" s="60"/>
      <c r="G75" s="60"/>
    </row>
    <row r="76" spans="2:14" ht="12" customHeight="1">
      <c r="B76" s="60" t="s">
        <v>92</v>
      </c>
      <c r="C76" s="60"/>
      <c r="D76" s="61"/>
      <c r="E76" s="60"/>
      <c r="F76" s="60"/>
      <c r="G76" s="60"/>
    </row>
    <row r="77" spans="2:14" ht="12" customHeight="1">
      <c r="B77" s="60" t="s">
        <v>93</v>
      </c>
      <c r="C77" s="60"/>
      <c r="D77" s="60"/>
      <c r="E77" s="60"/>
      <c r="F77" s="60"/>
      <c r="G77" s="60"/>
    </row>
    <row r="78" spans="2:14" ht="12" customHeight="1">
      <c r="B78" s="60" t="s">
        <v>94</v>
      </c>
      <c r="C78" s="60"/>
      <c r="D78" s="60"/>
      <c r="E78" s="60"/>
      <c r="F78" s="60"/>
      <c r="G78" s="60"/>
    </row>
    <row r="79" spans="2:14" ht="12" customHeight="1">
      <c r="B79" s="60" t="s">
        <v>95</v>
      </c>
      <c r="C79" s="60"/>
      <c r="D79" s="60"/>
      <c r="E79" s="60"/>
      <c r="F79" s="60"/>
      <c r="G79" s="60"/>
    </row>
    <row r="80" spans="2:14" ht="12" customHeight="1">
      <c r="B80" s="60"/>
      <c r="C80" s="60"/>
      <c r="D80" s="60"/>
      <c r="E80" s="60"/>
      <c r="F80" s="60"/>
      <c r="G80" s="60"/>
    </row>
    <row r="81" spans="2:7" ht="12" customHeight="1">
      <c r="B81" s="60"/>
      <c r="C81" s="60"/>
      <c r="D81" s="60"/>
      <c r="E81" s="60"/>
      <c r="F81" s="60"/>
      <c r="G81" s="60"/>
    </row>
    <row r="82" spans="2:7" ht="12" customHeight="1">
      <c r="C82" s="59"/>
      <c r="D82" s="59"/>
    </row>
    <row r="83" spans="2:7" ht="12" customHeight="1"/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69"/>
  <sheetViews>
    <sheetView zoomScale="80" zoomScaleNormal="80" workbookViewId="0">
      <selection activeCell="V50" sqref="V50"/>
    </sheetView>
  </sheetViews>
  <sheetFormatPr defaultColWidth="9.140625" defaultRowHeight="14.25"/>
  <cols>
    <col min="1" max="5" width="3.140625" style="75" customWidth="1"/>
    <col min="6" max="6" width="29.85546875" style="75" customWidth="1"/>
    <col min="7" max="7" width="22" style="75" customWidth="1"/>
    <col min="8" max="8" width="10.5703125" style="75" customWidth="1"/>
    <col min="9" max="19" width="9.140625" style="75" customWidth="1"/>
    <col min="20" max="22" width="9.140625" style="75"/>
    <col min="23" max="27" width="9.140625" style="75" customWidth="1"/>
    <col min="28" max="16384" width="9.140625" style="75"/>
  </cols>
  <sheetData>
    <row r="1" spans="1:27" ht="22.5" customHeight="1" thickBot="1">
      <c r="A1" s="81"/>
      <c r="B1" s="227" t="s">
        <v>129</v>
      </c>
      <c r="C1" s="228"/>
      <c r="D1" s="228"/>
      <c r="E1" s="228"/>
      <c r="F1" s="228"/>
      <c r="G1" s="81"/>
    </row>
    <row r="2" spans="1:27" ht="30" customHeight="1">
      <c r="B2" s="225" t="str">
        <f>" "&amp;Summary!H3&amp;" - GDP components [level]"</f>
        <v xml:space="preserve"> Summer 2026 medium-term forecast (MTF-2026Q2) - GDP components [level]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1:27">
      <c r="B3" s="316" t="str">
        <f>Summary!B3</f>
        <v>Indicator</v>
      </c>
      <c r="C3" s="317"/>
      <c r="D3" s="317"/>
      <c r="E3" s="317"/>
      <c r="F3" s="318"/>
      <c r="G3" s="319" t="str">
        <f>Summary!F3</f>
        <v>Unit</v>
      </c>
      <c r="H3" s="82" t="s">
        <v>14</v>
      </c>
      <c r="I3" s="320">
        <v>2026</v>
      </c>
      <c r="J3" s="320">
        <v>2027</v>
      </c>
      <c r="K3" s="323">
        <v>2028</v>
      </c>
      <c r="L3" s="304">
        <v>2025</v>
      </c>
      <c r="M3" s="305"/>
      <c r="N3" s="305"/>
      <c r="O3" s="306"/>
      <c r="P3" s="305">
        <v>2026</v>
      </c>
      <c r="Q3" s="305"/>
      <c r="R3" s="305"/>
      <c r="S3" s="306"/>
      <c r="T3" s="304">
        <v>2027</v>
      </c>
      <c r="U3" s="305"/>
      <c r="V3" s="305"/>
      <c r="W3" s="306"/>
      <c r="X3" s="305">
        <v>2028</v>
      </c>
      <c r="Y3" s="305"/>
      <c r="Z3" s="305"/>
      <c r="AA3" s="307"/>
    </row>
    <row r="4" spans="1:27">
      <c r="B4" s="311"/>
      <c r="C4" s="312"/>
      <c r="D4" s="312"/>
      <c r="E4" s="312"/>
      <c r="F4" s="313"/>
      <c r="G4" s="315"/>
      <c r="H4" s="83">
        <v>2025</v>
      </c>
      <c r="I4" s="321"/>
      <c r="J4" s="321"/>
      <c r="K4" s="324"/>
      <c r="L4" s="84" t="s">
        <v>0</v>
      </c>
      <c r="M4" s="85" t="s">
        <v>1</v>
      </c>
      <c r="N4" s="85" t="s">
        <v>2</v>
      </c>
      <c r="O4" s="86" t="s">
        <v>3</v>
      </c>
      <c r="P4" s="85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1:27" ht="4.3499999999999996" customHeight="1">
      <c r="B5" s="88"/>
      <c r="C5" s="89"/>
      <c r="D5" s="89"/>
      <c r="E5" s="89"/>
      <c r="F5" s="90"/>
      <c r="G5" s="91"/>
      <c r="H5" s="92"/>
      <c r="I5" s="93"/>
      <c r="J5" s="93"/>
      <c r="K5" s="92"/>
      <c r="L5" s="140"/>
      <c r="M5" s="93"/>
      <c r="N5" s="93"/>
      <c r="O5" s="92"/>
      <c r="P5" s="94"/>
      <c r="Q5" s="94"/>
      <c r="R5" s="94"/>
      <c r="S5" s="94"/>
      <c r="T5" s="95"/>
      <c r="U5" s="94"/>
      <c r="V5" s="94"/>
      <c r="W5" s="96"/>
      <c r="X5" s="94"/>
      <c r="Y5" s="94"/>
      <c r="Z5" s="94"/>
      <c r="AA5" s="97"/>
    </row>
    <row r="6" spans="1:27">
      <c r="B6" s="98"/>
      <c r="C6" s="94" t="s">
        <v>23</v>
      </c>
      <c r="D6" s="94"/>
      <c r="E6" s="94"/>
      <c r="F6" s="96"/>
      <c r="G6" s="36" t="s">
        <v>96</v>
      </c>
      <c r="H6" s="99">
        <v>136754.31199999998</v>
      </c>
      <c r="I6" s="100">
        <v>143805.40492564434</v>
      </c>
      <c r="J6" s="100">
        <v>150833.97299886352</v>
      </c>
      <c r="K6" s="99">
        <v>159393.26462352864</v>
      </c>
      <c r="L6" s="280">
        <v>33312.161999999997</v>
      </c>
      <c r="M6" s="100">
        <v>33944.148999999998</v>
      </c>
      <c r="N6" s="100">
        <v>34480.262999999999</v>
      </c>
      <c r="O6" s="99">
        <v>35017.737999999998</v>
      </c>
      <c r="P6" s="101">
        <v>35641.449999999997</v>
      </c>
      <c r="Q6" s="101">
        <v>35655.876069467493</v>
      </c>
      <c r="R6" s="101">
        <v>36072.406513620874</v>
      </c>
      <c r="S6" s="101">
        <v>36435.672342555976</v>
      </c>
      <c r="T6" s="103">
        <v>36941.774123585077</v>
      </c>
      <c r="U6" s="101">
        <v>37435.168007530578</v>
      </c>
      <c r="V6" s="101">
        <v>37974.425742776395</v>
      </c>
      <c r="W6" s="102">
        <v>38482.605124971473</v>
      </c>
      <c r="X6" s="101">
        <v>39061.007593325259</v>
      </c>
      <c r="Y6" s="101">
        <v>39617.653879897574</v>
      </c>
      <c r="Z6" s="101">
        <v>40120.026210307064</v>
      </c>
      <c r="AA6" s="104">
        <v>40594.57693999874</v>
      </c>
    </row>
    <row r="7" spans="1:27">
      <c r="B7" s="98"/>
      <c r="C7" s="94"/>
      <c r="D7" s="94"/>
      <c r="E7" s="94" t="s">
        <v>97</v>
      </c>
      <c r="F7" s="96"/>
      <c r="G7" s="36" t="s">
        <v>96</v>
      </c>
      <c r="H7" s="102">
        <v>80249.878000000012</v>
      </c>
      <c r="I7" s="100">
        <v>83432.714387234169</v>
      </c>
      <c r="J7" s="100">
        <v>87068.147014660906</v>
      </c>
      <c r="K7" s="102">
        <v>90960.589904056702</v>
      </c>
      <c r="L7" s="103">
        <v>19782.28</v>
      </c>
      <c r="M7" s="101">
        <v>20057.346000000001</v>
      </c>
      <c r="N7" s="101">
        <v>20165.899000000001</v>
      </c>
      <c r="O7" s="102">
        <v>20244.352999999999</v>
      </c>
      <c r="P7" s="101">
        <v>20521.792294211358</v>
      </c>
      <c r="Q7" s="101">
        <v>20744.885756755404</v>
      </c>
      <c r="R7" s="101">
        <v>20986.312763630776</v>
      </c>
      <c r="S7" s="101">
        <v>21179.723572636631</v>
      </c>
      <c r="T7" s="103">
        <v>21442.591174460918</v>
      </c>
      <c r="U7" s="101">
        <v>21662.911257671145</v>
      </c>
      <c r="V7" s="101">
        <v>21880.312465646861</v>
      </c>
      <c r="W7" s="102">
        <v>22082.332116881978</v>
      </c>
      <c r="X7" s="101">
        <v>22359.115876866254</v>
      </c>
      <c r="Y7" s="101">
        <v>22620.618639472363</v>
      </c>
      <c r="Z7" s="101">
        <v>22867.178009980977</v>
      </c>
      <c r="AA7" s="104">
        <v>23113.677377737113</v>
      </c>
    </row>
    <row r="8" spans="1:27">
      <c r="B8" s="98"/>
      <c r="C8" s="94"/>
      <c r="D8" s="94"/>
      <c r="E8" s="94" t="s">
        <v>26</v>
      </c>
      <c r="F8" s="96"/>
      <c r="G8" s="36" t="s">
        <v>96</v>
      </c>
      <c r="H8" s="102">
        <v>29272.827000000001</v>
      </c>
      <c r="I8" s="101">
        <v>30631.069241913894</v>
      </c>
      <c r="J8" s="101">
        <v>31686.422999999999</v>
      </c>
      <c r="K8" s="102">
        <v>33027.313999999991</v>
      </c>
      <c r="L8" s="103">
        <v>7149.2430000000004</v>
      </c>
      <c r="M8" s="101">
        <v>7280.5630000000001</v>
      </c>
      <c r="N8" s="101">
        <v>7366.2160000000003</v>
      </c>
      <c r="O8" s="102">
        <v>7476.8050000000003</v>
      </c>
      <c r="P8" s="101">
        <v>7615.7252419138913</v>
      </c>
      <c r="Q8" s="101">
        <v>7622.1220000000003</v>
      </c>
      <c r="R8" s="101">
        <v>7663.0159999999996</v>
      </c>
      <c r="S8" s="101">
        <v>7730.2060000000001</v>
      </c>
      <c r="T8" s="103">
        <v>7821.3720000000003</v>
      </c>
      <c r="U8" s="101">
        <v>7872.268</v>
      </c>
      <c r="V8" s="101">
        <v>7954.0309999999999</v>
      </c>
      <c r="W8" s="102">
        <v>8038.7520000000004</v>
      </c>
      <c r="X8" s="101">
        <v>8150.5150000000003</v>
      </c>
      <c r="Y8" s="101">
        <v>8222.5370000000003</v>
      </c>
      <c r="Z8" s="101">
        <v>8293.8889999999901</v>
      </c>
      <c r="AA8" s="104">
        <v>8360.3729999999996</v>
      </c>
    </row>
    <row r="9" spans="1:27">
      <c r="B9" s="98"/>
      <c r="C9" s="94"/>
      <c r="D9" s="94"/>
      <c r="E9" s="94" t="s">
        <v>27</v>
      </c>
      <c r="F9" s="96"/>
      <c r="G9" s="36" t="s">
        <v>96</v>
      </c>
      <c r="H9" s="102">
        <v>28077.732</v>
      </c>
      <c r="I9" s="101">
        <v>28019.688034046045</v>
      </c>
      <c r="J9" s="101">
        <v>28350.663035864185</v>
      </c>
      <c r="K9" s="102">
        <v>30185.3787223898</v>
      </c>
      <c r="L9" s="103">
        <v>6664.241</v>
      </c>
      <c r="M9" s="101">
        <v>7223.4539999999997</v>
      </c>
      <c r="N9" s="101">
        <v>6986.6559999999999</v>
      </c>
      <c r="O9" s="102">
        <v>7203.3810000000003</v>
      </c>
      <c r="P9" s="101">
        <v>7080.0416113363653</v>
      </c>
      <c r="Q9" s="101">
        <v>7009.7062121574818</v>
      </c>
      <c r="R9" s="101">
        <v>6969.6041276956075</v>
      </c>
      <c r="S9" s="101">
        <v>6960.3360828565883</v>
      </c>
      <c r="T9" s="103">
        <v>6960.0572308312403</v>
      </c>
      <c r="U9" s="101">
        <v>7005.8914195646184</v>
      </c>
      <c r="V9" s="101">
        <v>7121.9764089675118</v>
      </c>
      <c r="W9" s="102">
        <v>7262.7379765008136</v>
      </c>
      <c r="X9" s="101">
        <v>7379.3602457598654</v>
      </c>
      <c r="Y9" s="101">
        <v>7492.2666864736966</v>
      </c>
      <c r="Z9" s="101">
        <v>7607.1074101609975</v>
      </c>
      <c r="AA9" s="104">
        <v>7706.644379995244</v>
      </c>
    </row>
    <row r="10" spans="1:27">
      <c r="B10" s="98"/>
      <c r="C10" s="94"/>
      <c r="D10" s="94"/>
      <c r="E10" s="94" t="s">
        <v>98</v>
      </c>
      <c r="F10" s="96"/>
      <c r="G10" s="36" t="s">
        <v>96</v>
      </c>
      <c r="H10" s="102">
        <v>137600.43700000003</v>
      </c>
      <c r="I10" s="101">
        <v>142083.47166319413</v>
      </c>
      <c r="J10" s="101">
        <v>147105.2330505251</v>
      </c>
      <c r="K10" s="102">
        <v>154173.28262644651</v>
      </c>
      <c r="L10" s="103">
        <v>33595.764000000003</v>
      </c>
      <c r="M10" s="101">
        <v>34561.363000000005</v>
      </c>
      <c r="N10" s="101">
        <v>34518.771000000001</v>
      </c>
      <c r="O10" s="102">
        <v>34924.539000000004</v>
      </c>
      <c r="P10" s="101">
        <v>35217.559147461616</v>
      </c>
      <c r="Q10" s="101">
        <v>35376.713968912889</v>
      </c>
      <c r="R10" s="101">
        <v>35618.932891326389</v>
      </c>
      <c r="S10" s="101">
        <v>35870.265655493218</v>
      </c>
      <c r="T10" s="103">
        <v>36224.020405292162</v>
      </c>
      <c r="U10" s="101">
        <v>36541.070677235766</v>
      </c>
      <c r="V10" s="101">
        <v>36956.319874614375</v>
      </c>
      <c r="W10" s="102">
        <v>37383.822093382791</v>
      </c>
      <c r="X10" s="101">
        <v>37888.991122626117</v>
      </c>
      <c r="Y10" s="101">
        <v>38335.422325946056</v>
      </c>
      <c r="Z10" s="101">
        <v>38768.174420141964</v>
      </c>
      <c r="AA10" s="104">
        <v>39180.694757732359</v>
      </c>
    </row>
    <row r="11" spans="1:27">
      <c r="B11" s="98"/>
      <c r="C11" s="94"/>
      <c r="D11" s="94" t="s">
        <v>99</v>
      </c>
      <c r="E11" s="94"/>
      <c r="F11" s="96"/>
      <c r="G11" s="36" t="s">
        <v>96</v>
      </c>
      <c r="H11" s="102">
        <v>116537.682</v>
      </c>
      <c r="I11" s="101">
        <v>122008.29849191426</v>
      </c>
      <c r="J11" s="101">
        <v>129707.11870615974</v>
      </c>
      <c r="K11" s="102">
        <v>137821.35442840465</v>
      </c>
      <c r="L11" s="103">
        <v>29031.584999999999</v>
      </c>
      <c r="M11" s="101">
        <v>29055.697</v>
      </c>
      <c r="N11" s="101">
        <v>28814.698</v>
      </c>
      <c r="O11" s="102">
        <v>29635.702000000001</v>
      </c>
      <c r="P11" s="101">
        <v>29678.621457437337</v>
      </c>
      <c r="Q11" s="101">
        <v>30285.740538918846</v>
      </c>
      <c r="R11" s="101">
        <v>30832.858950035363</v>
      </c>
      <c r="S11" s="101">
        <v>31211.077545522712</v>
      </c>
      <c r="T11" s="103">
        <v>31688.253488030547</v>
      </c>
      <c r="U11" s="101">
        <v>32122.320485976896</v>
      </c>
      <c r="V11" s="101">
        <v>32675.644264243165</v>
      </c>
      <c r="W11" s="102">
        <v>33220.90046790913</v>
      </c>
      <c r="X11" s="101">
        <v>33776.962381296587</v>
      </c>
      <c r="Y11" s="101">
        <v>34196.435822337749</v>
      </c>
      <c r="Z11" s="101">
        <v>34678.358925001485</v>
      </c>
      <c r="AA11" s="104">
        <v>35169.597299768822</v>
      </c>
    </row>
    <row r="12" spans="1:27">
      <c r="B12" s="98"/>
      <c r="C12" s="94"/>
      <c r="D12" s="94" t="s">
        <v>100</v>
      </c>
      <c r="E12" s="94"/>
      <c r="F12" s="96"/>
      <c r="G12" s="36" t="s">
        <v>96</v>
      </c>
      <c r="H12" s="102">
        <v>116803.52799999999</v>
      </c>
      <c r="I12" s="101">
        <v>122967.27488504039</v>
      </c>
      <c r="J12" s="101">
        <v>129294.02265681649</v>
      </c>
      <c r="K12" s="102">
        <v>135928.11086379137</v>
      </c>
      <c r="L12" s="103">
        <v>29662.696</v>
      </c>
      <c r="M12" s="101">
        <v>29053.698</v>
      </c>
      <c r="N12" s="101">
        <v>28626.605</v>
      </c>
      <c r="O12" s="102">
        <v>29460.528999999999</v>
      </c>
      <c r="P12" s="101">
        <v>29594.717978936282</v>
      </c>
      <c r="Q12" s="101">
        <v>30727.883175285853</v>
      </c>
      <c r="R12" s="101">
        <v>31172.137146720957</v>
      </c>
      <c r="S12" s="101">
        <v>31472.536584097292</v>
      </c>
      <c r="T12" s="103">
        <v>31798.380346202604</v>
      </c>
      <c r="U12" s="101">
        <v>32056.858780843646</v>
      </c>
      <c r="V12" s="101">
        <v>32486.797122966924</v>
      </c>
      <c r="W12" s="102">
        <v>32951.986406803313</v>
      </c>
      <c r="X12" s="101">
        <v>33435.53958921165</v>
      </c>
      <c r="Y12" s="101">
        <v>33745.514881414769</v>
      </c>
      <c r="Z12" s="101">
        <v>34158.558524731801</v>
      </c>
      <c r="AA12" s="104">
        <v>34588.497868433173</v>
      </c>
    </row>
    <row r="13" spans="1:27" ht="15" thickBot="1">
      <c r="B13" s="105"/>
      <c r="C13" s="106"/>
      <c r="D13" s="106" t="s">
        <v>30</v>
      </c>
      <c r="E13" s="106"/>
      <c r="F13" s="107"/>
      <c r="G13" s="108" t="s">
        <v>96</v>
      </c>
      <c r="H13" s="109">
        <v>-265.84599999999773</v>
      </c>
      <c r="I13" s="110">
        <v>-958.97639312612591</v>
      </c>
      <c r="J13" s="110">
        <v>413.09604934325034</v>
      </c>
      <c r="K13" s="109">
        <v>1893.2435646132508</v>
      </c>
      <c r="L13" s="111">
        <v>-631.11100000000079</v>
      </c>
      <c r="M13" s="110">
        <v>1.9989999999997963</v>
      </c>
      <c r="N13" s="110">
        <v>188.09300000000076</v>
      </c>
      <c r="O13" s="109">
        <v>175.1730000000025</v>
      </c>
      <c r="P13" s="110">
        <v>83.903478501055361</v>
      </c>
      <c r="Q13" s="110">
        <v>-442.14263636700707</v>
      </c>
      <c r="R13" s="110">
        <v>-339.27819668559459</v>
      </c>
      <c r="S13" s="110">
        <v>-261.45903857457961</v>
      </c>
      <c r="T13" s="111">
        <v>-110.12685817205784</v>
      </c>
      <c r="U13" s="110">
        <v>65.461705133249779</v>
      </c>
      <c r="V13" s="110">
        <v>188.84714127624102</v>
      </c>
      <c r="W13" s="109">
        <v>268.91406110581738</v>
      </c>
      <c r="X13" s="110">
        <v>341.4227920849371</v>
      </c>
      <c r="Y13" s="110">
        <v>450.92094092298066</v>
      </c>
      <c r="Z13" s="110">
        <v>519.80040026968345</v>
      </c>
      <c r="AA13" s="112">
        <v>581.09943133564957</v>
      </c>
    </row>
    <row r="14" spans="1:27" ht="15" thickBot="1">
      <c r="G14" s="78"/>
    </row>
    <row r="15" spans="1:27" ht="30" customHeight="1">
      <c r="B15" s="225" t="str">
        <f>" "&amp;Summary!H3&amp;" - GDP components [change over previous period]"</f>
        <v xml:space="preserve"> Summer 2026 medium-term forecast (MTF-2026Q2) - GDP components [change over previous period]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3"/>
    </row>
    <row r="16" spans="1:27">
      <c r="B16" s="316" t="str">
        <f>B3</f>
        <v>Indicator</v>
      </c>
      <c r="C16" s="317"/>
      <c r="D16" s="317"/>
      <c r="E16" s="317"/>
      <c r="F16" s="318"/>
      <c r="G16" s="319" t="str">
        <f>G3</f>
        <v>Unit</v>
      </c>
      <c r="H16" s="82" t="str">
        <f t="shared" ref="H16:K16" si="0">H$3</f>
        <v>Actual data</v>
      </c>
      <c r="I16" s="320">
        <f t="shared" si="0"/>
        <v>2026</v>
      </c>
      <c r="J16" s="320">
        <f t="shared" si="0"/>
        <v>2027</v>
      </c>
      <c r="K16" s="323">
        <f t="shared" si="0"/>
        <v>2028</v>
      </c>
      <c r="L16" s="304">
        <v>2025</v>
      </c>
      <c r="M16" s="305"/>
      <c r="N16" s="305"/>
      <c r="O16" s="306"/>
      <c r="P16" s="304">
        <f t="shared" ref="P16:X16" si="1">P$3</f>
        <v>2026</v>
      </c>
      <c r="Q16" s="305"/>
      <c r="R16" s="305"/>
      <c r="S16" s="306"/>
      <c r="T16" s="304">
        <f t="shared" si="1"/>
        <v>2027</v>
      </c>
      <c r="U16" s="305"/>
      <c r="V16" s="305"/>
      <c r="W16" s="306"/>
      <c r="X16" s="304">
        <f t="shared" si="1"/>
        <v>2028</v>
      </c>
      <c r="Y16" s="305"/>
      <c r="Z16" s="305"/>
      <c r="AA16" s="307"/>
    </row>
    <row r="17" spans="2:27">
      <c r="B17" s="311"/>
      <c r="C17" s="312"/>
      <c r="D17" s="312"/>
      <c r="E17" s="312"/>
      <c r="F17" s="313"/>
      <c r="G17" s="315"/>
      <c r="H17" s="83">
        <f>$H$4</f>
        <v>2025</v>
      </c>
      <c r="I17" s="321"/>
      <c r="J17" s="321"/>
      <c r="K17" s="324"/>
      <c r="L17" s="84" t="s">
        <v>0</v>
      </c>
      <c r="M17" s="85" t="s">
        <v>1</v>
      </c>
      <c r="N17" s="85" t="s">
        <v>2</v>
      </c>
      <c r="O17" s="86" t="s">
        <v>3</v>
      </c>
      <c r="P17" s="84" t="s">
        <v>0</v>
      </c>
      <c r="Q17" s="85" t="s">
        <v>1</v>
      </c>
      <c r="R17" s="85" t="s">
        <v>2</v>
      </c>
      <c r="S17" s="86" t="s">
        <v>3</v>
      </c>
      <c r="T17" s="84" t="s">
        <v>0</v>
      </c>
      <c r="U17" s="85" t="s">
        <v>1</v>
      </c>
      <c r="V17" s="85" t="s">
        <v>2</v>
      </c>
      <c r="W17" s="86" t="s">
        <v>3</v>
      </c>
      <c r="X17" s="85" t="s">
        <v>0</v>
      </c>
      <c r="Y17" s="85" t="s">
        <v>1</v>
      </c>
      <c r="Z17" s="85" t="s">
        <v>2</v>
      </c>
      <c r="AA17" s="87" t="s">
        <v>3</v>
      </c>
    </row>
    <row r="18" spans="2:27" ht="4.3499999999999996" customHeight="1">
      <c r="B18" s="88"/>
      <c r="C18" s="89"/>
      <c r="D18" s="89"/>
      <c r="E18" s="89"/>
      <c r="F18" s="90"/>
      <c r="G18" s="91"/>
      <c r="H18" s="92"/>
      <c r="I18" s="93"/>
      <c r="J18" s="93"/>
      <c r="K18" s="92"/>
      <c r="L18" s="140"/>
      <c r="M18" s="93"/>
      <c r="N18" s="93"/>
      <c r="O18" s="92"/>
      <c r="P18" s="94"/>
      <c r="Q18" s="94"/>
      <c r="R18" s="94"/>
      <c r="S18" s="94"/>
      <c r="T18" s="95"/>
      <c r="U18" s="94"/>
      <c r="V18" s="94"/>
      <c r="W18" s="96"/>
      <c r="X18" s="94"/>
      <c r="Y18" s="94"/>
      <c r="Z18" s="94"/>
      <c r="AA18" s="97"/>
    </row>
    <row r="19" spans="2:27">
      <c r="B19" s="98"/>
      <c r="C19" s="94" t="s">
        <v>23</v>
      </c>
      <c r="D19" s="94"/>
      <c r="E19" s="94"/>
      <c r="F19" s="96"/>
      <c r="G19" s="36" t="s">
        <v>101</v>
      </c>
      <c r="H19" s="113">
        <v>0.80741869014475753</v>
      </c>
      <c r="I19" s="114">
        <v>0.54409779546359971</v>
      </c>
      <c r="J19" s="14">
        <v>1.9031043892303643</v>
      </c>
      <c r="K19" s="15">
        <v>2.5871885500813505</v>
      </c>
      <c r="L19" s="281">
        <v>0.14633828969139984</v>
      </c>
      <c r="M19" s="24">
        <v>0.17709602821811643</v>
      </c>
      <c r="N19" s="24">
        <v>0.27272645524345762</v>
      </c>
      <c r="O19" s="194">
        <v>0.2478474465982714</v>
      </c>
      <c r="P19" s="114">
        <v>0.20216127931287531</v>
      </c>
      <c r="Q19" s="114">
        <v>-0.12864329258607654</v>
      </c>
      <c r="R19" s="114">
        <v>5.853665446122136E-2</v>
      </c>
      <c r="S19" s="114">
        <v>0.16893468542993162</v>
      </c>
      <c r="T19" s="115">
        <v>0.60055760796993241</v>
      </c>
      <c r="U19" s="114">
        <v>0.6447948271891164</v>
      </c>
      <c r="V19" s="114">
        <v>0.93672358594783134</v>
      </c>
      <c r="W19" s="113">
        <v>0.84511592073069153</v>
      </c>
      <c r="X19" s="114">
        <v>0.65864797492996274</v>
      </c>
      <c r="Y19" s="114">
        <v>0.46391767580067267</v>
      </c>
      <c r="Z19" s="114">
        <v>0.41052070676896335</v>
      </c>
      <c r="AA19" s="116">
        <v>0.36439277290705263</v>
      </c>
    </row>
    <row r="20" spans="2:27">
      <c r="B20" s="98"/>
      <c r="C20" s="94"/>
      <c r="D20" s="94"/>
      <c r="E20" s="94" t="s">
        <v>97</v>
      </c>
      <c r="F20" s="96"/>
      <c r="G20" s="36" t="s">
        <v>101</v>
      </c>
      <c r="H20" s="113">
        <v>0.27989658372658255</v>
      </c>
      <c r="I20" s="114">
        <v>8.1797756179426528E-2</v>
      </c>
      <c r="J20" s="14">
        <v>1.3590226249486221</v>
      </c>
      <c r="K20" s="113">
        <v>1.1486049729431329</v>
      </c>
      <c r="L20" s="195">
        <v>-0.58101287013727188</v>
      </c>
      <c r="M20" s="196">
        <v>0.30534903725583717</v>
      </c>
      <c r="N20" s="196">
        <v>-0.42577587009276385</v>
      </c>
      <c r="O20" s="197">
        <v>-0.46269666470958271</v>
      </c>
      <c r="P20" s="114">
        <v>0.54710301653983606</v>
      </c>
      <c r="Q20" s="114">
        <v>-4.3132735182766169E-2</v>
      </c>
      <c r="R20" s="114">
        <v>0.10023059994537675</v>
      </c>
      <c r="S20" s="114">
        <v>1.5481248332946507E-2</v>
      </c>
      <c r="T20" s="115">
        <v>0.44580775224657998</v>
      </c>
      <c r="U20" s="114">
        <v>0.56135926600511254</v>
      </c>
      <c r="V20" s="114">
        <v>0.6110152406422884</v>
      </c>
      <c r="W20" s="113">
        <v>0.51224052908682438</v>
      </c>
      <c r="X20" s="114">
        <v>0.24113622765493403</v>
      </c>
      <c r="Y20" s="114">
        <v>9.0749368214076753E-2</v>
      </c>
      <c r="Z20" s="114">
        <v>5.6755224481292998E-3</v>
      </c>
      <c r="AA20" s="116">
        <v>1.8421267864113133E-2</v>
      </c>
    </row>
    <row r="21" spans="2:27">
      <c r="B21" s="98"/>
      <c r="C21" s="94"/>
      <c r="D21" s="94"/>
      <c r="E21" s="94" t="s">
        <v>26</v>
      </c>
      <c r="F21" s="96"/>
      <c r="G21" s="36" t="s">
        <v>101</v>
      </c>
      <c r="H21" s="113">
        <v>1.1058111506842181</v>
      </c>
      <c r="I21" s="114">
        <v>0.95790767354959883</v>
      </c>
      <c r="J21" s="114">
        <v>0.49395673495436654</v>
      </c>
      <c r="K21" s="113">
        <v>1.2123396845722993</v>
      </c>
      <c r="L21" s="195">
        <v>1.6343994242888016E-2</v>
      </c>
      <c r="M21" s="196">
        <v>0.37262492174234296</v>
      </c>
      <c r="N21" s="196">
        <v>0.23315605291038821</v>
      </c>
      <c r="O21" s="197">
        <v>0.14384812666206415</v>
      </c>
      <c r="P21" s="114">
        <v>1.2226915935461307</v>
      </c>
      <c r="Q21" s="114">
        <v>-0.58709762190856907</v>
      </c>
      <c r="R21" s="114">
        <v>-0.28334024971252347</v>
      </c>
      <c r="S21" s="114">
        <v>1.642723856659245E-2</v>
      </c>
      <c r="T21" s="115">
        <v>0.62781953805392732</v>
      </c>
      <c r="U21" s="114">
        <v>-7.2872644008597831E-2</v>
      </c>
      <c r="V21" s="114">
        <v>0.26339359906786797</v>
      </c>
      <c r="W21" s="113">
        <v>0.26918307467913394</v>
      </c>
      <c r="X21" s="114">
        <v>0.61664657382807775</v>
      </c>
      <c r="Y21" s="114">
        <v>0.16899592645540906</v>
      </c>
      <c r="Z21" s="114">
        <v>0.2061983007075554</v>
      </c>
      <c r="AA21" s="116">
        <v>0.18312404348475297</v>
      </c>
    </row>
    <row r="22" spans="2:27">
      <c r="B22" s="98"/>
      <c r="C22" s="94"/>
      <c r="D22" s="94"/>
      <c r="E22" s="94" t="s">
        <v>27</v>
      </c>
      <c r="F22" s="96"/>
      <c r="G22" s="36" t="s">
        <v>101</v>
      </c>
      <c r="H22" s="113">
        <v>2.2244008986693302</v>
      </c>
      <c r="I22" s="114">
        <v>-4.8433902873735661</v>
      </c>
      <c r="J22" s="114">
        <v>-1.9656854784272184</v>
      </c>
      <c r="K22" s="113">
        <v>4.0037129897872177</v>
      </c>
      <c r="L22" s="195">
        <v>3.1273617723562808</v>
      </c>
      <c r="M22" s="196">
        <v>7.0643725490748324</v>
      </c>
      <c r="N22" s="196">
        <v>-3.7127836424542977</v>
      </c>
      <c r="O22" s="197">
        <v>1.6582078474407353</v>
      </c>
      <c r="P22" s="114">
        <v>-3.2649380585341561</v>
      </c>
      <c r="Q22" s="114">
        <v>-2.1861086336724469</v>
      </c>
      <c r="R22" s="114">
        <v>-1.5904013935663812</v>
      </c>
      <c r="S22" s="114">
        <v>-0.8721672132900693</v>
      </c>
      <c r="T22" s="115">
        <v>-0.87974423812316616</v>
      </c>
      <c r="U22" s="114">
        <v>6.9118896067266178E-3</v>
      </c>
      <c r="V22" s="114">
        <v>1.1167670083466703</v>
      </c>
      <c r="W22" s="113">
        <v>1.4484765573456286</v>
      </c>
      <c r="X22" s="114">
        <v>0.98486423467095108</v>
      </c>
      <c r="Y22" s="114">
        <v>0.9199388571636149</v>
      </c>
      <c r="Z22" s="114">
        <v>0.90628223891073389</v>
      </c>
      <c r="AA22" s="116">
        <v>0.69503248491406566</v>
      </c>
    </row>
    <row r="23" spans="2:27">
      <c r="B23" s="98"/>
      <c r="C23" s="94"/>
      <c r="D23" s="94"/>
      <c r="E23" s="94" t="s">
        <v>98</v>
      </c>
      <c r="F23" s="96"/>
      <c r="G23" s="36" t="s">
        <v>101</v>
      </c>
      <c r="H23" s="113">
        <v>0.86350512421240921</v>
      </c>
      <c r="I23" s="114">
        <v>-0.80910792345507332</v>
      </c>
      <c r="J23" s="114">
        <v>0.48815702030431396</v>
      </c>
      <c r="K23" s="113">
        <v>1.741621324717201</v>
      </c>
      <c r="L23" s="195">
        <v>0.30170699600944317</v>
      </c>
      <c r="M23" s="196">
        <v>1.744480868587118</v>
      </c>
      <c r="N23" s="196">
        <v>-1.0227503058272021</v>
      </c>
      <c r="O23" s="197">
        <v>0.11866798052493266</v>
      </c>
      <c r="P23" s="114">
        <v>-0.1509424303043545</v>
      </c>
      <c r="Q23" s="114">
        <v>-0.61053707986957306</v>
      </c>
      <c r="R23" s="114">
        <v>-0.33232348453088889</v>
      </c>
      <c r="S23" s="114">
        <v>-0.16750346508105451</v>
      </c>
      <c r="T23" s="115">
        <v>0.21186247312094508</v>
      </c>
      <c r="U23" s="114">
        <v>0.31716914165652099</v>
      </c>
      <c r="V23" s="114">
        <v>0.64123495665448615</v>
      </c>
      <c r="W23" s="113">
        <v>0.65217011434732797</v>
      </c>
      <c r="X23" s="114">
        <v>0.47046574311029588</v>
      </c>
      <c r="Y23" s="114">
        <v>0.27737961942541745</v>
      </c>
      <c r="Z23" s="114">
        <v>0.23329575539139569</v>
      </c>
      <c r="AA23" s="116">
        <v>0.19324832414685034</v>
      </c>
    </row>
    <row r="24" spans="2:27">
      <c r="B24" s="98"/>
      <c r="C24" s="94"/>
      <c r="D24" s="94" t="s">
        <v>99</v>
      </c>
      <c r="E24" s="94"/>
      <c r="F24" s="96"/>
      <c r="G24" s="36" t="s">
        <v>101</v>
      </c>
      <c r="H24" s="113">
        <v>4.1305765383490325</v>
      </c>
      <c r="I24" s="114">
        <v>1.0526024676695442</v>
      </c>
      <c r="J24" s="114">
        <v>3.9222924369787506</v>
      </c>
      <c r="K24" s="113">
        <v>4.4147362414642259</v>
      </c>
      <c r="L24" s="195">
        <v>4.9076598875484194</v>
      </c>
      <c r="M24" s="196">
        <v>-0.50052783872919804</v>
      </c>
      <c r="N24" s="196">
        <v>-2.5228550216333474</v>
      </c>
      <c r="O24" s="197">
        <v>1.7428192536015814</v>
      </c>
      <c r="P24" s="114">
        <v>0.46223508459570439</v>
      </c>
      <c r="Q24" s="114">
        <v>0.30191108723744264</v>
      </c>
      <c r="R24" s="114">
        <v>0.5999094425225735</v>
      </c>
      <c r="S24" s="114">
        <v>0.69380129455642248</v>
      </c>
      <c r="T24" s="115">
        <v>1.0400850045824086</v>
      </c>
      <c r="U24" s="114">
        <v>1.2186683517995789</v>
      </c>
      <c r="V24" s="114">
        <v>1.3859801493774455</v>
      </c>
      <c r="W24" s="113">
        <v>1.2653549433990179</v>
      </c>
      <c r="X24" s="114">
        <v>1.1179483382159958</v>
      </c>
      <c r="Y24" s="114">
        <v>0.87262705300746291</v>
      </c>
      <c r="Z24" s="114">
        <v>0.84619376283272629</v>
      </c>
      <c r="AA24" s="116">
        <v>0.83224236900861115</v>
      </c>
    </row>
    <row r="25" spans="2:27">
      <c r="B25" s="98"/>
      <c r="C25" s="94"/>
      <c r="D25" s="94" t="s">
        <v>100</v>
      </c>
      <c r="E25" s="94"/>
      <c r="F25" s="96"/>
      <c r="G25" s="36" t="s">
        <v>101</v>
      </c>
      <c r="H25" s="113">
        <v>3.919345849937045</v>
      </c>
      <c r="I25" s="114">
        <v>0.31541279902585018</v>
      </c>
      <c r="J25" s="114">
        <v>2.4880585831438253</v>
      </c>
      <c r="K25" s="113">
        <v>3.5919858524085129</v>
      </c>
      <c r="L25" s="195">
        <v>5.9282103479680472</v>
      </c>
      <c r="M25" s="196">
        <v>-1.4488250951527846</v>
      </c>
      <c r="N25" s="196">
        <v>-3.3186617453315677</v>
      </c>
      <c r="O25" s="197">
        <v>1.643872898796289</v>
      </c>
      <c r="P25" s="114">
        <v>0.92543695752517863</v>
      </c>
      <c r="Q25" s="114">
        <v>0.11498424446227773</v>
      </c>
      <c r="R25" s="114">
        <v>0.13504000423148455</v>
      </c>
      <c r="S25" s="114">
        <v>0.34379510453372575</v>
      </c>
      <c r="T25" s="115">
        <v>0.62952077318341537</v>
      </c>
      <c r="U25" s="114">
        <v>0.88718783353478159</v>
      </c>
      <c r="V25" s="114">
        <v>1.0851067162548418</v>
      </c>
      <c r="W25" s="113">
        <v>1.0782372911000806</v>
      </c>
      <c r="X25" s="114">
        <v>0.94109830782842607</v>
      </c>
      <c r="Y25" s="114">
        <v>0.69659291529882239</v>
      </c>
      <c r="Z25" s="114">
        <v>0.68396949781732985</v>
      </c>
      <c r="AA25" s="116">
        <v>0.68070086401476715</v>
      </c>
    </row>
    <row r="26" spans="2:27" ht="15" thickBot="1">
      <c r="B26" s="105"/>
      <c r="C26" s="106"/>
      <c r="D26" s="106" t="s">
        <v>30</v>
      </c>
      <c r="E26" s="106"/>
      <c r="F26" s="107"/>
      <c r="G26" s="108" t="s">
        <v>101</v>
      </c>
      <c r="H26" s="117">
        <v>9.5238475038245269</v>
      </c>
      <c r="I26" s="118">
        <v>18.911809774806841</v>
      </c>
      <c r="J26" s="118">
        <v>33.23430131447742</v>
      </c>
      <c r="K26" s="117">
        <v>17.349274449422538</v>
      </c>
      <c r="L26" s="282">
        <v>-20.953900974192905</v>
      </c>
      <c r="M26" s="283">
        <v>31.702442864675533</v>
      </c>
      <c r="N26" s="283">
        <v>17.699280786929165</v>
      </c>
      <c r="O26" s="284">
        <v>3.8081426371716844</v>
      </c>
      <c r="P26" s="118">
        <v>-9.0046772042229435</v>
      </c>
      <c r="Q26" s="118">
        <v>4.5392313102962163</v>
      </c>
      <c r="R26" s="118">
        <v>10.691750258226733</v>
      </c>
      <c r="S26" s="118">
        <v>7.5674279932880069</v>
      </c>
      <c r="T26" s="119">
        <v>8.5615262236458278</v>
      </c>
      <c r="U26" s="118">
        <v>6.847618837701333</v>
      </c>
      <c r="V26" s="118">
        <v>6.2101704294117894</v>
      </c>
      <c r="W26" s="117">
        <v>4.1208171457231657</v>
      </c>
      <c r="X26" s="118">
        <v>3.7378614385869611</v>
      </c>
      <c r="Y26" s="118">
        <v>3.4101465046195472</v>
      </c>
      <c r="Z26" s="118">
        <v>3.1232823204844067</v>
      </c>
      <c r="AA26" s="120">
        <v>2.9090645018318639</v>
      </c>
    </row>
    <row r="27" spans="2:27" ht="15" thickBot="1"/>
    <row r="28" spans="2:27" ht="30" customHeight="1">
      <c r="B28" s="225" t="str">
        <f>" "&amp;Summary!H3&amp;" - GDP componets [contributions to growth]"</f>
        <v xml:space="preserve"> Summer 2026 medium-term forecast (MTF-2026Q2) - GDP componets [contributions to growth]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3"/>
    </row>
    <row r="29" spans="2:27">
      <c r="B29" s="316" t="str">
        <f>B3</f>
        <v>Indicator</v>
      </c>
      <c r="C29" s="317"/>
      <c r="D29" s="317"/>
      <c r="E29" s="317"/>
      <c r="F29" s="318"/>
      <c r="G29" s="319" t="str">
        <f>G3</f>
        <v>Unit</v>
      </c>
      <c r="H29" s="82" t="str">
        <f t="shared" ref="H29:K29" si="2">H$3</f>
        <v>Actual data</v>
      </c>
      <c r="I29" s="320">
        <f t="shared" si="2"/>
        <v>2026</v>
      </c>
      <c r="J29" s="320">
        <f t="shared" si="2"/>
        <v>2027</v>
      </c>
      <c r="K29" s="323">
        <f t="shared" si="2"/>
        <v>2028</v>
      </c>
      <c r="L29" s="304">
        <v>2025</v>
      </c>
      <c r="M29" s="305"/>
      <c r="N29" s="305"/>
      <c r="O29" s="306"/>
      <c r="P29" s="305">
        <f t="shared" ref="P29" si="3">P$3</f>
        <v>2026</v>
      </c>
      <c r="Q29" s="305"/>
      <c r="R29" s="305"/>
      <c r="S29" s="306"/>
      <c r="T29" s="304">
        <f t="shared" ref="T29:X29" si="4">T$3</f>
        <v>2027</v>
      </c>
      <c r="U29" s="305"/>
      <c r="V29" s="305"/>
      <c r="W29" s="306"/>
      <c r="X29" s="304">
        <f t="shared" si="4"/>
        <v>2028</v>
      </c>
      <c r="Y29" s="305"/>
      <c r="Z29" s="305"/>
      <c r="AA29" s="307"/>
    </row>
    <row r="30" spans="2:27">
      <c r="B30" s="311"/>
      <c r="C30" s="312"/>
      <c r="D30" s="312"/>
      <c r="E30" s="312"/>
      <c r="F30" s="313"/>
      <c r="G30" s="315"/>
      <c r="H30" s="83">
        <f>$H$4</f>
        <v>2025</v>
      </c>
      <c r="I30" s="321"/>
      <c r="J30" s="321"/>
      <c r="K30" s="324"/>
      <c r="L30" s="84" t="s">
        <v>0</v>
      </c>
      <c r="M30" s="85" t="s">
        <v>1</v>
      </c>
      <c r="N30" s="85" t="s">
        <v>2</v>
      </c>
      <c r="O30" s="86" t="s">
        <v>3</v>
      </c>
      <c r="P30" s="85" t="s">
        <v>0</v>
      </c>
      <c r="Q30" s="85" t="s">
        <v>1</v>
      </c>
      <c r="R30" s="85" t="s">
        <v>2</v>
      </c>
      <c r="S30" s="86" t="s">
        <v>3</v>
      </c>
      <c r="T30" s="84" t="s">
        <v>0</v>
      </c>
      <c r="U30" s="85" t="s">
        <v>1</v>
      </c>
      <c r="V30" s="85" t="s">
        <v>2</v>
      </c>
      <c r="W30" s="86" t="s">
        <v>3</v>
      </c>
      <c r="X30" s="85" t="s">
        <v>0</v>
      </c>
      <c r="Y30" s="85" t="s">
        <v>1</v>
      </c>
      <c r="Z30" s="85" t="s">
        <v>2</v>
      </c>
      <c r="AA30" s="87" t="s">
        <v>3</v>
      </c>
    </row>
    <row r="31" spans="2:27" ht="4.3499999999999996" customHeight="1">
      <c r="B31" s="88"/>
      <c r="C31" s="89"/>
      <c r="D31" s="89"/>
      <c r="E31" s="89"/>
      <c r="F31" s="90"/>
      <c r="G31" s="91"/>
      <c r="H31" s="92"/>
      <c r="I31" s="93"/>
      <c r="J31" s="93"/>
      <c r="K31" s="121"/>
      <c r="L31" s="140"/>
      <c r="M31" s="93"/>
      <c r="N31" s="93"/>
      <c r="O31" s="92"/>
      <c r="P31" s="94"/>
      <c r="Q31" s="94"/>
      <c r="R31" s="94"/>
      <c r="S31" s="94"/>
      <c r="T31" s="95"/>
      <c r="U31" s="94"/>
      <c r="V31" s="94"/>
      <c r="W31" s="96"/>
      <c r="X31" s="94"/>
      <c r="Y31" s="94"/>
      <c r="Z31" s="94"/>
      <c r="AA31" s="97"/>
    </row>
    <row r="32" spans="2:27">
      <c r="B32" s="98"/>
      <c r="C32" s="94" t="s">
        <v>23</v>
      </c>
      <c r="D32" s="94"/>
      <c r="E32" s="94"/>
      <c r="F32" s="96"/>
      <c r="G32" s="36" t="s">
        <v>101</v>
      </c>
      <c r="H32" s="113">
        <v>0.80741869014475753</v>
      </c>
      <c r="I32" s="114">
        <v>0.54409779546359971</v>
      </c>
      <c r="J32" s="114">
        <v>1.9031043892303643</v>
      </c>
      <c r="K32" s="113">
        <v>2.5871885500813505</v>
      </c>
      <c r="L32" s="115">
        <v>0.14633828969139984</v>
      </c>
      <c r="M32" s="114">
        <v>0.17709602821811643</v>
      </c>
      <c r="N32" s="114">
        <v>0.27272645524345762</v>
      </c>
      <c r="O32" s="113">
        <v>0.2478474465982714</v>
      </c>
      <c r="P32" s="114">
        <v>0.20216127931287531</v>
      </c>
      <c r="Q32" s="114">
        <v>-0.12864329258607654</v>
      </c>
      <c r="R32" s="114">
        <v>5.853665446122136E-2</v>
      </c>
      <c r="S32" s="114">
        <v>0.16893468542993162</v>
      </c>
      <c r="T32" s="115">
        <v>0.60055760796993241</v>
      </c>
      <c r="U32" s="114">
        <v>0.6447948271891164</v>
      </c>
      <c r="V32" s="114">
        <v>0.93672358594783134</v>
      </c>
      <c r="W32" s="113">
        <v>0.84511592073069153</v>
      </c>
      <c r="X32" s="114">
        <v>0.65864797492996274</v>
      </c>
      <c r="Y32" s="114">
        <v>0.46391767580067267</v>
      </c>
      <c r="Z32" s="114">
        <v>0.41052070676896335</v>
      </c>
      <c r="AA32" s="116">
        <v>0.36439277290705263</v>
      </c>
    </row>
    <row r="33" spans="2:27">
      <c r="B33" s="98"/>
      <c r="C33" s="94"/>
      <c r="D33" s="94"/>
      <c r="E33" s="94" t="s">
        <v>97</v>
      </c>
      <c r="F33" s="96"/>
      <c r="G33" s="36" t="s">
        <v>102</v>
      </c>
      <c r="H33" s="113">
        <v>0.15806968443130331</v>
      </c>
      <c r="I33" s="114">
        <v>4.5952988695314723E-2</v>
      </c>
      <c r="J33" s="114">
        <v>0.7599719711215589</v>
      </c>
      <c r="K33" s="113">
        <v>0.63887600922370713</v>
      </c>
      <c r="L33" s="115">
        <v>-0.3302149003892747</v>
      </c>
      <c r="M33" s="114">
        <v>0.17228272337322595</v>
      </c>
      <c r="N33" s="114">
        <v>-0.24053699098314205</v>
      </c>
      <c r="O33" s="113">
        <v>-0.259574069010297</v>
      </c>
      <c r="P33" s="114">
        <v>0.30475080396307652</v>
      </c>
      <c r="Q33" s="114">
        <v>-2.4108779382845901E-2</v>
      </c>
      <c r="R33" s="114">
        <v>5.6071250337957124E-2</v>
      </c>
      <c r="S33" s="114">
        <v>8.6641670815472173E-3</v>
      </c>
      <c r="T33" s="115">
        <v>0.24911657929003422</v>
      </c>
      <c r="U33" s="114">
        <v>0.31320402810448672</v>
      </c>
      <c r="V33" s="114">
        <v>0.34062639824841173</v>
      </c>
      <c r="W33" s="113">
        <v>0.28464038929005497</v>
      </c>
      <c r="X33" s="114">
        <v>0.13355161195814405</v>
      </c>
      <c r="Y33" s="114">
        <v>5.0052430349668366E-2</v>
      </c>
      <c r="Z33" s="114">
        <v>3.1186830252409375E-3</v>
      </c>
      <c r="AA33" s="116">
        <v>1.0081620303893401E-2</v>
      </c>
    </row>
    <row r="34" spans="2:27">
      <c r="B34" s="98"/>
      <c r="C34" s="94"/>
      <c r="D34" s="94"/>
      <c r="E34" s="94" t="s">
        <v>26</v>
      </c>
      <c r="F34" s="96"/>
      <c r="G34" s="36" t="s">
        <v>102</v>
      </c>
      <c r="H34" s="113">
        <v>0.21680601824551243</v>
      </c>
      <c r="I34" s="114">
        <v>0.18836388728116826</v>
      </c>
      <c r="J34" s="114">
        <v>9.7531895200458338E-2</v>
      </c>
      <c r="K34" s="113">
        <v>0.23606663255777635</v>
      </c>
      <c r="L34" s="115">
        <v>3.2148399151173289E-3</v>
      </c>
      <c r="M34" s="114">
        <v>7.3199640769431321E-2</v>
      </c>
      <c r="N34" s="114">
        <v>4.5891324284008723E-2</v>
      </c>
      <c r="O34" s="113">
        <v>2.8301971394946415E-2</v>
      </c>
      <c r="P34" s="114">
        <v>0.24031375140706676</v>
      </c>
      <c r="Q34" s="114">
        <v>-0.11656624600894212</v>
      </c>
      <c r="R34" s="114">
        <v>-5.5998006303696168E-2</v>
      </c>
      <c r="S34" s="114">
        <v>3.2355076597972692E-3</v>
      </c>
      <c r="T34" s="115">
        <v>0.12346702303046116</v>
      </c>
      <c r="U34" s="114">
        <v>-1.4335021585035298E-2</v>
      </c>
      <c r="V34" s="114">
        <v>5.1443572980982719E-2</v>
      </c>
      <c r="W34" s="113">
        <v>5.2223605739606438E-2</v>
      </c>
      <c r="X34" s="114">
        <v>0.11895098277840388</v>
      </c>
      <c r="Y34" s="114">
        <v>3.2585672926040497E-2</v>
      </c>
      <c r="Z34" s="114">
        <v>3.9642291464364501E-2</v>
      </c>
      <c r="AA34" s="116">
        <v>3.5134550705939564E-2</v>
      </c>
    </row>
    <row r="35" spans="2:27">
      <c r="B35" s="98"/>
      <c r="C35" s="94"/>
      <c r="D35" s="94"/>
      <c r="E35" s="94" t="s">
        <v>27</v>
      </c>
      <c r="F35" s="96"/>
      <c r="G35" s="36" t="s">
        <v>102</v>
      </c>
      <c r="H35" s="113">
        <v>0.46106694122274355</v>
      </c>
      <c r="I35" s="114">
        <v>-1.0180344358752886</v>
      </c>
      <c r="J35" s="114">
        <v>-0.39102939890055938</v>
      </c>
      <c r="K35" s="113">
        <v>0.76621212457999288</v>
      </c>
      <c r="L35" s="115">
        <v>0.61737923344913759</v>
      </c>
      <c r="M35" s="114">
        <v>1.4361054203080101</v>
      </c>
      <c r="N35" s="114">
        <v>-0.80665700068265678</v>
      </c>
      <c r="O35" s="113">
        <v>0.345950560924706</v>
      </c>
      <c r="P35" s="114">
        <v>-0.6907444632610491</v>
      </c>
      <c r="Q35" s="114">
        <v>-0.44649955519477663</v>
      </c>
      <c r="R35" s="114">
        <v>-0.31813805828989589</v>
      </c>
      <c r="S35" s="114">
        <v>-0.17158998977728734</v>
      </c>
      <c r="T35" s="115">
        <v>-0.17128178461941529</v>
      </c>
      <c r="U35" s="114">
        <v>1.3259085387735433E-3</v>
      </c>
      <c r="V35" s="114">
        <v>0.21287175850274687</v>
      </c>
      <c r="W35" s="113">
        <v>0.27659282833971122</v>
      </c>
      <c r="X35" s="114">
        <v>0.18918925670028405</v>
      </c>
      <c r="Y35" s="114">
        <v>0.17729000861608987</v>
      </c>
      <c r="Z35" s="114">
        <v>0.17545091422728915</v>
      </c>
      <c r="AA35" s="116">
        <v>0.13521854432772593</v>
      </c>
    </row>
    <row r="36" spans="2:27">
      <c r="B36" s="98"/>
      <c r="C36" s="94"/>
      <c r="D36" s="94"/>
      <c r="E36" s="94" t="s">
        <v>98</v>
      </c>
      <c r="F36" s="96"/>
      <c r="G36" s="36" t="s">
        <v>102</v>
      </c>
      <c r="H36" s="113">
        <v>0.83594264389955586</v>
      </c>
      <c r="I36" s="114">
        <v>-0.78371755989881597</v>
      </c>
      <c r="J36" s="114">
        <v>0.46647446742146131</v>
      </c>
      <c r="K36" s="113">
        <v>1.6411547663614696</v>
      </c>
      <c r="L36" s="115">
        <v>0.29037917297496274</v>
      </c>
      <c r="M36" s="114">
        <v>1.6815877844506741</v>
      </c>
      <c r="N36" s="114">
        <v>-1.0013026673817866</v>
      </c>
      <c r="O36" s="113">
        <v>0.11467846330936581</v>
      </c>
      <c r="P36" s="114">
        <v>-0.1456799078909127</v>
      </c>
      <c r="Q36" s="114">
        <v>-0.58717458058657157</v>
      </c>
      <c r="R36" s="114">
        <v>-0.31806481425562805</v>
      </c>
      <c r="S36" s="114">
        <v>-0.15969031503594633</v>
      </c>
      <c r="T36" s="115">
        <v>0.20130181770108349</v>
      </c>
      <c r="U36" s="114">
        <v>0.30019491505822155</v>
      </c>
      <c r="V36" s="114">
        <v>0.60494172973214477</v>
      </c>
      <c r="W36" s="113">
        <v>0.61345682336936924</v>
      </c>
      <c r="X36" s="114">
        <v>0.44169185143682194</v>
      </c>
      <c r="Y36" s="114">
        <v>0.25992811189180864</v>
      </c>
      <c r="Z36" s="114">
        <v>0.21821188871689456</v>
      </c>
      <c r="AA36" s="116">
        <v>0.18043471533755889</v>
      </c>
    </row>
    <row r="37" spans="2:27">
      <c r="B37" s="98"/>
      <c r="C37" s="94"/>
      <c r="D37" s="94" t="s">
        <v>99</v>
      </c>
      <c r="E37" s="94"/>
      <c r="F37" s="96"/>
      <c r="G37" s="36" t="s">
        <v>102</v>
      </c>
      <c r="H37" s="113">
        <v>3.5571546781815324</v>
      </c>
      <c r="I37" s="114">
        <v>0.936358676226415</v>
      </c>
      <c r="J37" s="114">
        <v>3.5067818238356474</v>
      </c>
      <c r="K37" s="113">
        <v>4.025268380855489</v>
      </c>
      <c r="L37" s="115">
        <v>4.2324915651545618</v>
      </c>
      <c r="M37" s="114">
        <v>-0.45219109576010963</v>
      </c>
      <c r="N37" s="114">
        <v>-2.2638018043474988</v>
      </c>
      <c r="O37" s="113">
        <v>1.5202619771526209</v>
      </c>
      <c r="P37" s="114">
        <v>0.40922080207786982</v>
      </c>
      <c r="Q37" s="114">
        <v>0.26797828614505043</v>
      </c>
      <c r="R37" s="114">
        <v>0.53477919002380592</v>
      </c>
      <c r="S37" s="114">
        <v>0.6218238135911589</v>
      </c>
      <c r="T37" s="115">
        <v>0.937067251086107</v>
      </c>
      <c r="U37" s="114">
        <v>1.1027594120287065</v>
      </c>
      <c r="V37" s="114">
        <v>1.2613091636204317</v>
      </c>
      <c r="W37" s="113">
        <v>1.1566597087442263</v>
      </c>
      <c r="X37" s="114">
        <v>1.0261739743449103</v>
      </c>
      <c r="Y37" s="114">
        <v>0.80464643325158181</v>
      </c>
      <c r="Z37" s="114">
        <v>0.78344670659669624</v>
      </c>
      <c r="AA37" s="116">
        <v>0.77387310420971356</v>
      </c>
    </row>
    <row r="38" spans="2:27">
      <c r="B38" s="98"/>
      <c r="C38" s="94"/>
      <c r="D38" s="94" t="s">
        <v>100</v>
      </c>
      <c r="E38" s="94"/>
      <c r="F38" s="96"/>
      <c r="G38" s="36" t="s">
        <v>102</v>
      </c>
      <c r="H38" s="113">
        <v>-3.2480365164902505</v>
      </c>
      <c r="I38" s="114">
        <v>-0.26945766227291074</v>
      </c>
      <c r="J38" s="114">
        <v>-2.1207179402634493</v>
      </c>
      <c r="K38" s="113">
        <v>-3.0792345971356152</v>
      </c>
      <c r="L38" s="115">
        <v>-4.918544519263703</v>
      </c>
      <c r="M38" s="114">
        <v>1.2714682557010712</v>
      </c>
      <c r="N38" s="114">
        <v>2.8651404714994579</v>
      </c>
      <c r="O38" s="113">
        <v>-1.368393477049185</v>
      </c>
      <c r="P38" s="114">
        <v>-0.78108041288450603</v>
      </c>
      <c r="Q38" s="114">
        <v>-9.7748655664576495E-2</v>
      </c>
      <c r="R38" s="114">
        <v>-0.1150781930452637</v>
      </c>
      <c r="S38" s="114">
        <v>-0.29319881312525597</v>
      </c>
      <c r="T38" s="115">
        <v>-0.53781146081725195</v>
      </c>
      <c r="U38" s="114">
        <v>-0.75815949989781095</v>
      </c>
      <c r="V38" s="114">
        <v>-0.92952730740477796</v>
      </c>
      <c r="W38" s="113">
        <v>-0.92500061138290413</v>
      </c>
      <c r="X38" s="114">
        <v>-0.80921785085178011</v>
      </c>
      <c r="Y38" s="114">
        <v>-0.60065686934269147</v>
      </c>
      <c r="Z38" s="114">
        <v>-0.59113788854464</v>
      </c>
      <c r="AA38" s="116">
        <v>-0.5899150466402282</v>
      </c>
    </row>
    <row r="39" spans="2:27">
      <c r="B39" s="98"/>
      <c r="C39" s="94"/>
      <c r="D39" s="94" t="s">
        <v>30</v>
      </c>
      <c r="E39" s="94"/>
      <c r="F39" s="96"/>
      <c r="G39" s="36" t="s">
        <v>102</v>
      </c>
      <c r="H39" s="122">
        <v>0.30911816169129192</v>
      </c>
      <c r="I39" s="114">
        <v>0.66690101395349044</v>
      </c>
      <c r="J39" s="114">
        <v>1.3860638835722154</v>
      </c>
      <c r="K39" s="113">
        <v>0.94603378371985791</v>
      </c>
      <c r="L39" s="115">
        <v>-0.68605295410914013</v>
      </c>
      <c r="M39" s="114">
        <v>0.81927715994096173</v>
      </c>
      <c r="N39" s="114">
        <v>0.60133866715195916</v>
      </c>
      <c r="O39" s="113">
        <v>0.15186850010343578</v>
      </c>
      <c r="P39" s="114">
        <v>-0.37185961080663621</v>
      </c>
      <c r="Q39" s="114">
        <v>0.17022963048047393</v>
      </c>
      <c r="R39" s="114">
        <v>0.41970099697854213</v>
      </c>
      <c r="S39" s="114">
        <v>0.32862500046590287</v>
      </c>
      <c r="T39" s="115">
        <v>0.39925579026885505</v>
      </c>
      <c r="U39" s="114">
        <v>0.34459991213089552</v>
      </c>
      <c r="V39" s="114">
        <v>0.33178185621565376</v>
      </c>
      <c r="W39" s="113">
        <v>0.23165909736132217</v>
      </c>
      <c r="X39" s="114">
        <v>0.21695612349313015</v>
      </c>
      <c r="Y39" s="114">
        <v>0.20398956390889034</v>
      </c>
      <c r="Z39" s="114">
        <v>0.19230881805205621</v>
      </c>
      <c r="AA39" s="116">
        <v>0.18395805756948541</v>
      </c>
    </row>
    <row r="40" spans="2:27" ht="15" thickBot="1">
      <c r="B40" s="105"/>
      <c r="C40" s="106"/>
      <c r="D40" s="106" t="s">
        <v>103</v>
      </c>
      <c r="E40" s="106"/>
      <c r="F40" s="107"/>
      <c r="G40" s="108" t="s">
        <v>102</v>
      </c>
      <c r="H40" s="123">
        <v>-0.33764211544608425</v>
      </c>
      <c r="I40" s="118">
        <v>0.66091434140892136</v>
      </c>
      <c r="J40" s="118">
        <v>5.056603823670551E-2</v>
      </c>
      <c r="K40" s="117">
        <v>0</v>
      </c>
      <c r="L40" s="119">
        <v>0.54201207082559211</v>
      </c>
      <c r="M40" s="118">
        <v>-2.3237689161735289</v>
      </c>
      <c r="N40" s="118">
        <v>0.67269045547329198</v>
      </c>
      <c r="O40" s="117">
        <v>-1.8699516814539147E-2</v>
      </c>
      <c r="P40" s="118">
        <v>0.7197007980104041</v>
      </c>
      <c r="Q40" s="118">
        <v>0.28830165752002163</v>
      </c>
      <c r="R40" s="118">
        <v>-4.3099528261678594E-2</v>
      </c>
      <c r="S40" s="118">
        <v>0</v>
      </c>
      <c r="T40" s="119">
        <v>0</v>
      </c>
      <c r="U40" s="118">
        <v>0</v>
      </c>
      <c r="V40" s="118">
        <v>0</v>
      </c>
      <c r="W40" s="117">
        <v>0</v>
      </c>
      <c r="X40" s="118">
        <v>0</v>
      </c>
      <c r="Y40" s="118">
        <v>0</v>
      </c>
      <c r="Z40" s="118">
        <v>0</v>
      </c>
      <c r="AA40" s="120">
        <v>0</v>
      </c>
    </row>
    <row r="41" spans="2:27">
      <c r="B41" s="60" t="s">
        <v>106</v>
      </c>
      <c r="C41" s="131"/>
      <c r="D41" s="131"/>
      <c r="E41" s="131"/>
      <c r="F41" s="131"/>
      <c r="G41" s="78"/>
    </row>
    <row r="42" spans="2:27">
      <c r="B42" s="131"/>
      <c r="C42" s="131"/>
      <c r="D42" s="131"/>
      <c r="E42" s="131"/>
      <c r="F42" s="131"/>
      <c r="G42" s="78"/>
    </row>
    <row r="43" spans="2:27" ht="15" thickBot="1">
      <c r="B43" s="80" t="s">
        <v>11</v>
      </c>
      <c r="I43" s="77"/>
      <c r="J43" s="77"/>
    </row>
    <row r="44" spans="2:27">
      <c r="B44" s="308" t="str">
        <f>B3</f>
        <v>Indicator</v>
      </c>
      <c r="C44" s="309"/>
      <c r="D44" s="309"/>
      <c r="E44" s="309"/>
      <c r="F44" s="310"/>
      <c r="G44" s="314" t="str">
        <f>G3</f>
        <v>Unit</v>
      </c>
      <c r="H44" s="124" t="str">
        <f>H$3</f>
        <v>Actual data</v>
      </c>
      <c r="I44" s="322">
        <f t="shared" ref="I44:K44" si="5">I$3</f>
        <v>2026</v>
      </c>
      <c r="J44" s="322">
        <f t="shared" si="5"/>
        <v>2027</v>
      </c>
      <c r="K44" s="325">
        <f t="shared" si="5"/>
        <v>2028</v>
      </c>
      <c r="L44" s="138"/>
      <c r="M44" s="138"/>
      <c r="N44" s="138"/>
      <c r="O44" s="138"/>
    </row>
    <row r="45" spans="2:27" ht="15" customHeight="1">
      <c r="B45" s="311"/>
      <c r="C45" s="312"/>
      <c r="D45" s="312"/>
      <c r="E45" s="312"/>
      <c r="F45" s="313"/>
      <c r="G45" s="315"/>
      <c r="H45" s="83">
        <f>$H$4</f>
        <v>2025</v>
      </c>
      <c r="I45" s="321"/>
      <c r="J45" s="321"/>
      <c r="K45" s="326"/>
      <c r="L45" s="138"/>
      <c r="M45" s="138"/>
      <c r="N45" s="138"/>
      <c r="O45" s="138"/>
    </row>
    <row r="46" spans="2:27" ht="4.3499999999999996" customHeight="1">
      <c r="B46" s="88"/>
      <c r="C46" s="89"/>
      <c r="D46" s="89"/>
      <c r="E46" s="89"/>
      <c r="F46" s="90"/>
      <c r="G46" s="91"/>
      <c r="H46" s="125"/>
      <c r="I46" s="93"/>
      <c r="J46" s="93"/>
      <c r="K46" s="126"/>
      <c r="L46" s="93"/>
      <c r="M46" s="93"/>
      <c r="N46" s="93"/>
      <c r="O46" s="93"/>
    </row>
    <row r="47" spans="2:27">
      <c r="B47" s="98"/>
      <c r="C47" s="94" t="s">
        <v>27</v>
      </c>
      <c r="D47" s="94"/>
      <c r="E47" s="94"/>
      <c r="F47" s="96"/>
      <c r="G47" s="36" t="s">
        <v>101</v>
      </c>
      <c r="H47" s="122">
        <v>2.2244008986693302</v>
      </c>
      <c r="I47" s="114">
        <v>-4.8433902873735661</v>
      </c>
      <c r="J47" s="114">
        <v>-1.9656854784272184</v>
      </c>
      <c r="K47" s="116">
        <v>4.0037129897872177</v>
      </c>
      <c r="L47" s="114"/>
      <c r="M47" s="114"/>
      <c r="N47" s="114"/>
      <c r="O47" s="114"/>
    </row>
    <row r="48" spans="2:27">
      <c r="B48" s="98"/>
      <c r="C48" s="94"/>
      <c r="D48" s="127" t="s">
        <v>104</v>
      </c>
      <c r="E48" s="94"/>
      <c r="F48" s="96"/>
      <c r="G48" s="36" t="s">
        <v>101</v>
      </c>
      <c r="H48" s="122">
        <v>-3.8179708047376124</v>
      </c>
      <c r="I48" s="114">
        <v>-7.2706582407935088</v>
      </c>
      <c r="J48" s="114">
        <v>1.9035739038948805</v>
      </c>
      <c r="K48" s="116">
        <v>6.0163726600955414</v>
      </c>
      <c r="L48" s="114"/>
      <c r="M48" s="114"/>
      <c r="N48" s="114"/>
      <c r="O48" s="114"/>
    </row>
    <row r="49" spans="2:15" ht="15" thickBot="1">
      <c r="B49" s="105"/>
      <c r="C49" s="106"/>
      <c r="D49" s="128" t="s">
        <v>105</v>
      </c>
      <c r="E49" s="106"/>
      <c r="F49" s="107"/>
      <c r="G49" s="129" t="s">
        <v>101</v>
      </c>
      <c r="H49" s="123">
        <v>30.980960834880619</v>
      </c>
      <c r="I49" s="118">
        <v>3.6392876612469536</v>
      </c>
      <c r="J49" s="118">
        <v>-14.064306106591943</v>
      </c>
      <c r="K49" s="120">
        <v>-3.4589561321935207</v>
      </c>
      <c r="L49" s="114"/>
      <c r="M49" s="114"/>
      <c r="N49" s="114"/>
      <c r="O49" s="114"/>
    </row>
    <row r="50" spans="2:15">
      <c r="B50" s="60" t="s">
        <v>106</v>
      </c>
      <c r="C50" s="130"/>
      <c r="D50" s="130"/>
      <c r="E50" s="130"/>
      <c r="F50" s="130"/>
      <c r="G50" s="78"/>
    </row>
    <row r="57" spans="2:15">
      <c r="G57" s="78"/>
    </row>
    <row r="58" spans="2:15">
      <c r="G58" s="78"/>
    </row>
    <row r="59" spans="2:15">
      <c r="G59" s="78"/>
    </row>
    <row r="60" spans="2:15">
      <c r="G60" s="78"/>
    </row>
    <row r="61" spans="2:15">
      <c r="G61" s="78"/>
    </row>
    <row r="62" spans="2:15">
      <c r="G62" s="78"/>
    </row>
    <row r="63" spans="2:15">
      <c r="G63" s="78"/>
    </row>
    <row r="64" spans="2:15">
      <c r="G64" s="78"/>
    </row>
    <row r="65" spans="7:7">
      <c r="G65" s="78"/>
    </row>
    <row r="66" spans="7:7">
      <c r="G66" s="78"/>
    </row>
    <row r="67" spans="7:7">
      <c r="G67" s="78"/>
    </row>
    <row r="68" spans="7:7">
      <c r="G68" s="78"/>
    </row>
    <row r="69" spans="7:7">
      <c r="G69" s="78"/>
    </row>
  </sheetData>
  <mergeCells count="32">
    <mergeCell ref="I3:I4"/>
    <mergeCell ref="I16:I17"/>
    <mergeCell ref="I29:I30"/>
    <mergeCell ref="I44:I45"/>
    <mergeCell ref="K29:K30"/>
    <mergeCell ref="K16:K17"/>
    <mergeCell ref="K3:K4"/>
    <mergeCell ref="K44:K45"/>
    <mergeCell ref="J44:J45"/>
    <mergeCell ref="J29:J30"/>
    <mergeCell ref="J3:J4"/>
    <mergeCell ref="J16:J17"/>
    <mergeCell ref="B44:F45"/>
    <mergeCell ref="G44:G45"/>
    <mergeCell ref="B29:F30"/>
    <mergeCell ref="G29:G30"/>
    <mergeCell ref="G3:G4"/>
    <mergeCell ref="B3:F4"/>
    <mergeCell ref="B16:F17"/>
    <mergeCell ref="G16:G17"/>
    <mergeCell ref="L29:O29"/>
    <mergeCell ref="L16:O16"/>
    <mergeCell ref="L3:O3"/>
    <mergeCell ref="X29:AA29"/>
    <mergeCell ref="T29:W29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6"/>
  <sheetViews>
    <sheetView zoomScale="80" zoomScaleNormal="80" workbookViewId="0">
      <selection activeCell="P44" sqref="P44"/>
    </sheetView>
  </sheetViews>
  <sheetFormatPr defaultColWidth="9.140625" defaultRowHeight="14.25"/>
  <cols>
    <col min="1" max="5" width="3.140625" style="75" customWidth="1"/>
    <col min="6" max="6" width="39.42578125" style="75" customWidth="1"/>
    <col min="7" max="7" width="19.42578125" style="75" customWidth="1"/>
    <col min="8" max="8" width="11.140625" style="75" customWidth="1"/>
    <col min="9" max="15" width="9.140625" style="75" customWidth="1"/>
    <col min="16" max="23" width="9.140625" style="75"/>
    <col min="24" max="27" width="9.140625" style="75" customWidth="1"/>
    <col min="28" max="16384" width="9.140625" style="75"/>
  </cols>
  <sheetData>
    <row r="1" spans="2:27" ht="22.5" customHeight="1" thickBot="1">
      <c r="B1" s="227" t="s">
        <v>130</v>
      </c>
      <c r="C1" s="228"/>
      <c r="D1" s="228"/>
      <c r="E1" s="228"/>
      <c r="F1" s="228"/>
    </row>
    <row r="2" spans="2:27" ht="30" customHeight="1">
      <c r="B2" s="225" t="str">
        <f>" "&amp;Summary!H3&amp;" - price development [annual growth]"</f>
        <v xml:space="preserve"> Summer 2026 medium-term forecast (MTF-2026Q2) - price development [annual growth]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16" t="str">
        <f>Summary!B3</f>
        <v>Indicator</v>
      </c>
      <c r="C3" s="317"/>
      <c r="D3" s="317"/>
      <c r="E3" s="317"/>
      <c r="F3" s="318"/>
      <c r="G3" s="319" t="str">
        <f>Summary!F3</f>
        <v>Unit</v>
      </c>
      <c r="H3" s="82" t="str">
        <f>Summary!G3</f>
        <v>Actual data</v>
      </c>
      <c r="I3" s="320">
        <v>2026</v>
      </c>
      <c r="J3" s="320">
        <v>2027</v>
      </c>
      <c r="K3" s="323">
        <v>2028</v>
      </c>
      <c r="L3" s="304">
        <v>2025</v>
      </c>
      <c r="M3" s="305"/>
      <c r="N3" s="305"/>
      <c r="O3" s="306"/>
      <c r="P3" s="304">
        <v>2026</v>
      </c>
      <c r="Q3" s="305"/>
      <c r="R3" s="305"/>
      <c r="S3" s="306"/>
      <c r="T3" s="304">
        <v>2027</v>
      </c>
      <c r="U3" s="305"/>
      <c r="V3" s="305"/>
      <c r="W3" s="306"/>
      <c r="X3" s="305">
        <v>2028</v>
      </c>
      <c r="Y3" s="305"/>
      <c r="Z3" s="305"/>
      <c r="AA3" s="307"/>
    </row>
    <row r="4" spans="2:27">
      <c r="B4" s="311"/>
      <c r="C4" s="312"/>
      <c r="D4" s="312"/>
      <c r="E4" s="312"/>
      <c r="F4" s="313"/>
      <c r="G4" s="315"/>
      <c r="H4" s="83">
        <v>2025</v>
      </c>
      <c r="I4" s="321"/>
      <c r="J4" s="321"/>
      <c r="K4" s="324"/>
      <c r="L4" s="84" t="s">
        <v>0</v>
      </c>
      <c r="M4" s="85" t="s">
        <v>1</v>
      </c>
      <c r="N4" s="85" t="s">
        <v>2</v>
      </c>
      <c r="O4" s="86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4.3499999999999996" customHeight="1">
      <c r="B5" s="88"/>
      <c r="C5" s="89"/>
      <c r="D5" s="89"/>
      <c r="E5" s="89"/>
      <c r="F5" s="90"/>
      <c r="G5" s="91"/>
      <c r="H5" s="92"/>
      <c r="I5" s="138"/>
      <c r="J5" s="138"/>
      <c r="K5" s="139"/>
      <c r="L5" s="138"/>
      <c r="M5" s="138"/>
      <c r="N5" s="138"/>
      <c r="O5" s="138"/>
      <c r="P5" s="140"/>
      <c r="Q5" s="93"/>
      <c r="R5" s="93"/>
      <c r="S5" s="92"/>
      <c r="T5" s="140"/>
      <c r="U5" s="93"/>
      <c r="V5" s="93"/>
      <c r="W5" s="92"/>
      <c r="X5" s="93"/>
      <c r="Y5" s="93"/>
      <c r="Z5" s="93"/>
      <c r="AA5" s="126"/>
    </row>
    <row r="6" spans="2:27">
      <c r="B6" s="88"/>
      <c r="C6" s="141" t="s">
        <v>107</v>
      </c>
      <c r="D6" s="89"/>
      <c r="E6" s="89"/>
      <c r="F6" s="142"/>
      <c r="G6" s="36" t="s">
        <v>108</v>
      </c>
      <c r="H6" s="15">
        <v>4.2408290551516359</v>
      </c>
      <c r="I6" s="14">
        <v>3.9890069620063002</v>
      </c>
      <c r="J6" s="14">
        <v>2.8564313488178499</v>
      </c>
      <c r="K6" s="15">
        <v>3.3652886280866028</v>
      </c>
      <c r="L6" s="143">
        <v>4.1873045983068238</v>
      </c>
      <c r="M6" s="14">
        <v>4.2882543666980126</v>
      </c>
      <c r="N6" s="14">
        <v>4.5328527862489523</v>
      </c>
      <c r="O6" s="15">
        <v>3.9569951568027903</v>
      </c>
      <c r="P6" s="143">
        <v>3.9954145453319256</v>
      </c>
      <c r="Q6" s="14">
        <v>4.090307500954367</v>
      </c>
      <c r="R6" s="14">
        <v>3.8372200937648557</v>
      </c>
      <c r="S6" s="15">
        <v>4.0338856521838977</v>
      </c>
      <c r="T6" s="143">
        <v>3.1392148761299552</v>
      </c>
      <c r="U6" s="14">
        <v>2.9468571796420662</v>
      </c>
      <c r="V6" s="14">
        <v>2.8016764053937493</v>
      </c>
      <c r="W6" s="15">
        <v>2.5444589672298719</v>
      </c>
      <c r="X6" s="14">
        <v>3.5487092644772957</v>
      </c>
      <c r="Y6" s="14">
        <v>3.3151562160729071</v>
      </c>
      <c r="Z6" s="14">
        <v>3.2920470190770317</v>
      </c>
      <c r="AA6" s="16">
        <v>3.307377676223183</v>
      </c>
    </row>
    <row r="7" spans="2:27">
      <c r="B7" s="98"/>
      <c r="C7" s="94"/>
      <c r="D7" s="94" t="s">
        <v>109</v>
      </c>
      <c r="E7" s="94"/>
      <c r="F7" s="96"/>
      <c r="G7" s="36" t="s">
        <v>108</v>
      </c>
      <c r="H7" s="113">
        <v>0.30677154296891729</v>
      </c>
      <c r="I7" s="114">
        <v>11.21039732957081</v>
      </c>
      <c r="J7" s="114">
        <v>-0.62144417029101362</v>
      </c>
      <c r="K7" s="113">
        <v>10.606138899502241</v>
      </c>
      <c r="L7" s="115">
        <v>0.68029479441091212</v>
      </c>
      <c r="M7" s="114">
        <v>-0.84633255891138504</v>
      </c>
      <c r="N7" s="114">
        <v>0.4794153144696196</v>
      </c>
      <c r="O7" s="113">
        <v>0.92630018862840302</v>
      </c>
      <c r="P7" s="115">
        <v>7.4260541220893685</v>
      </c>
      <c r="Q7" s="114">
        <v>13.448683124231195</v>
      </c>
      <c r="R7" s="114">
        <v>12.355576974740615</v>
      </c>
      <c r="S7" s="113">
        <v>11.646339608922247</v>
      </c>
      <c r="T7" s="115">
        <v>2.5208390418368651</v>
      </c>
      <c r="U7" s="114">
        <v>-2.1533739496822761</v>
      </c>
      <c r="V7" s="114">
        <v>-1.6593555631197745</v>
      </c>
      <c r="W7" s="113">
        <v>-1.0710825390061558</v>
      </c>
      <c r="X7" s="114">
        <v>10.384716741692273</v>
      </c>
      <c r="Y7" s="114">
        <v>10.591909602492137</v>
      </c>
      <c r="Z7" s="114">
        <v>10.714889560983011</v>
      </c>
      <c r="AA7" s="116">
        <v>10.734045833776307</v>
      </c>
    </row>
    <row r="8" spans="2:27">
      <c r="B8" s="98"/>
      <c r="C8" s="94"/>
      <c r="D8" s="94" t="s">
        <v>110</v>
      </c>
      <c r="E8" s="94"/>
      <c r="F8" s="96"/>
      <c r="G8" s="36" t="s">
        <v>108</v>
      </c>
      <c r="H8" s="113">
        <v>3.6036813841451902</v>
      </c>
      <c r="I8" s="114">
        <v>1.6683473289519952</v>
      </c>
      <c r="J8" s="114">
        <v>3.4545974800962824</v>
      </c>
      <c r="K8" s="113">
        <v>2.4820993916944616</v>
      </c>
      <c r="L8" s="115">
        <v>3.4482758620689538</v>
      </c>
      <c r="M8" s="114">
        <v>4.0831219376585182</v>
      </c>
      <c r="N8" s="114">
        <v>4.4240458278694348</v>
      </c>
      <c r="O8" s="113">
        <v>2.4770330044232765</v>
      </c>
      <c r="P8" s="115">
        <v>2.6895854398382397</v>
      </c>
      <c r="Q8" s="114">
        <v>1.2675660962870836</v>
      </c>
      <c r="R8" s="114">
        <v>0.92820490471635253</v>
      </c>
      <c r="S8" s="113">
        <v>1.8045042612900204</v>
      </c>
      <c r="T8" s="115">
        <v>2.7758223415904553</v>
      </c>
      <c r="U8" s="114">
        <v>4.3147270482967883</v>
      </c>
      <c r="V8" s="114">
        <v>3.7477043613452139</v>
      </c>
      <c r="W8" s="113">
        <v>2.9862581113870021</v>
      </c>
      <c r="X8" s="114">
        <v>2.5548459447066136</v>
      </c>
      <c r="Y8" s="114">
        <v>2.3827037407314862</v>
      </c>
      <c r="Z8" s="114">
        <v>2.4247946421183286</v>
      </c>
      <c r="AA8" s="116">
        <v>2.567055794939364</v>
      </c>
    </row>
    <row r="9" spans="2:27">
      <c r="B9" s="98"/>
      <c r="C9" s="94"/>
      <c r="D9" s="94" t="s">
        <v>111</v>
      </c>
      <c r="E9" s="94"/>
      <c r="F9" s="96"/>
      <c r="G9" s="36" t="s">
        <v>108</v>
      </c>
      <c r="H9" s="113">
        <v>8.0427482015683864</v>
      </c>
      <c r="I9" s="114">
        <v>4.8111619178282865</v>
      </c>
      <c r="J9" s="114">
        <v>4.0043498105263069</v>
      </c>
      <c r="K9" s="113">
        <v>3.2379067653147473</v>
      </c>
      <c r="L9" s="115">
        <v>8.0154781647318742</v>
      </c>
      <c r="M9" s="114">
        <v>8.240380772444837</v>
      </c>
      <c r="N9" s="114">
        <v>7.9207920792079278</v>
      </c>
      <c r="O9" s="113">
        <v>7.9977411498958872</v>
      </c>
      <c r="P9" s="115">
        <v>5.7830092118730931</v>
      </c>
      <c r="Q9" s="114">
        <v>4.8891458170016904</v>
      </c>
      <c r="R9" s="114">
        <v>4.4062335611134955</v>
      </c>
      <c r="S9" s="113">
        <v>4.2053276270489874</v>
      </c>
      <c r="T9" s="115">
        <v>4.1436774822523006</v>
      </c>
      <c r="U9" s="114">
        <v>4.2025627369641256</v>
      </c>
      <c r="V9" s="114">
        <v>3.9275264260464411</v>
      </c>
      <c r="W9" s="113">
        <v>3.7508499482636068</v>
      </c>
      <c r="X9" s="114">
        <v>3.2377961322822131</v>
      </c>
      <c r="Y9" s="114">
        <v>3.0929869583130625</v>
      </c>
      <c r="Z9" s="114">
        <v>3.1927061124735587</v>
      </c>
      <c r="AA9" s="116">
        <v>3.4255765976791679</v>
      </c>
    </row>
    <row r="10" spans="2:27">
      <c r="B10" s="98"/>
      <c r="C10" s="94"/>
      <c r="D10" s="94" t="s">
        <v>112</v>
      </c>
      <c r="E10" s="94"/>
      <c r="F10" s="96"/>
      <c r="G10" s="36" t="s">
        <v>108</v>
      </c>
      <c r="H10" s="113">
        <v>2.9097738557719595</v>
      </c>
      <c r="I10" s="114">
        <v>2.4106277271614545</v>
      </c>
      <c r="J10" s="114">
        <v>2.3897696795113887</v>
      </c>
      <c r="K10" s="113">
        <v>1.294819967171847</v>
      </c>
      <c r="L10" s="115">
        <v>2.9505251520176756</v>
      </c>
      <c r="M10" s="114">
        <v>3.0018182441936148</v>
      </c>
      <c r="N10" s="114">
        <v>3.0294703579034206</v>
      </c>
      <c r="O10" s="113">
        <v>2.6598639455782518</v>
      </c>
      <c r="P10" s="115">
        <v>1.9900664474125733</v>
      </c>
      <c r="Q10" s="114">
        <v>2.1806674894523326</v>
      </c>
      <c r="R10" s="114">
        <v>2.5894782640059049</v>
      </c>
      <c r="S10" s="113">
        <v>2.8768463504385693</v>
      </c>
      <c r="T10" s="115">
        <v>2.5216427806288522</v>
      </c>
      <c r="U10" s="114">
        <v>2.3746951890872339</v>
      </c>
      <c r="V10" s="114">
        <v>2.4628150874331283</v>
      </c>
      <c r="W10" s="113">
        <v>2.2031982602607343</v>
      </c>
      <c r="X10" s="114">
        <v>1.9268504789955898</v>
      </c>
      <c r="Y10" s="114">
        <v>1.3853625468973405</v>
      </c>
      <c r="Z10" s="114">
        <v>1.1170897603590504</v>
      </c>
      <c r="AA10" s="116">
        <v>0.76126162772879979</v>
      </c>
    </row>
    <row r="11" spans="2:27" ht="4.3499999999999996" customHeight="1">
      <c r="B11" s="98"/>
      <c r="C11" s="94"/>
      <c r="D11" s="94"/>
      <c r="E11" s="94"/>
      <c r="F11" s="96"/>
      <c r="G11" s="36"/>
      <c r="H11" s="113"/>
      <c r="I11" s="114"/>
      <c r="J11" s="114"/>
      <c r="K11" s="113"/>
      <c r="L11" s="115"/>
      <c r="M11" s="114"/>
      <c r="N11" s="114"/>
      <c r="O11" s="113"/>
      <c r="P11" s="115"/>
      <c r="Q11" s="114"/>
      <c r="R11" s="114"/>
      <c r="S11" s="113"/>
      <c r="T11" s="115"/>
      <c r="U11" s="114"/>
      <c r="V11" s="114"/>
      <c r="W11" s="113"/>
      <c r="X11" s="114"/>
      <c r="Y11" s="114"/>
      <c r="Z11" s="114"/>
      <c r="AA11" s="116"/>
    </row>
    <row r="12" spans="2:27">
      <c r="B12" s="98"/>
      <c r="C12" s="94"/>
      <c r="D12" s="94" t="s">
        <v>113</v>
      </c>
      <c r="E12" s="94"/>
      <c r="F12" s="96"/>
      <c r="G12" s="36" t="s">
        <v>108</v>
      </c>
      <c r="H12" s="113">
        <v>4.8556074970509826</v>
      </c>
      <c r="I12" s="114">
        <v>3.0241197676058817</v>
      </c>
      <c r="J12" s="114">
        <v>3.3296040517322325</v>
      </c>
      <c r="K12" s="113">
        <v>2.3932334726893885</v>
      </c>
      <c r="L12" s="115">
        <v>4.7667953394482367</v>
      </c>
      <c r="M12" s="114">
        <v>5.1118996592067134</v>
      </c>
      <c r="N12" s="114">
        <v>5.1583016962139823</v>
      </c>
      <c r="O12" s="113">
        <v>4.3914031824756847</v>
      </c>
      <c r="P12" s="115">
        <v>3.5527160869418282</v>
      </c>
      <c r="Q12" s="114">
        <v>2.8392217182306609</v>
      </c>
      <c r="R12" s="114">
        <v>2.6981967429142344</v>
      </c>
      <c r="S12" s="113">
        <v>3.0153627280395909</v>
      </c>
      <c r="T12" s="115">
        <v>3.2032222255793812</v>
      </c>
      <c r="U12" s="114">
        <v>3.6738140490186595</v>
      </c>
      <c r="V12" s="114">
        <v>3.4180124611062439</v>
      </c>
      <c r="W12" s="113">
        <v>3.0266175024956823</v>
      </c>
      <c r="X12" s="114">
        <v>2.6127873882222588</v>
      </c>
      <c r="Y12" s="114">
        <v>2.3362361455519363</v>
      </c>
      <c r="Z12" s="114">
        <v>2.3033095937401384</v>
      </c>
      <c r="AA12" s="116">
        <v>2.3236103985395715</v>
      </c>
    </row>
    <row r="13" spans="2:27">
      <c r="B13" s="98"/>
      <c r="C13" s="94"/>
      <c r="D13" s="94" t="s">
        <v>114</v>
      </c>
      <c r="E13" s="94"/>
      <c r="F13" s="96"/>
      <c r="G13" s="36" t="s">
        <v>108</v>
      </c>
      <c r="H13" s="113">
        <v>5.5724176761944761</v>
      </c>
      <c r="I13" s="114">
        <v>3.6940448821381437</v>
      </c>
      <c r="J13" s="114">
        <v>3.2663407870332719</v>
      </c>
      <c r="K13" s="113">
        <v>2.3501883512154933</v>
      </c>
      <c r="L13" s="115">
        <v>5.5529748079327987</v>
      </c>
      <c r="M13" s="114">
        <v>5.7022660586135032</v>
      </c>
      <c r="N13" s="114">
        <v>5.5841473234604138</v>
      </c>
      <c r="O13" s="113">
        <v>5.4522752497225326</v>
      </c>
      <c r="P13" s="115">
        <v>3.9947188462710272</v>
      </c>
      <c r="Q13" s="114">
        <v>3.6186371948630836</v>
      </c>
      <c r="R13" s="114">
        <v>3.5728789714161167</v>
      </c>
      <c r="S13" s="113">
        <v>3.5962683776833586</v>
      </c>
      <c r="T13" s="115">
        <v>3.4010704319867671</v>
      </c>
      <c r="U13" s="114">
        <v>3.366484440509538</v>
      </c>
      <c r="V13" s="114">
        <v>3.2586693905631421</v>
      </c>
      <c r="W13" s="113">
        <v>3.0440435239796244</v>
      </c>
      <c r="X13" s="114">
        <v>2.6394047726311669</v>
      </c>
      <c r="Y13" s="114">
        <v>2.3128749195939093</v>
      </c>
      <c r="Z13" s="114">
        <v>2.244744280878308</v>
      </c>
      <c r="AA13" s="116">
        <v>2.2087449217840884</v>
      </c>
    </row>
    <row r="14" spans="2:27">
      <c r="B14" s="98"/>
      <c r="C14" s="94"/>
      <c r="D14" s="94" t="s">
        <v>115</v>
      </c>
      <c r="E14" s="94"/>
      <c r="F14" s="96"/>
      <c r="G14" s="36" t="s">
        <v>108</v>
      </c>
      <c r="H14" s="144">
        <v>5.1497520197683002</v>
      </c>
      <c r="I14" s="114">
        <v>3.3427010371921142</v>
      </c>
      <c r="J14" s="114">
        <v>3.4114934900206606</v>
      </c>
      <c r="K14" s="144">
        <v>2.1002640907978503</v>
      </c>
      <c r="L14" s="115">
        <v>4.9093682380901669</v>
      </c>
      <c r="M14" s="114">
        <v>5.225402630283412</v>
      </c>
      <c r="N14" s="114">
        <v>5.3039561437201002</v>
      </c>
      <c r="O14" s="113">
        <v>5.156997296735284</v>
      </c>
      <c r="P14" s="115">
        <v>3.5367709213863066</v>
      </c>
      <c r="Q14" s="114">
        <v>3.2063339968843252</v>
      </c>
      <c r="R14" s="114">
        <v>3.2140623379494144</v>
      </c>
      <c r="S14" s="113">
        <v>3.4158839645169508</v>
      </c>
      <c r="T14" s="115">
        <v>3.5358714080944083</v>
      </c>
      <c r="U14" s="114">
        <v>3.571852326408063</v>
      </c>
      <c r="V14" s="114">
        <v>3.4071667440361182</v>
      </c>
      <c r="W14" s="113">
        <v>3.1365808267664619</v>
      </c>
      <c r="X14" s="114">
        <v>2.5732738001715632</v>
      </c>
      <c r="Y14" s="114">
        <v>2.1132490831395074</v>
      </c>
      <c r="Z14" s="114">
        <v>1.9667682990805559</v>
      </c>
      <c r="AA14" s="116">
        <v>1.7568260093783863</v>
      </c>
    </row>
    <row r="15" spans="2:27" ht="4.3499999999999996" customHeight="1">
      <c r="B15" s="98"/>
      <c r="C15" s="94"/>
      <c r="D15" s="94"/>
      <c r="E15" s="94"/>
      <c r="F15" s="96"/>
      <c r="G15" s="36"/>
      <c r="H15" s="113"/>
      <c r="I15" s="114"/>
      <c r="J15" s="114"/>
      <c r="K15" s="113"/>
      <c r="L15" s="115"/>
      <c r="M15" s="114"/>
      <c r="N15" s="114"/>
      <c r="O15" s="113"/>
      <c r="P15" s="115"/>
      <c r="Q15" s="114"/>
      <c r="R15" s="114"/>
      <c r="S15" s="113"/>
      <c r="T15" s="115"/>
      <c r="U15" s="114"/>
      <c r="V15" s="114"/>
      <c r="W15" s="113"/>
      <c r="X15" s="114"/>
      <c r="Y15" s="114"/>
      <c r="Z15" s="114"/>
      <c r="AA15" s="116"/>
    </row>
    <row r="16" spans="2:27">
      <c r="B16" s="98"/>
      <c r="C16" s="94" t="s">
        <v>116</v>
      </c>
      <c r="D16" s="94"/>
      <c r="E16" s="94"/>
      <c r="F16" s="96"/>
      <c r="G16" s="36" t="s">
        <v>108</v>
      </c>
      <c r="H16" s="113">
        <v>4.0000544836445755</v>
      </c>
      <c r="I16" s="114">
        <v>3.8401132928617301</v>
      </c>
      <c r="J16" s="114">
        <v>2.9456656055281343</v>
      </c>
      <c r="K16" s="113">
        <v>3.339178019318112</v>
      </c>
      <c r="L16" s="115">
        <v>3.8870122079669045</v>
      </c>
      <c r="M16" s="114">
        <v>4.060474826053877</v>
      </c>
      <c r="N16" s="114">
        <v>4.2944566229897134</v>
      </c>
      <c r="O16" s="113">
        <v>3.7592573924313228</v>
      </c>
      <c r="P16" s="115">
        <v>3.7192475212405753</v>
      </c>
      <c r="Q16" s="114">
        <v>3.8576585844017899</v>
      </c>
      <c r="R16" s="114">
        <v>3.7687277641870907</v>
      </c>
      <c r="S16" s="113">
        <v>4.0125489270954375</v>
      </c>
      <c r="T16" s="115">
        <v>3.2261689184356186</v>
      </c>
      <c r="U16" s="114">
        <v>3.0492065607075318</v>
      </c>
      <c r="V16" s="114">
        <v>2.8820383960267861</v>
      </c>
      <c r="W16" s="113">
        <v>2.6320953512236684</v>
      </c>
      <c r="X16" s="114">
        <v>3.5396421729949168</v>
      </c>
      <c r="Y16" s="114">
        <v>3.2916755837778311</v>
      </c>
      <c r="Z16" s="114">
        <v>3.2644507642010581</v>
      </c>
      <c r="AA16" s="116">
        <v>3.2634725507694924</v>
      </c>
    </row>
    <row r="17" spans="1:27" ht="4.3499999999999996" customHeight="1">
      <c r="B17" s="98"/>
      <c r="C17" s="94"/>
      <c r="D17" s="94"/>
      <c r="E17" s="94"/>
      <c r="F17" s="96"/>
      <c r="G17" s="36"/>
      <c r="H17" s="96"/>
      <c r="I17" s="94"/>
      <c r="J17" s="94"/>
      <c r="K17" s="96"/>
      <c r="L17" s="95"/>
      <c r="M17" s="94"/>
      <c r="N17" s="94"/>
      <c r="O17" s="96"/>
      <c r="P17" s="95"/>
      <c r="Q17" s="94"/>
      <c r="R17" s="94"/>
      <c r="S17" s="96"/>
      <c r="T17" s="95"/>
      <c r="U17" s="94"/>
      <c r="V17" s="94"/>
      <c r="W17" s="96"/>
      <c r="X17" s="94"/>
      <c r="Y17" s="94"/>
      <c r="Z17" s="94"/>
      <c r="AA17" s="97"/>
    </row>
    <row r="18" spans="1:27">
      <c r="B18" s="98"/>
      <c r="C18" s="94" t="s">
        <v>21</v>
      </c>
      <c r="D18" s="94"/>
      <c r="E18" s="94"/>
      <c r="F18" s="96"/>
      <c r="G18" s="36" t="s">
        <v>117</v>
      </c>
      <c r="H18" s="113">
        <v>4.1867444156320204</v>
      </c>
      <c r="I18" s="114">
        <v>4.5869742661669193</v>
      </c>
      <c r="J18" s="114">
        <v>2.9287139971519736</v>
      </c>
      <c r="K18" s="113">
        <v>3.009592044124048</v>
      </c>
      <c r="L18" s="115">
        <v>2.5832738249742988</v>
      </c>
      <c r="M18" s="114">
        <v>4.0176214539458783</v>
      </c>
      <c r="N18" s="114">
        <v>4.9927895677292327</v>
      </c>
      <c r="O18" s="113">
        <v>5.1199759748786988</v>
      </c>
      <c r="P18" s="115">
        <v>6.0349747710944683</v>
      </c>
      <c r="Q18" s="114">
        <v>4.4215818729013989</v>
      </c>
      <c r="R18" s="114">
        <v>4.2214965370667841</v>
      </c>
      <c r="S18" s="113">
        <v>3.7369459728419088</v>
      </c>
      <c r="T18" s="115">
        <v>2.9280736465451014</v>
      </c>
      <c r="U18" s="114">
        <v>3.4593548966863779</v>
      </c>
      <c r="V18" s="114">
        <v>2.8352796353813545</v>
      </c>
      <c r="W18" s="113">
        <v>2.4806560140957998</v>
      </c>
      <c r="X18" s="114">
        <v>2.5366699327654914</v>
      </c>
      <c r="Y18" s="114">
        <v>2.8119724976917411</v>
      </c>
      <c r="Z18" s="114">
        <v>3.1750532334301056</v>
      </c>
      <c r="AA18" s="116">
        <v>3.5102773137484462</v>
      </c>
    </row>
    <row r="19" spans="1:27">
      <c r="B19" s="98"/>
      <c r="C19" s="94"/>
      <c r="D19" s="94" t="s">
        <v>118</v>
      </c>
      <c r="E19" s="94"/>
      <c r="F19" s="96"/>
      <c r="G19" s="36" t="s">
        <v>117</v>
      </c>
      <c r="H19" s="113">
        <v>4.1661334512721027</v>
      </c>
      <c r="I19" s="114">
        <v>3.8811848126291864</v>
      </c>
      <c r="J19" s="114">
        <v>2.9580988711364284</v>
      </c>
      <c r="K19" s="113">
        <v>3.2842425470180387</v>
      </c>
      <c r="L19" s="115">
        <v>4.1965773463114857</v>
      </c>
      <c r="M19" s="114">
        <v>4.4242438977570231</v>
      </c>
      <c r="N19" s="114">
        <v>4.3204616812891175</v>
      </c>
      <c r="O19" s="113">
        <v>3.773176531695313</v>
      </c>
      <c r="P19" s="115">
        <v>3.7797178626191652</v>
      </c>
      <c r="Q19" s="114">
        <v>3.8299346537657328</v>
      </c>
      <c r="R19" s="114">
        <v>3.9238927379860371</v>
      </c>
      <c r="S19" s="113">
        <v>3.975706624023573</v>
      </c>
      <c r="T19" s="115">
        <v>3.9477800138166117</v>
      </c>
      <c r="U19" s="114">
        <v>3.2619960353859057</v>
      </c>
      <c r="V19" s="114">
        <v>2.5750335839298799</v>
      </c>
      <c r="W19" s="113">
        <v>2.0697882531183467</v>
      </c>
      <c r="X19" s="114">
        <v>2.2906080564846718</v>
      </c>
      <c r="Y19" s="114">
        <v>2.9160834735195635</v>
      </c>
      <c r="Z19" s="114">
        <v>3.6276213501266454</v>
      </c>
      <c r="AA19" s="116">
        <v>4.2988560859832319</v>
      </c>
    </row>
    <row r="20" spans="1:27">
      <c r="B20" s="98"/>
      <c r="C20" s="94"/>
      <c r="D20" s="94" t="s">
        <v>119</v>
      </c>
      <c r="E20" s="94"/>
      <c r="F20" s="96"/>
      <c r="G20" s="36" t="s">
        <v>117</v>
      </c>
      <c r="H20" s="113">
        <v>5.3092019104798283</v>
      </c>
      <c r="I20" s="114">
        <v>3.6470986503827021</v>
      </c>
      <c r="J20" s="114">
        <v>2.936906504030361</v>
      </c>
      <c r="K20" s="113">
        <v>2.9832457513026611</v>
      </c>
      <c r="L20" s="115">
        <v>5.9275765723714215</v>
      </c>
      <c r="M20" s="114">
        <v>5.7262897540018685</v>
      </c>
      <c r="N20" s="114">
        <v>4.7384845376088975</v>
      </c>
      <c r="O20" s="113">
        <v>4.8944507989053818</v>
      </c>
      <c r="P20" s="115">
        <v>4.4533479063906469</v>
      </c>
      <c r="Q20" s="114">
        <v>3.6464940183115573</v>
      </c>
      <c r="R20" s="114">
        <v>3.5243828593334996</v>
      </c>
      <c r="S20" s="113">
        <v>3.0185231456564736</v>
      </c>
      <c r="T20" s="115">
        <v>2.9370695375264404</v>
      </c>
      <c r="U20" s="114">
        <v>2.9872474106359448</v>
      </c>
      <c r="V20" s="114">
        <v>2.9371986633134952</v>
      </c>
      <c r="W20" s="113">
        <v>2.8694035001396401</v>
      </c>
      <c r="X20" s="114">
        <v>3.0953294024613314</v>
      </c>
      <c r="Y20" s="114">
        <v>3.0843958308773551</v>
      </c>
      <c r="Z20" s="114">
        <v>2.968815709827723</v>
      </c>
      <c r="AA20" s="116">
        <v>2.7885424945872899</v>
      </c>
    </row>
    <row r="21" spans="1:27">
      <c r="B21" s="98"/>
      <c r="C21" s="94"/>
      <c r="D21" s="94" t="s">
        <v>120</v>
      </c>
      <c r="E21" s="94"/>
      <c r="F21" s="96"/>
      <c r="G21" s="36" t="s">
        <v>117</v>
      </c>
      <c r="H21" s="113">
        <v>3.3117564920579525</v>
      </c>
      <c r="I21" s="114">
        <v>4.8726665691593496</v>
      </c>
      <c r="J21" s="114">
        <v>3.2100071304110855</v>
      </c>
      <c r="K21" s="113">
        <v>2.3727959865406945</v>
      </c>
      <c r="L21" s="115">
        <v>4.2594455190921394</v>
      </c>
      <c r="M21" s="114">
        <v>4.4313264386771607</v>
      </c>
      <c r="N21" s="114">
        <v>3.0726469253999511</v>
      </c>
      <c r="O21" s="113">
        <v>1.1381510500056606</v>
      </c>
      <c r="P21" s="115">
        <v>4.7961059016410985</v>
      </c>
      <c r="Q21" s="114">
        <v>4.775411015607105</v>
      </c>
      <c r="R21" s="114">
        <v>5.3839298668039106</v>
      </c>
      <c r="S21" s="113">
        <v>4.6830340460909383</v>
      </c>
      <c r="T21" s="115">
        <v>3.9395848441770909</v>
      </c>
      <c r="U21" s="114">
        <v>3.356568740987683</v>
      </c>
      <c r="V21" s="114">
        <v>2.8445309990467109</v>
      </c>
      <c r="W21" s="113">
        <v>2.6145700372083525</v>
      </c>
      <c r="X21" s="114">
        <v>2.3412915537637247</v>
      </c>
      <c r="Y21" s="114">
        <v>2.2934569633187749</v>
      </c>
      <c r="Z21" s="114">
        <v>2.3816248767131185</v>
      </c>
      <c r="AA21" s="116">
        <v>2.472050477698204</v>
      </c>
    </row>
    <row r="22" spans="1:27">
      <c r="B22" s="98"/>
      <c r="C22" s="94"/>
      <c r="D22" s="94" t="s">
        <v>121</v>
      </c>
      <c r="E22" s="94"/>
      <c r="F22" s="96"/>
      <c r="G22" s="36" t="s">
        <v>117</v>
      </c>
      <c r="H22" s="113">
        <v>0.56790122290857425</v>
      </c>
      <c r="I22" s="114">
        <v>3.6037541042163355</v>
      </c>
      <c r="J22" s="114">
        <v>2.2976655586501806</v>
      </c>
      <c r="K22" s="113">
        <v>1.7632352869878076</v>
      </c>
      <c r="L22" s="115">
        <v>0.15090513939242101</v>
      </c>
      <c r="M22" s="114">
        <v>-0.15195861113051023</v>
      </c>
      <c r="N22" s="114">
        <v>1.1343595524354555</v>
      </c>
      <c r="O22" s="113">
        <v>1.1916416015154994</v>
      </c>
      <c r="P22" s="115">
        <v>3.1199743429172173</v>
      </c>
      <c r="Q22" s="114">
        <v>4.3009555662755474</v>
      </c>
      <c r="R22" s="114">
        <v>3.7495741095620048</v>
      </c>
      <c r="S22" s="113">
        <v>3.1765907889067933</v>
      </c>
      <c r="T22" s="115">
        <v>4.0043112240499426</v>
      </c>
      <c r="U22" s="114">
        <v>2.3797500871135497</v>
      </c>
      <c r="V22" s="114">
        <v>1.5021871753413905</v>
      </c>
      <c r="W22" s="113">
        <v>1.3700175517998332</v>
      </c>
      <c r="X22" s="114">
        <v>1.4365861613265309</v>
      </c>
      <c r="Y22" s="114">
        <v>1.6561267856720576</v>
      </c>
      <c r="Z22" s="114">
        <v>1.885503665318538</v>
      </c>
      <c r="AA22" s="116">
        <v>2.0693803296992712</v>
      </c>
    </row>
    <row r="23" spans="1:27">
      <c r="B23" s="98"/>
      <c r="C23" s="94"/>
      <c r="D23" s="94" t="s">
        <v>122</v>
      </c>
      <c r="E23" s="94"/>
      <c r="F23" s="96"/>
      <c r="G23" s="36" t="s">
        <v>117</v>
      </c>
      <c r="H23" s="113">
        <v>0.72007711705003885</v>
      </c>
      <c r="I23" s="114">
        <v>4.9460080159574602</v>
      </c>
      <c r="J23" s="114">
        <v>2.5925046432322887</v>
      </c>
      <c r="K23" s="113">
        <v>1.4856587043877738</v>
      </c>
      <c r="L23" s="115">
        <v>2.4378457806346177</v>
      </c>
      <c r="M23" s="114">
        <v>0.1229535649117679</v>
      </c>
      <c r="N23" s="114">
        <v>0.6072275845752273</v>
      </c>
      <c r="O23" s="113">
        <v>-9.2357274654489174E-2</v>
      </c>
      <c r="P23" s="115">
        <v>2.0745050111825378</v>
      </c>
      <c r="Q23" s="114">
        <v>6.5142333120641496</v>
      </c>
      <c r="R23" s="114">
        <v>5.8838516735925168</v>
      </c>
      <c r="S23" s="113">
        <v>5.2240191975583059</v>
      </c>
      <c r="T23" s="115">
        <v>6.1425966813799562</v>
      </c>
      <c r="U23" s="114">
        <v>2.2704817968603805</v>
      </c>
      <c r="V23" s="114">
        <v>1.2048208974150469</v>
      </c>
      <c r="W23" s="113">
        <v>0.9354208672208415</v>
      </c>
      <c r="X23" s="114">
        <v>1.0542214979894169</v>
      </c>
      <c r="Y23" s="114">
        <v>1.3602000678959456</v>
      </c>
      <c r="Z23" s="114">
        <v>1.6463639365880738</v>
      </c>
      <c r="AA23" s="116">
        <v>1.8733857323393437</v>
      </c>
    </row>
    <row r="24" spans="1:27">
      <c r="B24" s="98"/>
      <c r="C24" s="94"/>
      <c r="D24" s="94" t="s">
        <v>123</v>
      </c>
      <c r="E24" s="94"/>
      <c r="F24" s="96"/>
      <c r="G24" s="36" t="s">
        <v>117</v>
      </c>
      <c r="H24" s="113">
        <v>-0.1510879444270472</v>
      </c>
      <c r="I24" s="114">
        <v>-1.2789947298777093</v>
      </c>
      <c r="J24" s="114">
        <v>-0.28738852375951751</v>
      </c>
      <c r="K24" s="113">
        <v>0.27351311125502775</v>
      </c>
      <c r="L24" s="115">
        <v>-2.2325153597426919</v>
      </c>
      <c r="M24" s="114">
        <v>-0.27457457681174446</v>
      </c>
      <c r="N24" s="114">
        <v>0.52395039652304831</v>
      </c>
      <c r="O24" s="113">
        <v>1.2851858387849404</v>
      </c>
      <c r="P24" s="115">
        <v>1.0242217991849571</v>
      </c>
      <c r="Q24" s="114">
        <v>-2.0779173608696766</v>
      </c>
      <c r="R24" s="114">
        <v>-2.0156780569428321</v>
      </c>
      <c r="S24" s="113">
        <v>-1.9457804636862051</v>
      </c>
      <c r="T24" s="115">
        <v>-2.014540367566795</v>
      </c>
      <c r="U24" s="114">
        <v>0.10684245183298913</v>
      </c>
      <c r="V24" s="114">
        <v>0.29382619848490776</v>
      </c>
      <c r="W24" s="113">
        <v>0.43056905182048411</v>
      </c>
      <c r="X24" s="114">
        <v>0.37837574489132919</v>
      </c>
      <c r="Y24" s="114">
        <v>0.29195553834530585</v>
      </c>
      <c r="Z24" s="114">
        <v>0.23526638776736775</v>
      </c>
      <c r="AA24" s="116">
        <v>0.1923903833675098</v>
      </c>
    </row>
    <row r="25" spans="1:27" ht="4.3499999999999996" customHeight="1">
      <c r="B25" s="98"/>
      <c r="C25" s="94"/>
      <c r="D25" s="94"/>
      <c r="E25" s="94"/>
      <c r="F25" s="96"/>
      <c r="G25" s="36"/>
      <c r="H25" s="96"/>
      <c r="I25" s="94"/>
      <c r="J25" s="94"/>
      <c r="K25" s="96"/>
      <c r="L25" s="95"/>
      <c r="M25" s="94"/>
      <c r="N25" s="94"/>
      <c r="O25" s="96"/>
      <c r="P25" s="95"/>
      <c r="Q25" s="94"/>
      <c r="R25" s="94"/>
      <c r="S25" s="96"/>
      <c r="T25" s="95"/>
      <c r="U25" s="94"/>
      <c r="V25" s="94"/>
      <c r="W25" s="96"/>
      <c r="X25" s="94"/>
      <c r="Y25" s="94"/>
      <c r="Z25" s="94"/>
      <c r="AA25" s="97"/>
    </row>
    <row r="26" spans="1:27" ht="15" thickBot="1">
      <c r="B26" s="105"/>
      <c r="C26" s="106" t="s">
        <v>124</v>
      </c>
      <c r="D26" s="106"/>
      <c r="E26" s="106"/>
      <c r="F26" s="107"/>
      <c r="G26" s="129" t="s">
        <v>125</v>
      </c>
      <c r="H26" s="117">
        <v>5.2556996436397867</v>
      </c>
      <c r="I26" s="118">
        <v>3.2268142844739742</v>
      </c>
      <c r="J26" s="118">
        <v>2.1956728124525142</v>
      </c>
      <c r="K26" s="117">
        <v>2.5189820922824708</v>
      </c>
      <c r="L26" s="119">
        <v>3.9457664572891957</v>
      </c>
      <c r="M26" s="118">
        <v>7.464782849034961</v>
      </c>
      <c r="N26" s="118">
        <v>4.6314337752880732</v>
      </c>
      <c r="O26" s="117">
        <v>4.9972758455329824</v>
      </c>
      <c r="P26" s="119">
        <v>4.4455358062922556</v>
      </c>
      <c r="Q26" s="118">
        <v>2.1172647633762836</v>
      </c>
      <c r="R26" s="118">
        <v>3.5557858943378733</v>
      </c>
      <c r="S26" s="117">
        <v>2.8492790994349519</v>
      </c>
      <c r="T26" s="119">
        <v>3.176632792614015</v>
      </c>
      <c r="U26" s="118">
        <v>2.5692284323639853</v>
      </c>
      <c r="V26" s="118">
        <v>1.745393373635423</v>
      </c>
      <c r="W26" s="117">
        <v>1.3107246335321889</v>
      </c>
      <c r="X26" s="118">
        <v>1.5729222037139436</v>
      </c>
      <c r="Y26" s="118">
        <v>2.1732208605774304</v>
      </c>
      <c r="Z26" s="118">
        <v>2.8964192762464478</v>
      </c>
      <c r="AA26" s="120">
        <v>3.4181439856422031</v>
      </c>
    </row>
    <row r="27" spans="1:27" ht="4.3499999999999996" customHeight="1">
      <c r="A27" s="130"/>
      <c r="B27" s="130"/>
      <c r="C27" s="130"/>
      <c r="D27" s="130"/>
      <c r="E27" s="130"/>
      <c r="F27" s="130"/>
      <c r="G27" s="130"/>
    </row>
    <row r="28" spans="1:27" ht="12" customHeight="1">
      <c r="A28" s="130"/>
      <c r="B28" s="130" t="s">
        <v>106</v>
      </c>
      <c r="C28" s="130"/>
      <c r="D28" s="130"/>
      <c r="E28" s="130"/>
      <c r="F28" s="130"/>
      <c r="G28" s="130"/>
      <c r="H28" s="130"/>
    </row>
    <row r="29" spans="1:27" ht="12" customHeight="1">
      <c r="A29" s="130"/>
      <c r="B29" s="130" t="s">
        <v>126</v>
      </c>
      <c r="C29" s="130"/>
      <c r="D29" s="130"/>
      <c r="E29" s="130"/>
      <c r="F29" s="219"/>
      <c r="G29" s="130"/>
      <c r="H29" s="130"/>
      <c r="I29" s="79"/>
      <c r="J29" s="79"/>
      <c r="K29" s="79"/>
      <c r="L29" s="79"/>
      <c r="M29" s="79"/>
      <c r="N29" s="79"/>
      <c r="O29" s="79"/>
    </row>
    <row r="30" spans="1:27" ht="12" customHeight="1">
      <c r="A30" s="130"/>
      <c r="B30" s="130" t="s">
        <v>127</v>
      </c>
      <c r="C30" s="130"/>
      <c r="D30" s="130"/>
      <c r="E30" s="130"/>
      <c r="F30" s="219"/>
      <c r="G30" s="130"/>
      <c r="H30" s="130"/>
    </row>
    <row r="31" spans="1:27">
      <c r="G31" s="78"/>
    </row>
    <row r="32" spans="1:27" ht="15" thickBot="1">
      <c r="F32" s="80" t="s">
        <v>11</v>
      </c>
    </row>
    <row r="33" spans="5:23">
      <c r="F33" s="215"/>
      <c r="G33" s="216"/>
      <c r="H33" s="285">
        <v>45992</v>
      </c>
      <c r="I33" s="285">
        <v>46023</v>
      </c>
      <c r="J33" s="285">
        <v>46054</v>
      </c>
      <c r="K33" s="285">
        <v>46082</v>
      </c>
      <c r="L33" s="285">
        <v>46113</v>
      </c>
      <c r="M33" s="285">
        <v>46143</v>
      </c>
      <c r="N33" s="285">
        <v>46174</v>
      </c>
      <c r="O33" s="285">
        <v>46204</v>
      </c>
      <c r="P33" s="285">
        <v>46235</v>
      </c>
      <c r="Q33" s="285">
        <v>46266</v>
      </c>
      <c r="R33" s="285">
        <v>46296</v>
      </c>
      <c r="S33" s="285">
        <v>46327</v>
      </c>
      <c r="T33" s="285">
        <v>46357</v>
      </c>
      <c r="U33" s="285">
        <v>46388</v>
      </c>
      <c r="V33" s="285">
        <v>46419</v>
      </c>
      <c r="W33" s="286">
        <v>46447</v>
      </c>
    </row>
    <row r="34" spans="5:23" ht="15" thickBot="1">
      <c r="F34" s="217" t="s">
        <v>107</v>
      </c>
      <c r="G34" s="108" t="s">
        <v>128</v>
      </c>
      <c r="H34" s="287">
        <v>4.0698274971593804</v>
      </c>
      <c r="I34" s="287">
        <v>4.2838290528880236</v>
      </c>
      <c r="J34" s="287">
        <v>3.9939332659251647</v>
      </c>
      <c r="K34" s="287">
        <v>3.7104254890098787</v>
      </c>
      <c r="L34" s="287">
        <v>4.1297340854149667</v>
      </c>
      <c r="M34" s="287">
        <v>4.0896911599136274</v>
      </c>
      <c r="N34" s="287">
        <v>4.0518029373645561</v>
      </c>
      <c r="O34" s="287">
        <v>3.767574685983007</v>
      </c>
      <c r="P34" s="287">
        <v>3.8096910736388594</v>
      </c>
      <c r="Q34" s="287">
        <v>3.9341393039953942</v>
      </c>
      <c r="R34" s="287">
        <v>4.0244936308319552</v>
      </c>
      <c r="S34" s="287">
        <v>3.8803030637563722</v>
      </c>
      <c r="T34" s="287">
        <v>4.1973841488254067</v>
      </c>
      <c r="U34" s="287">
        <v>2.9282168376868043</v>
      </c>
      <c r="V34" s="287">
        <v>3.1423691837395751</v>
      </c>
      <c r="W34" s="288">
        <v>3.3467922429549333</v>
      </c>
    </row>
    <row r="35" spans="5:23">
      <c r="E35" s="130"/>
      <c r="F35" s="130" t="s">
        <v>106</v>
      </c>
      <c r="G35" s="134"/>
      <c r="H35" s="134"/>
    </row>
    <row r="36" spans="5:23">
      <c r="G36" s="134"/>
      <c r="H36" s="134"/>
    </row>
    <row r="37" spans="5:23">
      <c r="G37" s="134"/>
      <c r="H37" s="134"/>
    </row>
    <row r="38" spans="5:23">
      <c r="G38" s="134"/>
      <c r="H38" s="134"/>
    </row>
    <row r="46" spans="5:23">
      <c r="H46" s="79"/>
      <c r="I46" s="79"/>
      <c r="J46" s="79"/>
      <c r="K46" s="79"/>
      <c r="L46" s="79"/>
      <c r="M46" s="79"/>
      <c r="N46" s="79"/>
      <c r="O46" s="79"/>
    </row>
  </sheetData>
  <mergeCells count="9">
    <mergeCell ref="X3:AA3"/>
    <mergeCell ref="P3:S3"/>
    <mergeCell ref="T3:W3"/>
    <mergeCell ref="B3:F4"/>
    <mergeCell ref="G3:G4"/>
    <mergeCell ref="K3:K4"/>
    <mergeCell ref="L3:O3"/>
    <mergeCell ref="J3:J4"/>
    <mergeCell ref="I3:I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zoomScale="80" zoomScaleNormal="80" workbookViewId="0">
      <selection activeCell="N69" sqref="N69"/>
    </sheetView>
  </sheetViews>
  <sheetFormatPr defaultColWidth="9.140625" defaultRowHeight="14.25"/>
  <cols>
    <col min="1" max="5" width="3.140625" style="75" customWidth="1"/>
    <col min="6" max="6" width="35.85546875" style="75" customWidth="1"/>
    <col min="7" max="7" width="21.42578125" style="75" customWidth="1"/>
    <col min="8" max="8" width="10.5703125" style="75" customWidth="1"/>
    <col min="9" max="15" width="9.140625" style="75" customWidth="1"/>
    <col min="16" max="18" width="9.140625" style="75"/>
    <col min="19" max="23" width="9.140625" style="75" customWidth="1"/>
    <col min="24" max="27" width="9.140625" style="75"/>
    <col min="28" max="31" width="9.140625" style="75" customWidth="1"/>
    <col min="32" max="16384" width="9.140625" style="75"/>
  </cols>
  <sheetData>
    <row r="1" spans="2:27" ht="22.5" customHeight="1" thickBot="1">
      <c r="B1" s="227" t="s">
        <v>131</v>
      </c>
      <c r="C1" s="228"/>
      <c r="D1" s="228"/>
      <c r="E1" s="228"/>
      <c r="F1" s="228"/>
    </row>
    <row r="2" spans="2:27" ht="30" customHeight="1">
      <c r="B2" s="225" t="str">
        <f>" "&amp;Summary!H3&amp;" - labour market [level]"</f>
        <v xml:space="preserve"> Summer 2026 medium-term forecast (MTF-2026Q2) - labour market [level]</v>
      </c>
      <c r="C2" s="226"/>
      <c r="D2" s="226"/>
      <c r="E2" s="226"/>
      <c r="F2" s="226"/>
      <c r="G2" s="226"/>
      <c r="H2" s="226"/>
      <c r="I2" s="226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16" t="s">
        <v>15</v>
      </c>
      <c r="C3" s="317"/>
      <c r="D3" s="317"/>
      <c r="E3" s="317"/>
      <c r="F3" s="318"/>
      <c r="G3" s="319" t="s">
        <v>16</v>
      </c>
      <c r="H3" s="82" t="s">
        <v>14</v>
      </c>
      <c r="I3" s="320">
        <v>2026</v>
      </c>
      <c r="J3" s="320">
        <v>2027</v>
      </c>
      <c r="K3" s="323">
        <v>2028</v>
      </c>
      <c r="L3" s="304">
        <v>2025</v>
      </c>
      <c r="M3" s="305"/>
      <c r="N3" s="305"/>
      <c r="O3" s="306"/>
      <c r="P3" s="304">
        <v>2026</v>
      </c>
      <c r="Q3" s="305"/>
      <c r="R3" s="305"/>
      <c r="S3" s="306"/>
      <c r="T3" s="304">
        <v>2027</v>
      </c>
      <c r="U3" s="305"/>
      <c r="V3" s="305"/>
      <c r="W3" s="306"/>
      <c r="X3" s="305">
        <v>2028</v>
      </c>
      <c r="Y3" s="305"/>
      <c r="Z3" s="305"/>
      <c r="AA3" s="307"/>
    </row>
    <row r="4" spans="2:27">
      <c r="B4" s="311"/>
      <c r="C4" s="312"/>
      <c r="D4" s="312"/>
      <c r="E4" s="312"/>
      <c r="F4" s="313"/>
      <c r="G4" s="315"/>
      <c r="H4" s="83">
        <v>2025</v>
      </c>
      <c r="I4" s="321"/>
      <c r="J4" s="321"/>
      <c r="K4" s="324"/>
      <c r="L4" s="84" t="s">
        <v>0</v>
      </c>
      <c r="M4" s="85" t="s">
        <v>1</v>
      </c>
      <c r="N4" s="85" t="s">
        <v>2</v>
      </c>
      <c r="O4" s="86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4.3499999999999996" customHeight="1">
      <c r="B5" s="88"/>
      <c r="C5" s="89"/>
      <c r="D5" s="89"/>
      <c r="E5" s="89"/>
      <c r="F5" s="90"/>
      <c r="G5" s="91"/>
      <c r="H5" s="169"/>
      <c r="I5" s="138"/>
      <c r="J5" s="138"/>
      <c r="K5" s="139"/>
      <c r="L5" s="93"/>
      <c r="M5" s="93"/>
      <c r="N5" s="93"/>
      <c r="O5" s="93"/>
      <c r="P5" s="93"/>
      <c r="Q5" s="93"/>
      <c r="R5" s="93"/>
      <c r="S5" s="93"/>
      <c r="T5" s="140"/>
      <c r="U5" s="93"/>
      <c r="V5" s="93"/>
      <c r="W5" s="92"/>
      <c r="X5" s="93"/>
      <c r="Y5" s="93"/>
      <c r="Z5" s="93"/>
      <c r="AA5" s="126"/>
    </row>
    <row r="6" spans="2:27">
      <c r="B6" s="88" t="s">
        <v>132</v>
      </c>
      <c r="C6" s="89"/>
      <c r="D6" s="89"/>
      <c r="E6" s="89"/>
      <c r="F6" s="142"/>
      <c r="G6" s="168"/>
      <c r="H6" s="169"/>
      <c r="I6" s="138"/>
      <c r="J6" s="138"/>
      <c r="K6" s="139"/>
      <c r="L6" s="93"/>
      <c r="M6" s="93"/>
      <c r="N6" s="93"/>
      <c r="O6" s="93"/>
      <c r="P6" s="93"/>
      <c r="Q6" s="93"/>
      <c r="R6" s="93"/>
      <c r="S6" s="93"/>
      <c r="T6" s="140"/>
      <c r="U6" s="93"/>
      <c r="V6" s="93"/>
      <c r="W6" s="92"/>
      <c r="X6" s="93"/>
      <c r="Y6" s="93"/>
      <c r="Z6" s="93"/>
      <c r="AA6" s="126"/>
    </row>
    <row r="7" spans="2:27">
      <c r="B7" s="88"/>
      <c r="C7" s="141" t="s">
        <v>36</v>
      </c>
      <c r="D7" s="89"/>
      <c r="E7" s="89"/>
      <c r="F7" s="142"/>
      <c r="G7" s="36" t="s">
        <v>133</v>
      </c>
      <c r="H7" s="178">
        <v>2427.0570000000002</v>
      </c>
      <c r="I7" s="24">
        <v>2421.2214139797115</v>
      </c>
      <c r="J7" s="24">
        <v>2418.081895807773</v>
      </c>
      <c r="K7" s="194">
        <v>2420.1751227015852</v>
      </c>
      <c r="L7" s="195">
        <v>2427.098</v>
      </c>
      <c r="M7" s="196">
        <v>2429.1999999999998</v>
      </c>
      <c r="N7" s="196">
        <v>2425.8710000000001</v>
      </c>
      <c r="O7" s="197">
        <v>2426.0590000000002</v>
      </c>
      <c r="P7" s="196">
        <v>2422.56</v>
      </c>
      <c r="Q7" s="196">
        <v>2421.599690847127</v>
      </c>
      <c r="R7" s="196">
        <v>2421.2283320729507</v>
      </c>
      <c r="S7" s="196">
        <v>2419.4976329987689</v>
      </c>
      <c r="T7" s="195">
        <v>2417.7466275011952</v>
      </c>
      <c r="U7" s="196">
        <v>2418.0249346395435</v>
      </c>
      <c r="V7" s="196">
        <v>2418.1099108516501</v>
      </c>
      <c r="W7" s="197">
        <v>2418.4461102387022</v>
      </c>
      <c r="X7" s="196">
        <v>2419.0990941904224</v>
      </c>
      <c r="Y7" s="196">
        <v>2419.9802976284764</v>
      </c>
      <c r="Z7" s="196">
        <v>2420.6687207223058</v>
      </c>
      <c r="AA7" s="198">
        <v>2420.9523782651368</v>
      </c>
    </row>
    <row r="8" spans="2:27" ht="4.3499999999999996" customHeight="1">
      <c r="B8" s="98"/>
      <c r="C8" s="94"/>
      <c r="D8" s="127"/>
      <c r="E8" s="94"/>
      <c r="F8" s="96"/>
      <c r="G8" s="36"/>
      <c r="H8" s="199"/>
      <c r="I8" s="196"/>
      <c r="J8" s="196"/>
      <c r="K8" s="197"/>
      <c r="L8" s="195"/>
      <c r="M8" s="196"/>
      <c r="N8" s="196"/>
      <c r="O8" s="197"/>
      <c r="P8" s="196"/>
      <c r="Q8" s="196"/>
      <c r="R8" s="196"/>
      <c r="S8" s="196"/>
      <c r="T8" s="195"/>
      <c r="U8" s="196"/>
      <c r="V8" s="196"/>
      <c r="W8" s="197"/>
      <c r="X8" s="196"/>
      <c r="Y8" s="196"/>
      <c r="Z8" s="196"/>
      <c r="AA8" s="198"/>
    </row>
    <row r="9" spans="2:27">
      <c r="B9" s="98"/>
      <c r="C9" s="94"/>
      <c r="D9" s="127" t="s">
        <v>134</v>
      </c>
      <c r="E9" s="94"/>
      <c r="F9" s="96"/>
      <c r="G9" s="36" t="s">
        <v>133</v>
      </c>
      <c r="H9" s="199">
        <v>2082.6572500000002</v>
      </c>
      <c r="I9" s="196">
        <v>2081.4322233004309</v>
      </c>
      <c r="J9" s="196">
        <v>2088.8070988430363</v>
      </c>
      <c r="K9" s="197">
        <v>2090.5444161090522</v>
      </c>
      <c r="L9" s="243"/>
      <c r="M9" s="244"/>
      <c r="N9" s="244"/>
      <c r="O9" s="245"/>
      <c r="P9" s="244"/>
      <c r="Q9" s="244"/>
      <c r="R9" s="244"/>
      <c r="S9" s="244"/>
      <c r="T9" s="243"/>
      <c r="U9" s="244"/>
      <c r="V9" s="244"/>
      <c r="W9" s="245"/>
      <c r="X9" s="244"/>
      <c r="Y9" s="244"/>
      <c r="Z9" s="244"/>
      <c r="AA9" s="246"/>
    </row>
    <row r="10" spans="2:27">
      <c r="B10" s="98"/>
      <c r="C10" s="94"/>
      <c r="D10" s="127" t="s">
        <v>135</v>
      </c>
      <c r="E10" s="94"/>
      <c r="F10" s="96"/>
      <c r="G10" s="36" t="s">
        <v>133</v>
      </c>
      <c r="H10" s="199">
        <v>344.39974999999998</v>
      </c>
      <c r="I10" s="196">
        <v>339.78919067928069</v>
      </c>
      <c r="J10" s="196">
        <v>329.27479696473603</v>
      </c>
      <c r="K10" s="197">
        <v>329.63070659253333</v>
      </c>
      <c r="L10" s="243"/>
      <c r="M10" s="244"/>
      <c r="N10" s="244"/>
      <c r="O10" s="245"/>
      <c r="P10" s="244"/>
      <c r="Q10" s="244"/>
      <c r="R10" s="244"/>
      <c r="S10" s="244"/>
      <c r="T10" s="243"/>
      <c r="U10" s="244"/>
      <c r="V10" s="244"/>
      <c r="W10" s="245"/>
      <c r="X10" s="244"/>
      <c r="Y10" s="244"/>
      <c r="Z10" s="244"/>
      <c r="AA10" s="246"/>
    </row>
    <row r="11" spans="2:27" ht="4.3499999999999996" customHeight="1">
      <c r="B11" s="98"/>
      <c r="C11" s="94"/>
      <c r="D11" s="94"/>
      <c r="E11" s="94"/>
      <c r="F11" s="96"/>
      <c r="G11" s="36"/>
      <c r="H11" s="200"/>
      <c r="I11" s="94"/>
      <c r="J11" s="94"/>
      <c r="K11" s="96"/>
      <c r="L11" s="95"/>
      <c r="M11" s="94"/>
      <c r="N11" s="94"/>
      <c r="O11" s="96"/>
      <c r="P11" s="94"/>
      <c r="Q11" s="94"/>
      <c r="R11" s="94"/>
      <c r="S11" s="94"/>
      <c r="T11" s="95"/>
      <c r="U11" s="94"/>
      <c r="V11" s="94"/>
      <c r="W11" s="96"/>
      <c r="X11" s="94"/>
      <c r="Y11" s="94"/>
      <c r="Z11" s="94"/>
      <c r="AA11" s="97"/>
    </row>
    <row r="12" spans="2:27">
      <c r="B12" s="98"/>
      <c r="C12" s="94" t="s">
        <v>136</v>
      </c>
      <c r="D12" s="94"/>
      <c r="E12" s="94"/>
      <c r="F12" s="96"/>
      <c r="G12" s="36" t="s">
        <v>137</v>
      </c>
      <c r="H12" s="122">
        <v>149.53699999999998</v>
      </c>
      <c r="I12" s="114">
        <v>164.74420061456462</v>
      </c>
      <c r="J12" s="114">
        <v>173.8215418096969</v>
      </c>
      <c r="K12" s="113">
        <v>171.44477195700773</v>
      </c>
      <c r="L12" s="143">
        <v>145.22289748801455</v>
      </c>
      <c r="M12" s="14">
        <v>148.63488977904794</v>
      </c>
      <c r="N12" s="14">
        <v>150.49259651732453</v>
      </c>
      <c r="O12" s="15">
        <v>153.797616215613</v>
      </c>
      <c r="P12" s="14">
        <v>159.85332722382736</v>
      </c>
      <c r="Q12" s="14">
        <v>162.68981088634922</v>
      </c>
      <c r="R12" s="14">
        <v>166.26405099869879</v>
      </c>
      <c r="S12" s="14">
        <v>170.16961334938307</v>
      </c>
      <c r="T12" s="143">
        <v>173.20825401059651</v>
      </c>
      <c r="U12" s="14">
        <v>173.80273919278619</v>
      </c>
      <c r="V12" s="14">
        <v>174.22047244865894</v>
      </c>
      <c r="W12" s="15">
        <v>174.05470158674598</v>
      </c>
      <c r="X12" s="14">
        <v>173.27212791845764</v>
      </c>
      <c r="Y12" s="14">
        <v>172.02324391471157</v>
      </c>
      <c r="Z12" s="14">
        <v>170.75910519905224</v>
      </c>
      <c r="AA12" s="16">
        <v>169.72461079580933</v>
      </c>
    </row>
    <row r="13" spans="2:27">
      <c r="B13" s="98"/>
      <c r="C13" s="94" t="s">
        <v>42</v>
      </c>
      <c r="D13" s="94"/>
      <c r="E13" s="94"/>
      <c r="F13" s="96"/>
      <c r="G13" s="36" t="s">
        <v>13</v>
      </c>
      <c r="H13" s="122">
        <v>5.4177973392169463</v>
      </c>
      <c r="I13" s="114">
        <v>5.9736880425183241</v>
      </c>
      <c r="J13" s="114">
        <v>6.3145498989520483</v>
      </c>
      <c r="K13" s="113">
        <v>6.2428267695918045</v>
      </c>
      <c r="L13" s="115">
        <v>5.2491438579301022</v>
      </c>
      <c r="M13" s="114">
        <v>5.3852880030973624</v>
      </c>
      <c r="N13" s="114">
        <v>5.4571289667093943</v>
      </c>
      <c r="O13" s="113">
        <v>5.5796285291309262</v>
      </c>
      <c r="P13" s="114">
        <v>5.7938364825518223</v>
      </c>
      <c r="Q13" s="114">
        <v>5.8981975391676533</v>
      </c>
      <c r="R13" s="114">
        <v>6.0293506130450165</v>
      </c>
      <c r="S13" s="114">
        <v>6.1733675353088042</v>
      </c>
      <c r="T13" s="115">
        <v>6.2870252747226507</v>
      </c>
      <c r="U13" s="114">
        <v>6.3120601051815006</v>
      </c>
      <c r="V13" s="114">
        <v>6.3307583537312473</v>
      </c>
      <c r="W13" s="113">
        <v>6.3283558621727964</v>
      </c>
      <c r="X13" s="114">
        <v>6.3036338374440142</v>
      </c>
      <c r="Y13" s="114">
        <v>6.2619704696564025</v>
      </c>
      <c r="Z13" s="114">
        <v>6.2197676759337819</v>
      </c>
      <c r="AA13" s="116">
        <v>6.1859350953330203</v>
      </c>
    </row>
    <row r="14" spans="2:27" ht="4.3499999999999996" customHeight="1">
      <c r="B14" s="98"/>
      <c r="C14" s="94"/>
      <c r="D14" s="94"/>
      <c r="E14" s="94"/>
      <c r="F14" s="96"/>
      <c r="G14" s="36"/>
      <c r="H14" s="200"/>
      <c r="I14" s="94"/>
      <c r="J14" s="94"/>
      <c r="K14" s="96"/>
      <c r="L14" s="95"/>
      <c r="M14" s="94"/>
      <c r="N14" s="94"/>
      <c r="O14" s="96"/>
      <c r="P14" s="94"/>
      <c r="Q14" s="94"/>
      <c r="R14" s="94"/>
      <c r="S14" s="94"/>
      <c r="T14" s="95"/>
      <c r="U14" s="94"/>
      <c r="V14" s="94"/>
      <c r="W14" s="96"/>
      <c r="X14" s="94"/>
      <c r="Y14" s="94"/>
      <c r="Z14" s="94"/>
      <c r="AA14" s="97"/>
    </row>
    <row r="15" spans="2:27">
      <c r="B15" s="88" t="s">
        <v>138</v>
      </c>
      <c r="C15" s="94"/>
      <c r="D15" s="94"/>
      <c r="E15" s="94"/>
      <c r="F15" s="96"/>
      <c r="G15" s="36"/>
      <c r="H15" s="200"/>
      <c r="I15" s="94"/>
      <c r="J15" s="94"/>
      <c r="K15" s="96"/>
      <c r="L15" s="95"/>
      <c r="M15" s="94"/>
      <c r="N15" s="94"/>
      <c r="O15" s="96"/>
      <c r="P15" s="94"/>
      <c r="Q15" s="94"/>
      <c r="R15" s="94"/>
      <c r="S15" s="94"/>
      <c r="T15" s="95"/>
      <c r="U15" s="94"/>
      <c r="V15" s="94"/>
      <c r="W15" s="96"/>
      <c r="X15" s="94"/>
      <c r="Y15" s="94"/>
      <c r="Z15" s="94"/>
      <c r="AA15" s="97"/>
    </row>
    <row r="16" spans="2:27">
      <c r="B16" s="98"/>
      <c r="C16" s="94" t="s">
        <v>139</v>
      </c>
      <c r="D16" s="94"/>
      <c r="E16" s="94"/>
      <c r="F16" s="96"/>
      <c r="G16" s="36" t="s">
        <v>140</v>
      </c>
      <c r="H16" s="201">
        <v>28296.873621427621</v>
      </c>
      <c r="I16" s="29">
        <v>29439.676332283419</v>
      </c>
      <c r="J16" s="29">
        <v>30698.450392128212</v>
      </c>
      <c r="K16" s="202">
        <v>32258.047714633973</v>
      </c>
      <c r="L16" s="203">
        <v>6877.4052324016757</v>
      </c>
      <c r="M16" s="29">
        <v>7103.5968784744155</v>
      </c>
      <c r="N16" s="29">
        <v>7098.9828427369384</v>
      </c>
      <c r="O16" s="202">
        <v>7216.5674411421469</v>
      </c>
      <c r="P16" s="29">
        <v>7261.572438152506</v>
      </c>
      <c r="Q16" s="29">
        <v>7320.0545875683129</v>
      </c>
      <c r="R16" s="29">
        <v>7393.4934563450406</v>
      </c>
      <c r="S16" s="29">
        <v>7464.7165964978076</v>
      </c>
      <c r="T16" s="203">
        <v>7559.6958008679267</v>
      </c>
      <c r="U16" s="29">
        <v>7630.480638091497</v>
      </c>
      <c r="V16" s="29">
        <v>7710.7766465478626</v>
      </c>
      <c r="W16" s="202">
        <v>7797.4628178389494</v>
      </c>
      <c r="X16" s="29">
        <v>7913.8147325888795</v>
      </c>
      <c r="Y16" s="29">
        <v>8018.6858455968659</v>
      </c>
      <c r="Z16" s="29">
        <v>8115.8564212786541</v>
      </c>
      <c r="AA16" s="204">
        <v>8209.5679703500682</v>
      </c>
    </row>
    <row r="17" spans="1:117" s="136" customFormat="1">
      <c r="A17" s="7"/>
      <c r="B17" s="205"/>
      <c r="C17" s="9" t="s">
        <v>141</v>
      </c>
      <c r="D17" s="9"/>
      <c r="E17" s="9"/>
      <c r="F17" s="11"/>
      <c r="G17" s="36" t="s">
        <v>140</v>
      </c>
      <c r="H17" s="206">
        <v>1746.7569375613773</v>
      </c>
      <c r="I17" s="207">
        <v>1819.1562541530227</v>
      </c>
      <c r="J17" s="207">
        <v>1895.5552749913004</v>
      </c>
      <c r="K17" s="208">
        <v>1986.945300524043</v>
      </c>
      <c r="L17" s="29">
        <v>1700.915157689695</v>
      </c>
      <c r="M17" s="29">
        <v>1751.2116650120681</v>
      </c>
      <c r="N17" s="29">
        <v>1752.215834231645</v>
      </c>
      <c r="O17" s="202">
        <v>1782.6076112923809</v>
      </c>
      <c r="P17" s="29">
        <v>1793.8226445529581</v>
      </c>
      <c r="Q17" s="29">
        <v>1808.8524385038615</v>
      </c>
      <c r="R17" s="29">
        <v>1828.3632870617992</v>
      </c>
      <c r="S17" s="202">
        <v>1845.6277065271925</v>
      </c>
      <c r="T17" s="29">
        <v>1868.9843092235458</v>
      </c>
      <c r="U17" s="29">
        <v>1884.2438967082805</v>
      </c>
      <c r="V17" s="29">
        <v>1903.9013302057631</v>
      </c>
      <c r="W17" s="202">
        <v>1925.0834019866024</v>
      </c>
      <c r="X17" s="29">
        <v>1949.8527732444975</v>
      </c>
      <c r="Y17" s="29">
        <v>1975.650392891009</v>
      </c>
      <c r="Z17" s="29">
        <v>1999.5802798540515</v>
      </c>
      <c r="AA17" s="204">
        <v>2022.6675375299894</v>
      </c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</row>
    <row r="18" spans="1:117">
      <c r="B18" s="98"/>
      <c r="C18" s="94"/>
      <c r="D18" s="127" t="s">
        <v>142</v>
      </c>
      <c r="E18" s="94"/>
      <c r="F18" s="96"/>
      <c r="G18" s="36" t="s">
        <v>140</v>
      </c>
      <c r="H18" s="209">
        <v>1678.245387250234</v>
      </c>
      <c r="I18" s="210">
        <v>1735.6395405777303</v>
      </c>
      <c r="J18" s="210">
        <v>1814.7710747124911</v>
      </c>
      <c r="K18" s="211">
        <v>1905.8092699848755</v>
      </c>
      <c r="L18" s="247"/>
      <c r="M18" s="248"/>
      <c r="N18" s="248"/>
      <c r="O18" s="249"/>
      <c r="P18" s="248"/>
      <c r="Q18" s="248"/>
      <c r="R18" s="248"/>
      <c r="S18" s="248"/>
      <c r="T18" s="247"/>
      <c r="U18" s="248"/>
      <c r="V18" s="248"/>
      <c r="W18" s="249"/>
      <c r="X18" s="248"/>
      <c r="Y18" s="248"/>
      <c r="Z18" s="248"/>
      <c r="AA18" s="250"/>
    </row>
    <row r="19" spans="1:117">
      <c r="B19" s="98"/>
      <c r="C19" s="94"/>
      <c r="D19" s="127" t="s">
        <v>143</v>
      </c>
      <c r="E19" s="94"/>
      <c r="F19" s="96"/>
      <c r="G19" s="36" t="s">
        <v>140</v>
      </c>
      <c r="H19" s="209">
        <v>1976.1259947067281</v>
      </c>
      <c r="I19" s="210">
        <v>2096.6635806885265</v>
      </c>
      <c r="J19" s="210">
        <v>2165.2203984906168</v>
      </c>
      <c r="K19" s="211">
        <v>2258.0776135422452</v>
      </c>
      <c r="L19" s="247"/>
      <c r="M19" s="248"/>
      <c r="N19" s="248"/>
      <c r="O19" s="249"/>
      <c r="P19" s="248"/>
      <c r="Q19" s="248"/>
      <c r="R19" s="248"/>
      <c r="S19" s="248"/>
      <c r="T19" s="247"/>
      <c r="U19" s="248"/>
      <c r="V19" s="248"/>
      <c r="W19" s="249"/>
      <c r="X19" s="248"/>
      <c r="Y19" s="248"/>
      <c r="Z19" s="248"/>
      <c r="AA19" s="250"/>
    </row>
    <row r="20" spans="1:117">
      <c r="B20" s="98"/>
      <c r="C20" s="94" t="s">
        <v>144</v>
      </c>
      <c r="D20" s="94"/>
      <c r="E20" s="94"/>
      <c r="F20" s="96"/>
      <c r="G20" s="36" t="s">
        <v>140</v>
      </c>
      <c r="H20" s="212">
        <v>1076.1242669262226</v>
      </c>
      <c r="I20" s="213">
        <v>1079.291243259164</v>
      </c>
      <c r="J20" s="213">
        <v>1092.7017396729584</v>
      </c>
      <c r="K20" s="214">
        <v>1109.3759662387361</v>
      </c>
      <c r="L20" s="247"/>
      <c r="M20" s="248"/>
      <c r="N20" s="248"/>
      <c r="O20" s="249"/>
      <c r="P20" s="248"/>
      <c r="Q20" s="248"/>
      <c r="R20" s="248"/>
      <c r="S20" s="248"/>
      <c r="T20" s="247"/>
      <c r="U20" s="248"/>
      <c r="V20" s="248"/>
      <c r="W20" s="249"/>
      <c r="X20" s="248"/>
      <c r="Y20" s="248"/>
      <c r="Z20" s="248"/>
      <c r="AA20" s="250"/>
    </row>
    <row r="21" spans="1:117">
      <c r="B21" s="98"/>
      <c r="C21" s="94" t="s">
        <v>44</v>
      </c>
      <c r="D21" s="94"/>
      <c r="E21" s="94"/>
      <c r="F21" s="96"/>
      <c r="G21" s="36" t="s">
        <v>145</v>
      </c>
      <c r="H21" s="192">
        <v>43320.131336017243</v>
      </c>
      <c r="I21" s="101">
        <v>43660.812737126573</v>
      </c>
      <c r="J21" s="101">
        <v>44549.489438393168</v>
      </c>
      <c r="K21" s="102">
        <v>45662.540679871963</v>
      </c>
      <c r="L21" s="103">
        <v>10794.049519220072</v>
      </c>
      <c r="M21" s="101">
        <v>10803.808661287669</v>
      </c>
      <c r="N21" s="101">
        <v>10848.139905213426</v>
      </c>
      <c r="O21" s="102">
        <v>10874.184016134808</v>
      </c>
      <c r="P21" s="101">
        <v>10911.905174691236</v>
      </c>
      <c r="Q21" s="101">
        <v>10902.189397129352</v>
      </c>
      <c r="R21" s="101">
        <v>10910.244289139142</v>
      </c>
      <c r="S21" s="101">
        <v>10936.492904002944</v>
      </c>
      <c r="T21" s="103">
        <v>11010.140951724272</v>
      </c>
      <c r="U21" s="101">
        <v>11079.858367065524</v>
      </c>
      <c r="V21" s="101">
        <v>11183.253002645692</v>
      </c>
      <c r="W21" s="102">
        <v>11276.196679993107</v>
      </c>
      <c r="X21" s="101">
        <v>11347.403305751195</v>
      </c>
      <c r="Y21" s="101">
        <v>11395.894741281118</v>
      </c>
      <c r="Z21" s="101">
        <v>11439.423022839235</v>
      </c>
      <c r="AA21" s="104">
        <v>11479.76223806977</v>
      </c>
    </row>
    <row r="22" spans="1:117">
      <c r="B22" s="98"/>
      <c r="C22" s="94" t="s">
        <v>146</v>
      </c>
      <c r="D22" s="94"/>
      <c r="E22" s="94"/>
      <c r="F22" s="96"/>
      <c r="G22" s="36" t="s">
        <v>147</v>
      </c>
      <c r="H22" s="122">
        <v>43.095145800596548</v>
      </c>
      <c r="I22" s="114">
        <v>42.610695054329483</v>
      </c>
      <c r="J22" s="114">
        <v>42.514775717598567</v>
      </c>
      <c r="K22" s="113">
        <v>42.308730759040245</v>
      </c>
      <c r="L22" s="115">
        <v>42.960450900785126</v>
      </c>
      <c r="M22" s="114">
        <v>43.593342110300071</v>
      </c>
      <c r="N22" s="114">
        <v>42.858834922459835</v>
      </c>
      <c r="O22" s="113">
        <v>42.967955268841166</v>
      </c>
      <c r="P22" s="114">
        <v>42.435031530849287</v>
      </c>
      <c r="Q22" s="114">
        <v>42.741269109483561</v>
      </c>
      <c r="R22" s="114">
        <v>42.657093664470167</v>
      </c>
      <c r="S22" s="114">
        <v>42.609385912514895</v>
      </c>
      <c r="T22" s="115">
        <v>42.739264817481335</v>
      </c>
      <c r="U22" s="114">
        <v>42.575583958366515</v>
      </c>
      <c r="V22" s="114">
        <v>42.414082557639432</v>
      </c>
      <c r="W22" s="113">
        <v>42.330171536906988</v>
      </c>
      <c r="X22" s="114">
        <v>42.33662828914683</v>
      </c>
      <c r="Y22" s="114">
        <v>42.309729787007463</v>
      </c>
      <c r="Z22" s="114">
        <v>42.297786829193761</v>
      </c>
      <c r="AA22" s="116">
        <v>42.290778130812896</v>
      </c>
    </row>
    <row r="23" spans="1:117" ht="4.3499999999999996" customHeight="1">
      <c r="B23" s="98"/>
      <c r="C23" s="94"/>
      <c r="D23" s="94"/>
      <c r="E23" s="94"/>
      <c r="F23" s="96"/>
      <c r="G23" s="36"/>
      <c r="H23" s="200"/>
      <c r="I23" s="94"/>
      <c r="J23" s="94"/>
      <c r="K23" s="96"/>
      <c r="L23" s="95"/>
      <c r="M23" s="94"/>
      <c r="N23" s="94"/>
      <c r="O23" s="96"/>
      <c r="P23" s="94"/>
      <c r="Q23" s="94"/>
      <c r="R23" s="94"/>
      <c r="S23" s="94"/>
      <c r="T23" s="95"/>
      <c r="U23" s="94"/>
      <c r="V23" s="94"/>
      <c r="W23" s="96"/>
      <c r="X23" s="94"/>
      <c r="Y23" s="94"/>
      <c r="Z23" s="94"/>
      <c r="AA23" s="97"/>
    </row>
    <row r="24" spans="1:117">
      <c r="B24" s="88" t="s">
        <v>148</v>
      </c>
      <c r="C24" s="94"/>
      <c r="D24" s="94"/>
      <c r="E24" s="94"/>
      <c r="F24" s="96"/>
      <c r="G24" s="36"/>
      <c r="H24" s="200"/>
      <c r="I24" s="94"/>
      <c r="J24" s="94"/>
      <c r="K24" s="96"/>
      <c r="L24" s="95"/>
      <c r="M24" s="94"/>
      <c r="N24" s="94"/>
      <c r="O24" s="96"/>
      <c r="P24" s="94"/>
      <c r="Q24" s="94"/>
      <c r="R24" s="94"/>
      <c r="S24" s="94"/>
      <c r="T24" s="95"/>
      <c r="U24" s="94"/>
      <c r="V24" s="94"/>
      <c r="W24" s="96"/>
      <c r="X24" s="94"/>
      <c r="Y24" s="94"/>
      <c r="Z24" s="94"/>
      <c r="AA24" s="97"/>
    </row>
    <row r="25" spans="1:117">
      <c r="B25" s="98"/>
      <c r="C25" s="94" t="s">
        <v>149</v>
      </c>
      <c r="D25" s="94"/>
      <c r="E25" s="94"/>
      <c r="F25" s="96"/>
      <c r="G25" s="36" t="s">
        <v>137</v>
      </c>
      <c r="H25" s="199">
        <v>4299.8482374720443</v>
      </c>
      <c r="I25" s="196">
        <v>4296.1042443734086</v>
      </c>
      <c r="J25" s="196">
        <v>4279.4025314685668</v>
      </c>
      <c r="K25" s="197">
        <v>4235.3079448330063</v>
      </c>
      <c r="L25" s="195">
        <v>4299.7607111658763</v>
      </c>
      <c r="M25" s="196">
        <v>4299.4820566626195</v>
      </c>
      <c r="N25" s="196">
        <v>4299.8077149867831</v>
      </c>
      <c r="O25" s="197">
        <v>4300.3424670728964</v>
      </c>
      <c r="P25" s="196">
        <v>4299.2550545138965</v>
      </c>
      <c r="Q25" s="196">
        <v>4297.2349353531745</v>
      </c>
      <c r="R25" s="196">
        <v>4295.1512160119109</v>
      </c>
      <c r="S25" s="196">
        <v>4292.7757716146525</v>
      </c>
      <c r="T25" s="195">
        <v>4288.0900263997</v>
      </c>
      <c r="U25" s="196">
        <v>4282.3074220779399</v>
      </c>
      <c r="V25" s="196">
        <v>4276.5168442414206</v>
      </c>
      <c r="W25" s="197">
        <v>4270.6958331552096</v>
      </c>
      <c r="X25" s="196">
        <v>4258.5020924771561</v>
      </c>
      <c r="Y25" s="196">
        <v>4243.0824372033449</v>
      </c>
      <c r="Z25" s="196">
        <v>4227.595801339533</v>
      </c>
      <c r="AA25" s="198">
        <v>4212.0514483119923</v>
      </c>
    </row>
    <row r="26" spans="1:117">
      <c r="B26" s="98"/>
      <c r="C26" s="94" t="s">
        <v>150</v>
      </c>
      <c r="D26" s="94"/>
      <c r="E26" s="94"/>
      <c r="F26" s="96"/>
      <c r="G26" s="36" t="s">
        <v>137</v>
      </c>
      <c r="H26" s="199">
        <v>2760.1892500000004</v>
      </c>
      <c r="I26" s="196">
        <v>2757.8527266100673</v>
      </c>
      <c r="J26" s="196">
        <v>2752.7190040918404</v>
      </c>
      <c r="K26" s="197">
        <v>2746.2549742121082</v>
      </c>
      <c r="L26" s="195">
        <v>2766.6015910122228</v>
      </c>
      <c r="M26" s="196">
        <v>2760.0174715550993</v>
      </c>
      <c r="N26" s="196">
        <v>2757.7247566511214</v>
      </c>
      <c r="O26" s="197">
        <v>2756.4131807815575</v>
      </c>
      <c r="P26" s="196">
        <v>2759.0237954631052</v>
      </c>
      <c r="Q26" s="196">
        <v>2758.2970866267019</v>
      </c>
      <c r="R26" s="196">
        <v>2757.5780821067569</v>
      </c>
      <c r="S26" s="196">
        <v>2756.5119422437056</v>
      </c>
      <c r="T26" s="195">
        <v>2755.0112563884595</v>
      </c>
      <c r="U26" s="196">
        <v>2753.5026013157485</v>
      </c>
      <c r="V26" s="196">
        <v>2751.9684485504995</v>
      </c>
      <c r="W26" s="197">
        <v>2750.3937101126535</v>
      </c>
      <c r="X26" s="196">
        <v>2748.7657498316194</v>
      </c>
      <c r="Y26" s="196">
        <v>2747.110430307579</v>
      </c>
      <c r="Z26" s="196">
        <v>2745.4257794832502</v>
      </c>
      <c r="AA26" s="198">
        <v>2743.7179372259839</v>
      </c>
    </row>
    <row r="27" spans="1:117">
      <c r="B27" s="98"/>
      <c r="C27" s="94" t="s">
        <v>151</v>
      </c>
      <c r="D27" s="94"/>
      <c r="E27" s="94"/>
      <c r="F27" s="96"/>
      <c r="G27" s="36" t="s">
        <v>13</v>
      </c>
      <c r="H27" s="122">
        <v>64.192716665575404</v>
      </c>
      <c r="I27" s="114">
        <v>64.194277355869318</v>
      </c>
      <c r="J27" s="114">
        <v>64.324930713311701</v>
      </c>
      <c r="K27" s="113">
        <v>64.842821421001801</v>
      </c>
      <c r="L27" s="115">
        <v>64.343152488177907</v>
      </c>
      <c r="M27" s="114">
        <v>64.194185140930742</v>
      </c>
      <c r="N27" s="114">
        <v>64.136001873739573</v>
      </c>
      <c r="O27" s="113">
        <v>64.097527159453378</v>
      </c>
      <c r="P27" s="114">
        <v>64.174461865581506</v>
      </c>
      <c r="Q27" s="114">
        <v>64.18771903612496</v>
      </c>
      <c r="R27" s="114">
        <v>64.202118701357264</v>
      </c>
      <c r="S27" s="114">
        <v>64.212809820413511</v>
      </c>
      <c r="T27" s="115">
        <v>64.24798078928346</v>
      </c>
      <c r="U27" s="114">
        <v>64.299507950310655</v>
      </c>
      <c r="V27" s="114">
        <v>64.350698214978053</v>
      </c>
      <c r="W27" s="113">
        <v>64.401535898674624</v>
      </c>
      <c r="X27" s="114">
        <v>64.547713964669484</v>
      </c>
      <c r="Y27" s="114">
        <v>64.743272631729141</v>
      </c>
      <c r="Z27" s="114">
        <v>64.94059291603395</v>
      </c>
      <c r="AA27" s="116">
        <v>65.139706171574588</v>
      </c>
    </row>
    <row r="28" spans="1:117" ht="15" thickBot="1">
      <c r="A28" s="130"/>
      <c r="B28" s="105"/>
      <c r="C28" s="106" t="s">
        <v>152</v>
      </c>
      <c r="D28" s="106"/>
      <c r="E28" s="106"/>
      <c r="F28" s="107"/>
      <c r="G28" s="129" t="s">
        <v>13</v>
      </c>
      <c r="H28" s="123">
        <v>6.08629809468869</v>
      </c>
      <c r="I28" s="118">
        <v>6.0590398798251375</v>
      </c>
      <c r="J28" s="118">
        <v>6.0387360651532713</v>
      </c>
      <c r="K28" s="117">
        <v>6.0254147323470608</v>
      </c>
      <c r="L28" s="119">
        <v>6.0977015261198479</v>
      </c>
      <c r="M28" s="118">
        <v>6.0891152514182751</v>
      </c>
      <c r="N28" s="118">
        <v>6.0820745061629866</v>
      </c>
      <c r="O28" s="117">
        <v>6.0763010950536493</v>
      </c>
      <c r="P28" s="118">
        <v>6.0686709855482839</v>
      </c>
      <c r="Q28" s="118">
        <v>6.0618038869934558</v>
      </c>
      <c r="R28" s="118">
        <v>6.0556234982941106</v>
      </c>
      <c r="S28" s="118">
        <v>6.0500611484646996</v>
      </c>
      <c r="T28" s="119">
        <v>6.0450550336182287</v>
      </c>
      <c r="U28" s="118">
        <v>6.0405495302564063</v>
      </c>
      <c r="V28" s="118">
        <v>6.0364945772307648</v>
      </c>
      <c r="W28" s="117">
        <v>6.0328451195076882</v>
      </c>
      <c r="X28" s="118">
        <v>6.0295606075569195</v>
      </c>
      <c r="Y28" s="118">
        <v>6.0266045468012273</v>
      </c>
      <c r="Z28" s="118">
        <v>6.0239440921211047</v>
      </c>
      <c r="AA28" s="120">
        <v>6.0215496829089936</v>
      </c>
    </row>
    <row r="29" spans="1:117" ht="15" thickBot="1">
      <c r="A29" s="130"/>
      <c r="B29" s="130"/>
      <c r="C29" s="130"/>
      <c r="D29" s="130"/>
      <c r="E29" s="130"/>
      <c r="F29" s="130"/>
      <c r="G29" s="130"/>
      <c r="H29" s="130"/>
    </row>
    <row r="30" spans="1:117" ht="30" customHeight="1">
      <c r="A30" s="130"/>
      <c r="B30" s="225" t="str">
        <f>" "&amp;Summary!H3&amp;" - labour market [change over previous period]"</f>
        <v xml:space="preserve"> Summer 2026 medium-term forecast (MTF-2026Q2) - labour market [change over previous period]</v>
      </c>
      <c r="C30" s="226"/>
      <c r="D30" s="226"/>
      <c r="E30" s="226"/>
      <c r="F30" s="226"/>
      <c r="G30" s="226"/>
      <c r="H30" s="226"/>
      <c r="I30" s="226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3"/>
    </row>
    <row r="31" spans="1:117">
      <c r="B31" s="316" t="str">
        <f>B3</f>
        <v>Indicator</v>
      </c>
      <c r="C31" s="317"/>
      <c r="D31" s="317"/>
      <c r="E31" s="317"/>
      <c r="F31" s="318"/>
      <c r="G31" s="319" t="str">
        <f>G3</f>
        <v>Unit</v>
      </c>
      <c r="H31" s="82" t="str">
        <f t="shared" ref="H31:K31" si="0">H$3</f>
        <v>Actual data</v>
      </c>
      <c r="I31" s="320">
        <f t="shared" si="0"/>
        <v>2026</v>
      </c>
      <c r="J31" s="320">
        <f t="shared" si="0"/>
        <v>2027</v>
      </c>
      <c r="K31" s="323">
        <f t="shared" si="0"/>
        <v>2028</v>
      </c>
      <c r="L31" s="304">
        <f>L$3</f>
        <v>2025</v>
      </c>
      <c r="M31" s="305"/>
      <c r="N31" s="305"/>
      <c r="O31" s="306"/>
      <c r="P31" s="304">
        <f>P$3</f>
        <v>2026</v>
      </c>
      <c r="Q31" s="305"/>
      <c r="R31" s="305"/>
      <c r="S31" s="306"/>
      <c r="T31" s="304">
        <f>T$3</f>
        <v>2027</v>
      </c>
      <c r="U31" s="305"/>
      <c r="V31" s="305"/>
      <c r="W31" s="306"/>
      <c r="X31" s="304">
        <f>X$3</f>
        <v>2028</v>
      </c>
      <c r="Y31" s="305"/>
      <c r="Z31" s="305"/>
      <c r="AA31" s="307"/>
    </row>
    <row r="32" spans="1:117">
      <c r="B32" s="311"/>
      <c r="C32" s="312"/>
      <c r="D32" s="312"/>
      <c r="E32" s="312"/>
      <c r="F32" s="313"/>
      <c r="G32" s="315"/>
      <c r="H32" s="218">
        <f>$H$4</f>
        <v>2025</v>
      </c>
      <c r="I32" s="321"/>
      <c r="J32" s="321"/>
      <c r="K32" s="324"/>
      <c r="L32" s="84" t="s">
        <v>0</v>
      </c>
      <c r="M32" s="85" t="s">
        <v>1</v>
      </c>
      <c r="N32" s="85" t="s">
        <v>2</v>
      </c>
      <c r="O32" s="86" t="s">
        <v>3</v>
      </c>
      <c r="P32" s="84" t="s">
        <v>0</v>
      </c>
      <c r="Q32" s="85" t="s">
        <v>1</v>
      </c>
      <c r="R32" s="85" t="s">
        <v>2</v>
      </c>
      <c r="S32" s="86" t="s">
        <v>3</v>
      </c>
      <c r="T32" s="84" t="s">
        <v>0</v>
      </c>
      <c r="U32" s="85" t="s">
        <v>1</v>
      </c>
      <c r="V32" s="85" t="s">
        <v>2</v>
      </c>
      <c r="W32" s="86" t="s">
        <v>3</v>
      </c>
      <c r="X32" s="85" t="s">
        <v>0</v>
      </c>
      <c r="Y32" s="85" t="s">
        <v>1</v>
      </c>
      <c r="Z32" s="85" t="s">
        <v>2</v>
      </c>
      <c r="AA32" s="231" t="s">
        <v>3</v>
      </c>
    </row>
    <row r="33" spans="2:27" ht="3.75" customHeight="1">
      <c r="B33" s="88"/>
      <c r="C33" s="89"/>
      <c r="D33" s="89"/>
      <c r="E33" s="89"/>
      <c r="F33" s="90"/>
      <c r="G33" s="91"/>
      <c r="H33" s="169"/>
      <c r="I33" s="138"/>
      <c r="J33" s="138"/>
      <c r="K33" s="139"/>
      <c r="L33" s="93"/>
      <c r="M33" s="93"/>
      <c r="N33" s="93"/>
      <c r="O33" s="93"/>
      <c r="P33" s="93"/>
      <c r="Q33" s="93"/>
      <c r="R33" s="93"/>
      <c r="S33" s="93"/>
      <c r="T33" s="140"/>
      <c r="U33" s="93"/>
      <c r="V33" s="93"/>
      <c r="W33" s="92"/>
      <c r="X33" s="93"/>
      <c r="Y33" s="93"/>
      <c r="Z33" s="93"/>
      <c r="AA33" s="126"/>
    </row>
    <row r="34" spans="2:27">
      <c r="B34" s="88" t="s">
        <v>132</v>
      </c>
      <c r="C34" s="89"/>
      <c r="D34" s="89"/>
      <c r="E34" s="89"/>
      <c r="F34" s="142"/>
      <c r="G34" s="168"/>
      <c r="H34" s="169"/>
      <c r="I34" s="138"/>
      <c r="J34" s="138"/>
      <c r="K34" s="139"/>
      <c r="L34" s="93"/>
      <c r="M34" s="93"/>
      <c r="N34" s="93"/>
      <c r="O34" s="93"/>
      <c r="P34" s="93"/>
      <c r="Q34" s="93"/>
      <c r="R34" s="93"/>
      <c r="S34" s="93"/>
      <c r="T34" s="140"/>
      <c r="U34" s="93"/>
      <c r="V34" s="93"/>
      <c r="W34" s="92"/>
      <c r="X34" s="93"/>
      <c r="Y34" s="93"/>
      <c r="Z34" s="93"/>
      <c r="AA34" s="126"/>
    </row>
    <row r="35" spans="2:27">
      <c r="B35" s="88"/>
      <c r="C35" s="141" t="s">
        <v>36</v>
      </c>
      <c r="D35" s="89"/>
      <c r="E35" s="89"/>
      <c r="F35" s="142"/>
      <c r="G35" s="36" t="s">
        <v>153</v>
      </c>
      <c r="H35" s="13">
        <v>-0.13302939155408922</v>
      </c>
      <c r="I35" s="14">
        <v>-0.24043877091838795</v>
      </c>
      <c r="J35" s="14">
        <v>-0.12966671093406035</v>
      </c>
      <c r="K35" s="15">
        <v>8.6565591407023135E-2</v>
      </c>
      <c r="L35" s="115">
        <v>-9.5907349384276586E-2</v>
      </c>
      <c r="M35" s="114">
        <v>8.6605485233803847E-2</v>
      </c>
      <c r="N35" s="114">
        <v>-0.13704100115263884</v>
      </c>
      <c r="O35" s="113">
        <v>7.7497937854360543E-3</v>
      </c>
      <c r="P35" s="114">
        <v>-0.14422567629232219</v>
      </c>
      <c r="Q35" s="114">
        <v>-3.96402628984589E-2</v>
      </c>
      <c r="R35" s="114">
        <v>-1.5335266831257854E-2</v>
      </c>
      <c r="S35" s="114">
        <v>-7.1480209084626267E-2</v>
      </c>
      <c r="T35" s="115">
        <v>-7.2370622466920054E-2</v>
      </c>
      <c r="U35" s="114">
        <v>1.1511013403236348E-2</v>
      </c>
      <c r="V35" s="114">
        <v>3.5142818789495323E-3</v>
      </c>
      <c r="W35" s="113">
        <v>1.3903395604273783E-2</v>
      </c>
      <c r="X35" s="114">
        <v>2.7000144801903048E-2</v>
      </c>
      <c r="Y35" s="114">
        <v>3.6426926047397501E-2</v>
      </c>
      <c r="Z35" s="114">
        <v>2.8447466886575512E-2</v>
      </c>
      <c r="AA35" s="116">
        <v>1.1718147981284233E-2</v>
      </c>
    </row>
    <row r="36" spans="2:27" ht="4.3499999999999996" customHeight="1">
      <c r="B36" s="98"/>
      <c r="C36" s="94"/>
      <c r="D36" s="127"/>
      <c r="E36" s="94"/>
      <c r="F36" s="96"/>
      <c r="G36" s="36"/>
      <c r="H36" s="200"/>
      <c r="I36" s="94"/>
      <c r="J36" s="94"/>
      <c r="K36" s="96"/>
      <c r="L36" s="95"/>
      <c r="M36" s="94"/>
      <c r="N36" s="94"/>
      <c r="O36" s="96"/>
      <c r="P36" s="94"/>
      <c r="Q36" s="94"/>
      <c r="R36" s="94"/>
      <c r="S36" s="94"/>
      <c r="T36" s="95"/>
      <c r="U36" s="94"/>
      <c r="V36" s="94"/>
      <c r="W36" s="96"/>
      <c r="X36" s="94"/>
      <c r="Y36" s="94"/>
      <c r="Z36" s="94"/>
      <c r="AA36" s="97"/>
    </row>
    <row r="37" spans="2:27">
      <c r="B37" s="98"/>
      <c r="C37" s="94"/>
      <c r="D37" s="127" t="s">
        <v>134</v>
      </c>
      <c r="E37" s="94"/>
      <c r="F37" s="96"/>
      <c r="G37" s="36" t="s">
        <v>153</v>
      </c>
      <c r="H37" s="122">
        <v>0.11464845526829492</v>
      </c>
      <c r="I37" s="114">
        <v>-5.8820369965772556E-2</v>
      </c>
      <c r="J37" s="114">
        <v>0.35431735225618866</v>
      </c>
      <c r="K37" s="113">
        <v>8.3172700197067684E-2</v>
      </c>
      <c r="L37" s="251"/>
      <c r="M37" s="252"/>
      <c r="N37" s="252"/>
      <c r="O37" s="253"/>
      <c r="P37" s="252"/>
      <c r="Q37" s="252"/>
      <c r="R37" s="252"/>
      <c r="S37" s="252"/>
      <c r="T37" s="251"/>
      <c r="U37" s="252"/>
      <c r="V37" s="252"/>
      <c r="W37" s="253"/>
      <c r="X37" s="252"/>
      <c r="Y37" s="252"/>
      <c r="Z37" s="252"/>
      <c r="AA37" s="254"/>
    </row>
    <row r="38" spans="2:27">
      <c r="B38" s="98"/>
      <c r="C38" s="94"/>
      <c r="D38" s="127" t="s">
        <v>135</v>
      </c>
      <c r="E38" s="94"/>
      <c r="F38" s="96"/>
      <c r="G38" s="36" t="s">
        <v>153</v>
      </c>
      <c r="H38" s="122">
        <v>-1.6050614575974436</v>
      </c>
      <c r="I38" s="114">
        <v>-1.338723190338925</v>
      </c>
      <c r="J38" s="114">
        <v>-3.0943873445547467</v>
      </c>
      <c r="K38" s="113">
        <v>0.10808893698457211</v>
      </c>
      <c r="L38" s="251"/>
      <c r="M38" s="252"/>
      <c r="N38" s="252"/>
      <c r="O38" s="253"/>
      <c r="P38" s="252"/>
      <c r="Q38" s="252"/>
      <c r="R38" s="252"/>
      <c r="S38" s="252"/>
      <c r="T38" s="251"/>
      <c r="U38" s="252"/>
      <c r="V38" s="252"/>
      <c r="W38" s="253"/>
      <c r="X38" s="252"/>
      <c r="Y38" s="252"/>
      <c r="Z38" s="252"/>
      <c r="AA38" s="254"/>
    </row>
    <row r="39" spans="2:27" ht="4.3499999999999996" customHeight="1">
      <c r="B39" s="98"/>
      <c r="C39" s="94"/>
      <c r="D39" s="94"/>
      <c r="E39" s="94"/>
      <c r="F39" s="96"/>
      <c r="G39" s="36"/>
      <c r="H39" s="200"/>
      <c r="I39" s="94"/>
      <c r="J39" s="94"/>
      <c r="K39" s="96"/>
      <c r="L39" s="95"/>
      <c r="M39" s="94"/>
      <c r="N39" s="94"/>
      <c r="O39" s="96"/>
      <c r="P39" s="94"/>
      <c r="Q39" s="94"/>
      <c r="R39" s="94"/>
      <c r="S39" s="94"/>
      <c r="T39" s="95"/>
      <c r="U39" s="94"/>
      <c r="V39" s="94"/>
      <c r="W39" s="96"/>
      <c r="X39" s="94"/>
      <c r="Y39" s="94"/>
      <c r="Z39" s="94"/>
      <c r="AA39" s="97"/>
    </row>
    <row r="40" spans="2:27">
      <c r="B40" s="98"/>
      <c r="C40" s="94" t="s">
        <v>136</v>
      </c>
      <c r="D40" s="94"/>
      <c r="E40" s="94"/>
      <c r="F40" s="96"/>
      <c r="G40" s="36" t="s">
        <v>153</v>
      </c>
      <c r="H40" s="122">
        <v>1.2409955045224308</v>
      </c>
      <c r="I40" s="114">
        <v>10.169523672779746</v>
      </c>
      <c r="J40" s="114">
        <v>5.5099609948453292</v>
      </c>
      <c r="K40" s="113">
        <v>-1.3673620817903611</v>
      </c>
      <c r="L40" s="115">
        <v>0.58042558210213713</v>
      </c>
      <c r="M40" s="114">
        <v>2.3494864446668657</v>
      </c>
      <c r="N40" s="114">
        <v>1.2498456728687017</v>
      </c>
      <c r="O40" s="113">
        <v>2.1961344111090568</v>
      </c>
      <c r="P40" s="114">
        <v>3.9374544009347403</v>
      </c>
      <c r="Q40" s="114">
        <v>1.7744289166719938</v>
      </c>
      <c r="R40" s="114">
        <v>2.1969661731590691</v>
      </c>
      <c r="S40" s="114">
        <v>2.3490119043922704</v>
      </c>
      <c r="T40" s="115">
        <v>1.78565409029558</v>
      </c>
      <c r="U40" s="114">
        <v>0.34321989190728175</v>
      </c>
      <c r="V40" s="114">
        <v>0.24034906343413809</v>
      </c>
      <c r="W40" s="113">
        <v>-9.5150047283809158E-2</v>
      </c>
      <c r="X40" s="114">
        <v>-0.44961363361868223</v>
      </c>
      <c r="Y40" s="114">
        <v>-0.72076450999308861</v>
      </c>
      <c r="Z40" s="114">
        <v>-0.73486506061128409</v>
      </c>
      <c r="AA40" s="116">
        <v>-0.60582093238133439</v>
      </c>
    </row>
    <row r="41" spans="2:27">
      <c r="B41" s="98"/>
      <c r="C41" s="94" t="s">
        <v>42</v>
      </c>
      <c r="D41" s="94"/>
      <c r="E41" s="94"/>
      <c r="F41" s="96"/>
      <c r="G41" s="36" t="s">
        <v>154</v>
      </c>
      <c r="H41" s="122">
        <v>8.2711561992399735E-2</v>
      </c>
      <c r="I41" s="114">
        <v>0.55589070330137813</v>
      </c>
      <c r="J41" s="114">
        <v>0.34086185643372457</v>
      </c>
      <c r="K41" s="113">
        <v>-7.172312936024397E-2</v>
      </c>
      <c r="L41" s="115">
        <v>3.1469341171690146E-2</v>
      </c>
      <c r="M41" s="114">
        <v>0.1361441451672607</v>
      </c>
      <c r="N41" s="114">
        <v>7.1840963612031933E-2</v>
      </c>
      <c r="O41" s="113">
        <v>0.12249956242153179</v>
      </c>
      <c r="P41" s="114">
        <v>0.21420795342089599</v>
      </c>
      <c r="Q41" s="114">
        <v>0.1043610566158315</v>
      </c>
      <c r="R41" s="114">
        <v>0.13115307387736308</v>
      </c>
      <c r="S41" s="114">
        <v>0.14401692226378715</v>
      </c>
      <c r="T41" s="115">
        <v>0.11365773941384646</v>
      </c>
      <c r="U41" s="114">
        <v>2.5034830458850466E-2</v>
      </c>
      <c r="V41" s="114">
        <v>1.8698248549746388E-2</v>
      </c>
      <c r="W41" s="113">
        <v>-2.4024915584508477E-3</v>
      </c>
      <c r="X41" s="114">
        <v>-2.4722024728782155E-2</v>
      </c>
      <c r="Y41" s="114">
        <v>-4.1663367787611594E-2</v>
      </c>
      <c r="Z41" s="114">
        <v>-4.2202793722621174E-2</v>
      </c>
      <c r="AA41" s="116">
        <v>-3.3832580600760831E-2</v>
      </c>
    </row>
    <row r="42" spans="2:27" ht="4.3499999999999996" customHeight="1">
      <c r="B42" s="98"/>
      <c r="C42" s="94"/>
      <c r="D42" s="94"/>
      <c r="E42" s="94"/>
      <c r="F42" s="96"/>
      <c r="G42" s="36"/>
      <c r="H42" s="200"/>
      <c r="I42" s="94"/>
      <c r="J42" s="94"/>
      <c r="K42" s="96"/>
      <c r="L42" s="95"/>
      <c r="M42" s="94"/>
      <c r="N42" s="94"/>
      <c r="O42" s="96"/>
      <c r="P42" s="94"/>
      <c r="Q42" s="94"/>
      <c r="R42" s="94"/>
      <c r="S42" s="94"/>
      <c r="T42" s="95"/>
      <c r="U42" s="94"/>
      <c r="V42" s="94"/>
      <c r="W42" s="96"/>
      <c r="X42" s="94"/>
      <c r="Y42" s="94"/>
      <c r="Z42" s="94"/>
      <c r="AA42" s="97"/>
    </row>
    <row r="43" spans="2:27">
      <c r="B43" s="88" t="s">
        <v>138</v>
      </c>
      <c r="C43" s="94"/>
      <c r="D43" s="94"/>
      <c r="E43" s="94"/>
      <c r="F43" s="96"/>
      <c r="G43" s="36"/>
      <c r="H43" s="200"/>
      <c r="I43" s="94"/>
      <c r="J43" s="94"/>
      <c r="K43" s="96"/>
      <c r="L43" s="95"/>
      <c r="M43" s="94"/>
      <c r="N43" s="94"/>
      <c r="O43" s="96"/>
      <c r="P43" s="94"/>
      <c r="Q43" s="94"/>
      <c r="R43" s="94"/>
      <c r="S43" s="94"/>
      <c r="T43" s="95"/>
      <c r="U43" s="94"/>
      <c r="V43" s="94"/>
      <c r="W43" s="96"/>
      <c r="X43" s="94"/>
      <c r="Y43" s="94"/>
      <c r="Z43" s="94"/>
      <c r="AA43" s="97"/>
    </row>
    <row r="44" spans="2:27">
      <c r="B44" s="98"/>
      <c r="C44" s="94" t="s">
        <v>139</v>
      </c>
      <c r="D44" s="94"/>
      <c r="E44" s="94"/>
      <c r="F44" s="96"/>
      <c r="G44" s="36" t="s">
        <v>153</v>
      </c>
      <c r="H44" s="232">
        <v>6.2468934308813999</v>
      </c>
      <c r="I44" s="17">
        <v>4.0386182803969604</v>
      </c>
      <c r="J44" s="17">
        <v>4.2757741139443937</v>
      </c>
      <c r="K44" s="144">
        <v>5.0803780079586005</v>
      </c>
      <c r="L44" s="233">
        <v>1.0499349252941954</v>
      </c>
      <c r="M44" s="17">
        <v>3.2889096749320288</v>
      </c>
      <c r="N44" s="17">
        <v>-6.4953513218895864E-2</v>
      </c>
      <c r="O44" s="144">
        <v>1.6563583968301998</v>
      </c>
      <c r="P44" s="17">
        <v>0.62363439928216735</v>
      </c>
      <c r="Q44" s="17">
        <v>0.80536481476849531</v>
      </c>
      <c r="R44" s="17">
        <v>1.0032557530574877</v>
      </c>
      <c r="S44" s="17">
        <v>0.96332187988403462</v>
      </c>
      <c r="T44" s="233">
        <v>1.2723752220503712</v>
      </c>
      <c r="U44" s="17">
        <v>0.93634504731583945</v>
      </c>
      <c r="V44" s="17">
        <v>1.0523060376501832</v>
      </c>
      <c r="W44" s="144">
        <v>1.1242210125473662</v>
      </c>
      <c r="X44" s="17">
        <v>1.4921765895919492</v>
      </c>
      <c r="Y44" s="17">
        <v>1.3251651264481836</v>
      </c>
      <c r="Z44" s="17">
        <v>1.2118017534649397</v>
      </c>
      <c r="AA44" s="234">
        <v>1.1546723377919221</v>
      </c>
    </row>
    <row r="45" spans="2:27">
      <c r="B45" s="98"/>
      <c r="C45" s="9" t="s">
        <v>141</v>
      </c>
      <c r="D45" s="9"/>
      <c r="E45" s="9"/>
      <c r="F45" s="11"/>
      <c r="G45" s="12" t="s">
        <v>153</v>
      </c>
      <c r="H45" s="235">
        <v>5.7216873348115058</v>
      </c>
      <c r="I45" s="236">
        <v>4.1447848315244755</v>
      </c>
      <c r="J45" s="236">
        <v>4.1996953622792716</v>
      </c>
      <c r="K45" s="237">
        <v>4.8212799034922398</v>
      </c>
      <c r="L45" s="233">
        <v>1.0389349295887751</v>
      </c>
      <c r="M45" s="17">
        <v>2.9570262276155779</v>
      </c>
      <c r="N45" s="17">
        <v>5.7341396225218944E-2</v>
      </c>
      <c r="O45" s="144">
        <v>1.7344767960085772</v>
      </c>
      <c r="P45" s="17">
        <v>0.62913639488200168</v>
      </c>
      <c r="Q45" s="17">
        <v>0.83786398820095975</v>
      </c>
      <c r="R45" s="17">
        <v>1.078631299194055</v>
      </c>
      <c r="S45" s="17">
        <v>0.94425542164202625</v>
      </c>
      <c r="T45" s="233">
        <v>1.2655099733142938</v>
      </c>
      <c r="U45" s="17">
        <v>0.81646418375092011</v>
      </c>
      <c r="V45" s="17">
        <v>1.0432531336215911</v>
      </c>
      <c r="W45" s="144">
        <v>1.1125614255729444</v>
      </c>
      <c r="X45" s="17">
        <v>1.2866648391614666</v>
      </c>
      <c r="Y45" s="17">
        <v>1.3230547454916364</v>
      </c>
      <c r="Z45" s="17">
        <v>1.2112409690069326</v>
      </c>
      <c r="AA45" s="234">
        <v>1.1546051893261966</v>
      </c>
    </row>
    <row r="46" spans="2:27">
      <c r="B46" s="98"/>
      <c r="C46" s="94"/>
      <c r="D46" s="127" t="s">
        <v>142</v>
      </c>
      <c r="E46" s="94"/>
      <c r="F46" s="96"/>
      <c r="G46" s="36" t="s">
        <v>153</v>
      </c>
      <c r="H46" s="238">
        <v>5.3729661751025191</v>
      </c>
      <c r="I46" s="239">
        <v>3.4530867527567324</v>
      </c>
      <c r="J46" s="239">
        <v>4.5592147611721998</v>
      </c>
      <c r="K46" s="240">
        <v>5.0165112581380242</v>
      </c>
      <c r="L46" s="251"/>
      <c r="M46" s="252"/>
      <c r="N46" s="252"/>
      <c r="O46" s="253"/>
      <c r="P46" s="252"/>
      <c r="Q46" s="252"/>
      <c r="R46" s="252"/>
      <c r="S46" s="252"/>
      <c r="T46" s="251"/>
      <c r="U46" s="252"/>
      <c r="V46" s="252"/>
      <c r="W46" s="253"/>
      <c r="X46" s="252"/>
      <c r="Y46" s="252"/>
      <c r="Z46" s="252"/>
      <c r="AA46" s="254"/>
    </row>
    <row r="47" spans="2:27">
      <c r="B47" s="98"/>
      <c r="C47" s="94"/>
      <c r="D47" s="127" t="s">
        <v>143</v>
      </c>
      <c r="E47" s="94"/>
      <c r="F47" s="96"/>
      <c r="G47" s="36" t="s">
        <v>153</v>
      </c>
      <c r="H47" s="238">
        <v>6.4341357966922317</v>
      </c>
      <c r="I47" s="239">
        <v>6.0996913306475165</v>
      </c>
      <c r="J47" s="239">
        <v>3.2698053437631955</v>
      </c>
      <c r="K47" s="279">
        <v>4.2885802810817637</v>
      </c>
      <c r="L47" s="252"/>
      <c r="M47" s="252"/>
      <c r="N47" s="252"/>
      <c r="O47" s="253"/>
      <c r="P47" s="252"/>
      <c r="Q47" s="252"/>
      <c r="R47" s="252"/>
      <c r="S47" s="252"/>
      <c r="T47" s="251"/>
      <c r="U47" s="252"/>
      <c r="V47" s="252"/>
      <c r="W47" s="253"/>
      <c r="X47" s="252"/>
      <c r="Y47" s="252"/>
      <c r="Z47" s="252"/>
      <c r="AA47" s="254"/>
    </row>
    <row r="48" spans="2:27" s="7" customFormat="1">
      <c r="B48" s="98"/>
      <c r="C48" s="94" t="s">
        <v>144</v>
      </c>
      <c r="D48" s="94"/>
      <c r="E48" s="94"/>
      <c r="F48" s="96"/>
      <c r="G48" s="36" t="s">
        <v>153</v>
      </c>
      <c r="H48" s="241">
        <v>1.6397779961260284</v>
      </c>
      <c r="I48" s="242">
        <v>0.29429466747249933</v>
      </c>
      <c r="J48" s="242">
        <v>1.2425280476934404</v>
      </c>
      <c r="K48" s="113">
        <v>1.5259632121358209</v>
      </c>
      <c r="L48" s="252"/>
      <c r="M48" s="252"/>
      <c r="N48" s="252"/>
      <c r="O48" s="253"/>
      <c r="P48" s="252"/>
      <c r="Q48" s="252"/>
      <c r="R48" s="252"/>
      <c r="S48" s="252"/>
      <c r="T48" s="251"/>
      <c r="U48" s="252"/>
      <c r="V48" s="252"/>
      <c r="W48" s="253"/>
      <c r="X48" s="252"/>
      <c r="Y48" s="252"/>
      <c r="Z48" s="252"/>
      <c r="AA48" s="254"/>
    </row>
    <row r="49" spans="2:27">
      <c r="B49" s="98"/>
      <c r="C49" s="94" t="s">
        <v>44</v>
      </c>
      <c r="D49" s="94"/>
      <c r="E49" s="94"/>
      <c r="F49" s="96"/>
      <c r="G49" s="36" t="s">
        <v>153</v>
      </c>
      <c r="H49" s="122">
        <v>0.94170082057073046</v>
      </c>
      <c r="I49" s="114">
        <v>0.78642744285974686</v>
      </c>
      <c r="J49" s="114">
        <v>2.0354103498190739</v>
      </c>
      <c r="K49" s="113">
        <v>2.4984601518677607</v>
      </c>
      <c r="L49" s="115">
        <v>0.24247819348390465</v>
      </c>
      <c r="M49" s="114">
        <v>9.0412241024267814E-2</v>
      </c>
      <c r="N49" s="114">
        <v>0.41032977642971957</v>
      </c>
      <c r="O49" s="113">
        <v>0.24007904718177997</v>
      </c>
      <c r="P49" s="114">
        <v>0.34688725609626658</v>
      </c>
      <c r="Q49" s="114">
        <v>-8.9038324713612838E-2</v>
      </c>
      <c r="R49" s="114">
        <v>7.3883251486279278E-2</v>
      </c>
      <c r="S49" s="114">
        <v>0.240586866509787</v>
      </c>
      <c r="T49" s="115">
        <v>0.67341558548783098</v>
      </c>
      <c r="U49" s="114">
        <v>0.63321092479142749</v>
      </c>
      <c r="V49" s="114">
        <v>0.93317650961590459</v>
      </c>
      <c r="W49" s="113">
        <v>0.83109697442620245</v>
      </c>
      <c r="X49" s="114">
        <v>0.63147733033450493</v>
      </c>
      <c r="Y49" s="114">
        <v>0.42733508471796711</v>
      </c>
      <c r="Z49" s="114">
        <v>0.38196458063480065</v>
      </c>
      <c r="AA49" s="116">
        <v>0.35263330283351024</v>
      </c>
    </row>
    <row r="50" spans="2:27" ht="4.3499999999999996" customHeight="1">
      <c r="B50" s="98"/>
      <c r="C50" s="94"/>
      <c r="D50" s="94"/>
      <c r="E50" s="94"/>
      <c r="F50" s="96"/>
      <c r="G50" s="36"/>
      <c r="H50" s="200"/>
      <c r="I50" s="94"/>
      <c r="J50" s="94"/>
      <c r="K50" s="96"/>
      <c r="L50" s="95"/>
      <c r="M50" s="94"/>
      <c r="N50" s="94"/>
      <c r="O50" s="96"/>
      <c r="P50" s="94"/>
      <c r="Q50" s="94"/>
      <c r="R50" s="94"/>
      <c r="S50" s="94"/>
      <c r="T50" s="95"/>
      <c r="U50" s="94"/>
      <c r="V50" s="94"/>
      <c r="W50" s="96"/>
      <c r="X50" s="94"/>
      <c r="Y50" s="94"/>
      <c r="Z50" s="94"/>
      <c r="AA50" s="97"/>
    </row>
    <row r="51" spans="2:27">
      <c r="B51" s="88" t="s">
        <v>148</v>
      </c>
      <c r="C51" s="94"/>
      <c r="D51" s="94"/>
      <c r="E51" s="94"/>
      <c r="F51" s="96"/>
      <c r="G51" s="36"/>
      <c r="H51" s="200"/>
      <c r="I51" s="95"/>
      <c r="J51" s="94"/>
      <c r="K51" s="96"/>
      <c r="L51" s="95"/>
      <c r="M51" s="94"/>
      <c r="N51" s="94"/>
      <c r="O51" s="96"/>
      <c r="P51" s="94"/>
      <c r="Q51" s="94"/>
      <c r="R51" s="94"/>
      <c r="S51" s="94"/>
      <c r="T51" s="95"/>
      <c r="U51" s="94"/>
      <c r="V51" s="94"/>
      <c r="W51" s="96"/>
      <c r="X51" s="94"/>
      <c r="Y51" s="94"/>
      <c r="Z51" s="94"/>
      <c r="AA51" s="97"/>
    </row>
    <row r="52" spans="2:27">
      <c r="B52" s="98"/>
      <c r="C52" s="94" t="s">
        <v>155</v>
      </c>
      <c r="D52" s="94"/>
      <c r="E52" s="94"/>
      <c r="F52" s="96"/>
      <c r="G52" s="36" t="s">
        <v>153</v>
      </c>
      <c r="H52" s="122">
        <v>0.13062759164299109</v>
      </c>
      <c r="I52" s="114">
        <v>-8.7072680054347984E-2</v>
      </c>
      <c r="J52" s="114">
        <v>-0.38876414432250783</v>
      </c>
      <c r="K52" s="113">
        <v>-1.0303911892211914</v>
      </c>
      <c r="L52" s="115">
        <v>3.5833114420526613E-2</v>
      </c>
      <c r="M52" s="114">
        <v>-6.4806979265910059E-3</v>
      </c>
      <c r="N52" s="114">
        <v>7.5743617456964785E-3</v>
      </c>
      <c r="O52" s="113">
        <v>1.2436651161152668E-2</v>
      </c>
      <c r="P52" s="114">
        <v>-2.5286650245334386E-2</v>
      </c>
      <c r="Q52" s="114">
        <v>-4.6987655654433524E-2</v>
      </c>
      <c r="R52" s="114">
        <v>-4.8489770110577979E-2</v>
      </c>
      <c r="S52" s="114">
        <v>-5.5305256504183831E-2</v>
      </c>
      <c r="T52" s="115">
        <v>-0.10915420381229524</v>
      </c>
      <c r="U52" s="114">
        <v>-0.13485268000809469</v>
      </c>
      <c r="V52" s="114">
        <v>-0.13522097471717132</v>
      </c>
      <c r="W52" s="113">
        <v>-0.13611570580037835</v>
      </c>
      <c r="X52" s="114">
        <v>-0.28552116925276039</v>
      </c>
      <c r="Y52" s="114">
        <v>-0.36209105781702533</v>
      </c>
      <c r="Z52" s="114">
        <v>-0.36498550506642857</v>
      </c>
      <c r="AA52" s="116">
        <v>-0.36768777711945688</v>
      </c>
    </row>
    <row r="53" spans="2:27" ht="15" thickBot="1">
      <c r="B53" s="105"/>
      <c r="C53" s="106" t="s">
        <v>150</v>
      </c>
      <c r="D53" s="106"/>
      <c r="E53" s="106"/>
      <c r="F53" s="107"/>
      <c r="G53" s="129" t="s">
        <v>153</v>
      </c>
      <c r="H53" s="123">
        <v>-0.29921729415457321</v>
      </c>
      <c r="I53" s="118">
        <v>-8.4650840152818319E-2</v>
      </c>
      <c r="J53" s="118">
        <v>-0.18614926274679533</v>
      </c>
      <c r="K53" s="117">
        <v>-0.23482345528634596</v>
      </c>
      <c r="L53" s="119">
        <v>-2.2567937127689675E-2</v>
      </c>
      <c r="M53" s="118">
        <v>-0.23798581908263827</v>
      </c>
      <c r="N53" s="118">
        <v>-8.3068854730342423E-2</v>
      </c>
      <c r="O53" s="117">
        <v>-4.7560071627898992E-2</v>
      </c>
      <c r="P53" s="118">
        <v>9.471057168603636E-2</v>
      </c>
      <c r="Q53" s="118">
        <v>-2.633934646007674E-2</v>
      </c>
      <c r="R53" s="118">
        <v>-2.6066971662729088E-2</v>
      </c>
      <c r="S53" s="118">
        <v>-3.8662182223220043E-2</v>
      </c>
      <c r="T53" s="119">
        <v>-5.4441478458628012E-2</v>
      </c>
      <c r="U53" s="118">
        <v>-5.4760395958922459E-2</v>
      </c>
      <c r="V53" s="118">
        <v>-5.5716408784789451E-2</v>
      </c>
      <c r="W53" s="117">
        <v>-5.7222256260814675E-2</v>
      </c>
      <c r="X53" s="118">
        <v>-5.9190081588994303E-2</v>
      </c>
      <c r="Y53" s="118">
        <v>-6.0220465281247471E-2</v>
      </c>
      <c r="Z53" s="118">
        <v>-6.1324466819499435E-2</v>
      </c>
      <c r="AA53" s="120">
        <v>-6.2206826716248997E-2</v>
      </c>
    </row>
    <row r="54" spans="2:27" ht="15" thickBot="1"/>
    <row r="55" spans="2:27" ht="30" customHeight="1">
      <c r="B55" s="225" t="str">
        <f>" "&amp;Summary!H3&amp;" - labour market [change over the same period in the previous year]"</f>
        <v xml:space="preserve"> Summer 2026 medium-term forecast (MTF-2026Q2) - labour market [change over the same period in the previous year]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132"/>
      <c r="S55" s="132"/>
      <c r="T55" s="132"/>
      <c r="U55" s="132"/>
      <c r="V55" s="132"/>
      <c r="W55" s="132"/>
      <c r="X55" s="229"/>
      <c r="Y55" s="229"/>
      <c r="Z55" s="229"/>
      <c r="AA55" s="230"/>
    </row>
    <row r="56" spans="2:27">
      <c r="B56" s="316" t="str">
        <f>B3</f>
        <v>Indicator</v>
      </c>
      <c r="C56" s="317"/>
      <c r="D56" s="317"/>
      <c r="E56" s="317"/>
      <c r="F56" s="318"/>
      <c r="G56" s="319" t="str">
        <f>G3</f>
        <v>Unit</v>
      </c>
      <c r="H56" s="82" t="str">
        <f t="shared" ref="H56:K56" si="1">H$3</f>
        <v>Actual data</v>
      </c>
      <c r="I56" s="320">
        <f t="shared" si="1"/>
        <v>2026</v>
      </c>
      <c r="J56" s="320">
        <f t="shared" si="1"/>
        <v>2027</v>
      </c>
      <c r="K56" s="323">
        <f t="shared" si="1"/>
        <v>2028</v>
      </c>
      <c r="L56" s="304">
        <f>L$3</f>
        <v>2025</v>
      </c>
      <c r="M56" s="305"/>
      <c r="N56" s="305"/>
      <c r="O56" s="306"/>
      <c r="P56" s="304">
        <f>P$3</f>
        <v>2026</v>
      </c>
      <c r="Q56" s="305"/>
      <c r="R56" s="305"/>
      <c r="S56" s="306"/>
      <c r="T56" s="304">
        <f>T$3</f>
        <v>2027</v>
      </c>
      <c r="U56" s="305"/>
      <c r="V56" s="305"/>
      <c r="W56" s="306"/>
      <c r="X56" s="304">
        <f>X$3</f>
        <v>2028</v>
      </c>
      <c r="Y56" s="305"/>
      <c r="Z56" s="305"/>
      <c r="AA56" s="307"/>
    </row>
    <row r="57" spans="2:27">
      <c r="B57" s="311"/>
      <c r="C57" s="312"/>
      <c r="D57" s="312"/>
      <c r="E57" s="312"/>
      <c r="F57" s="313"/>
      <c r="G57" s="315"/>
      <c r="H57" s="218">
        <f>$H$4</f>
        <v>2025</v>
      </c>
      <c r="I57" s="321"/>
      <c r="J57" s="321"/>
      <c r="K57" s="324"/>
      <c r="L57" s="84" t="s">
        <v>0</v>
      </c>
      <c r="M57" s="85" t="s">
        <v>1</v>
      </c>
      <c r="N57" s="85" t="s">
        <v>2</v>
      </c>
      <c r="O57" s="86" t="s">
        <v>3</v>
      </c>
      <c r="P57" s="84" t="s">
        <v>0</v>
      </c>
      <c r="Q57" s="85" t="s">
        <v>1</v>
      </c>
      <c r="R57" s="85" t="s">
        <v>2</v>
      </c>
      <c r="S57" s="86" t="s">
        <v>3</v>
      </c>
      <c r="T57" s="84" t="s">
        <v>0</v>
      </c>
      <c r="U57" s="85" t="s">
        <v>1</v>
      </c>
      <c r="V57" s="85" t="s">
        <v>2</v>
      </c>
      <c r="W57" s="86" t="s">
        <v>3</v>
      </c>
      <c r="X57" s="85" t="s">
        <v>0</v>
      </c>
      <c r="Y57" s="85" t="s">
        <v>1</v>
      </c>
      <c r="Z57" s="85" t="s">
        <v>2</v>
      </c>
      <c r="AA57" s="87" t="s">
        <v>3</v>
      </c>
    </row>
    <row r="58" spans="2:27" ht="4.3499999999999996" customHeight="1">
      <c r="B58" s="98"/>
      <c r="C58" s="94"/>
      <c r="D58" s="94"/>
      <c r="E58" s="94"/>
      <c r="F58" s="96"/>
      <c r="G58" s="36"/>
      <c r="H58" s="200"/>
      <c r="I58" s="94"/>
      <c r="J58" s="94"/>
      <c r="K58" s="96"/>
      <c r="L58" s="94"/>
      <c r="M58" s="94"/>
      <c r="N58" s="94"/>
      <c r="O58" s="94"/>
      <c r="P58" s="94"/>
      <c r="Q58" s="94"/>
      <c r="R58" s="94"/>
      <c r="S58" s="94"/>
      <c r="T58" s="95"/>
      <c r="U58" s="94"/>
      <c r="V58" s="94"/>
      <c r="W58" s="96"/>
      <c r="X58" s="94"/>
      <c r="Y58" s="94"/>
      <c r="Z58" s="94"/>
      <c r="AA58" s="97"/>
    </row>
    <row r="59" spans="2:27">
      <c r="B59" s="88" t="s">
        <v>138</v>
      </c>
      <c r="C59" s="94"/>
      <c r="D59" s="94"/>
      <c r="E59" s="94"/>
      <c r="F59" s="96"/>
      <c r="G59" s="36"/>
      <c r="H59" s="200"/>
      <c r="I59" s="94"/>
      <c r="J59" s="94"/>
      <c r="K59" s="96"/>
      <c r="L59" s="94"/>
      <c r="M59" s="94"/>
      <c r="N59" s="94"/>
      <c r="O59" s="94"/>
      <c r="P59" s="94"/>
      <c r="Q59" s="94"/>
      <c r="R59" s="94"/>
      <c r="S59" s="94"/>
      <c r="T59" s="95"/>
      <c r="U59" s="94"/>
      <c r="V59" s="94"/>
      <c r="W59" s="96"/>
      <c r="X59" s="94"/>
      <c r="Y59" s="94"/>
      <c r="Z59" s="94"/>
      <c r="AA59" s="97"/>
    </row>
    <row r="60" spans="2:27">
      <c r="B60" s="98"/>
      <c r="C60" s="94" t="s">
        <v>139</v>
      </c>
      <c r="D60" s="94"/>
      <c r="E60" s="94"/>
      <c r="F60" s="96"/>
      <c r="G60" s="36" t="s">
        <v>153</v>
      </c>
      <c r="H60" s="122">
        <v>6.2468934308813999</v>
      </c>
      <c r="I60" s="114">
        <v>4.0386182803969604</v>
      </c>
      <c r="J60" s="114">
        <v>4.2757741139443937</v>
      </c>
      <c r="K60" s="113">
        <v>5.0803780079586005</v>
      </c>
      <c r="L60" s="115">
        <v>4.9599369564592877</v>
      </c>
      <c r="M60" s="114">
        <v>8.2444677757150089</v>
      </c>
      <c r="N60" s="114">
        <v>5.7603819512500394</v>
      </c>
      <c r="O60" s="113">
        <v>6.033256100099436</v>
      </c>
      <c r="P60" s="114">
        <v>5.5859323795680211</v>
      </c>
      <c r="Q60" s="114">
        <v>3.0471564307064796</v>
      </c>
      <c r="R60" s="114">
        <v>4.1486311508615756</v>
      </c>
      <c r="S60" s="114">
        <v>3.4386037043171598</v>
      </c>
      <c r="T60" s="115">
        <v>4.1054932007435809</v>
      </c>
      <c r="U60" s="114">
        <v>4.2407614152274391</v>
      </c>
      <c r="V60" s="114">
        <v>4.2913839320508345</v>
      </c>
      <c r="W60" s="113">
        <v>4.4575867956896786</v>
      </c>
      <c r="X60" s="114">
        <v>4.6843013402774147</v>
      </c>
      <c r="Y60" s="114">
        <v>5.0875590400877542</v>
      </c>
      <c r="Z60" s="114">
        <v>5.2534237898350682</v>
      </c>
      <c r="AA60" s="116">
        <v>5.2851185332786628</v>
      </c>
    </row>
    <row r="61" spans="2:27">
      <c r="B61" s="98"/>
      <c r="C61" s="94" t="s">
        <v>141</v>
      </c>
      <c r="D61" s="94"/>
      <c r="E61" s="94"/>
      <c r="F61" s="96"/>
      <c r="G61" s="36" t="s">
        <v>153</v>
      </c>
      <c r="H61" s="235">
        <v>5.7216873348115058</v>
      </c>
      <c r="I61" s="236">
        <v>4.1447848315244755</v>
      </c>
      <c r="J61" s="236">
        <v>4.1996953622792716</v>
      </c>
      <c r="K61" s="237">
        <v>4.8212799034922398</v>
      </c>
      <c r="L61" s="233">
        <v>4.3773332184376956</v>
      </c>
      <c r="M61" s="17">
        <v>7.3744497630760408</v>
      </c>
      <c r="N61" s="17">
        <v>5.2405480450964825</v>
      </c>
      <c r="O61" s="144">
        <v>5.8916863831130817</v>
      </c>
      <c r="P61" s="17">
        <v>5.4622058274474306</v>
      </c>
      <c r="Q61" s="17">
        <v>3.2914795306252298</v>
      </c>
      <c r="R61" s="17">
        <v>4.3457804308420167</v>
      </c>
      <c r="S61" s="17">
        <v>3.5352757856297101</v>
      </c>
      <c r="T61" s="233">
        <v>4.1900276428564531</v>
      </c>
      <c r="U61" s="17">
        <v>4.1679164424698323</v>
      </c>
      <c r="V61" s="17">
        <v>4.1314570073956336</v>
      </c>
      <c r="W61" s="144">
        <v>4.3050770845284303</v>
      </c>
      <c r="X61" s="17">
        <v>4.3268669309775021</v>
      </c>
      <c r="Y61" s="17">
        <v>4.8510968427395662</v>
      </c>
      <c r="Z61" s="17">
        <v>5.0254153474407204</v>
      </c>
      <c r="AA61" s="234">
        <v>5.0690861207719262</v>
      </c>
    </row>
    <row r="62" spans="2:27" ht="15" thickBot="1">
      <c r="B62" s="105"/>
      <c r="C62" s="106" t="s">
        <v>44</v>
      </c>
      <c r="D62" s="106"/>
      <c r="E62" s="106"/>
      <c r="F62" s="107"/>
      <c r="G62" s="129" t="s">
        <v>153</v>
      </c>
      <c r="H62" s="123">
        <v>0.94170082057073046</v>
      </c>
      <c r="I62" s="118">
        <v>0.78642744285974686</v>
      </c>
      <c r="J62" s="118">
        <v>2.0354103498190739</v>
      </c>
      <c r="K62" s="117">
        <v>2.4984601518677607</v>
      </c>
      <c r="L62" s="119">
        <v>0.97567273178633229</v>
      </c>
      <c r="M62" s="118">
        <v>0.72552598722073469</v>
      </c>
      <c r="N62" s="118">
        <v>1.0789761118886503</v>
      </c>
      <c r="O62" s="117">
        <v>0.98667346007201218</v>
      </c>
      <c r="P62" s="118">
        <v>1.0918576504703452</v>
      </c>
      <c r="Q62" s="118">
        <v>0.91061160860985524</v>
      </c>
      <c r="R62" s="118">
        <v>0.57248878119528968</v>
      </c>
      <c r="S62" s="118">
        <v>0.57299828452124757</v>
      </c>
      <c r="T62" s="119">
        <v>0.90026237820394783</v>
      </c>
      <c r="U62" s="118">
        <v>1.6296632122622583</v>
      </c>
      <c r="V62" s="118">
        <v>2.502315312759066</v>
      </c>
      <c r="W62" s="117">
        <v>3.1061491007398274</v>
      </c>
      <c r="X62" s="118">
        <v>3.0631974241356517</v>
      </c>
      <c r="Y62" s="118">
        <v>2.8523503076086172</v>
      </c>
      <c r="Z62" s="118">
        <v>2.2906574691007933</v>
      </c>
      <c r="AA62" s="120">
        <v>1.8052678917692191</v>
      </c>
    </row>
    <row r="63" spans="2:27" ht="4.3499999999999996" customHeight="1"/>
    <row r="64" spans="2:27" ht="12" customHeight="1">
      <c r="B64" s="130" t="s">
        <v>106</v>
      </c>
      <c r="C64" s="130"/>
      <c r="D64" s="130"/>
      <c r="E64" s="130"/>
      <c r="F64" s="130"/>
      <c r="G64" s="130"/>
      <c r="H64" s="130"/>
      <c r="I64" s="130"/>
      <c r="J64" s="130"/>
    </row>
    <row r="65" spans="2:10" ht="12" customHeight="1">
      <c r="B65" s="130" t="s">
        <v>156</v>
      </c>
      <c r="C65" s="130"/>
      <c r="D65" s="130"/>
      <c r="E65" s="130"/>
      <c r="F65" s="130"/>
      <c r="G65" s="130"/>
      <c r="H65" s="130"/>
      <c r="I65" s="130"/>
      <c r="J65" s="130"/>
    </row>
    <row r="66" spans="2:10" ht="12" customHeight="1">
      <c r="B66" s="130" t="s">
        <v>157</v>
      </c>
      <c r="C66" s="130"/>
      <c r="D66" s="130"/>
      <c r="E66" s="130"/>
      <c r="F66" s="130"/>
      <c r="G66" s="130"/>
      <c r="H66" s="130"/>
      <c r="I66" s="130"/>
      <c r="J66" s="130"/>
    </row>
    <row r="67" spans="2:10" ht="12" customHeight="1">
      <c r="B67" s="130" t="s">
        <v>158</v>
      </c>
      <c r="C67" s="130"/>
      <c r="D67" s="130"/>
      <c r="E67" s="130"/>
      <c r="F67" s="130"/>
      <c r="G67" s="130"/>
      <c r="H67" s="130"/>
      <c r="I67" s="130"/>
      <c r="J67" s="130"/>
    </row>
    <row r="68" spans="2:10" ht="12" customHeight="1">
      <c r="B68" s="130" t="s">
        <v>159</v>
      </c>
      <c r="C68" s="130"/>
      <c r="D68" s="130"/>
      <c r="E68" s="130"/>
      <c r="F68" s="130"/>
      <c r="G68" s="130"/>
      <c r="H68" s="130"/>
      <c r="I68" s="130"/>
      <c r="J68" s="130"/>
    </row>
    <row r="69" spans="2:10" ht="12" customHeight="1">
      <c r="B69" s="130" t="s">
        <v>160</v>
      </c>
      <c r="C69" s="130"/>
      <c r="D69" s="130"/>
      <c r="E69" s="130"/>
      <c r="F69" s="130"/>
      <c r="G69" s="130"/>
      <c r="H69" s="130"/>
      <c r="I69" s="130"/>
      <c r="J69" s="130"/>
    </row>
    <row r="70" spans="2:10">
      <c r="B70" s="130"/>
      <c r="C70" s="130"/>
      <c r="D70" s="130"/>
      <c r="E70" s="130"/>
      <c r="F70" s="130"/>
      <c r="G70" s="130"/>
      <c r="H70" s="130"/>
      <c r="I70" s="130"/>
      <c r="J70" s="130"/>
    </row>
    <row r="71" spans="2:10">
      <c r="B71" s="130"/>
      <c r="C71" s="130"/>
      <c r="D71" s="130"/>
      <c r="E71" s="130"/>
      <c r="F71" s="130"/>
      <c r="G71" s="130"/>
      <c r="H71" s="130"/>
      <c r="I71" s="130"/>
      <c r="J71" s="130"/>
    </row>
  </sheetData>
  <mergeCells count="27">
    <mergeCell ref="I3:I4"/>
    <mergeCell ref="I31:I32"/>
    <mergeCell ref="I56:I57"/>
    <mergeCell ref="B3:F4"/>
    <mergeCell ref="G3:G4"/>
    <mergeCell ref="B56:F57"/>
    <mergeCell ref="B31:F32"/>
    <mergeCell ref="G31:G32"/>
    <mergeCell ref="G56:G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M54" sqref="M54"/>
    </sheetView>
  </sheetViews>
  <sheetFormatPr defaultColWidth="9.140625" defaultRowHeight="14.25"/>
  <cols>
    <col min="1" max="5" width="3.140625" style="75" customWidth="1"/>
    <col min="6" max="6" width="45.42578125" style="75" customWidth="1"/>
    <col min="7" max="7" width="27.42578125" style="75" customWidth="1"/>
    <col min="8" max="8" width="10.85546875" style="75" customWidth="1"/>
    <col min="9" max="15" width="9.140625" style="75" customWidth="1"/>
    <col min="16" max="23" width="9.140625" style="75"/>
    <col min="24" max="27" width="9.140625" style="75" customWidth="1"/>
    <col min="28" max="16384" width="9.140625" style="75"/>
  </cols>
  <sheetData>
    <row r="1" spans="2:27" ht="22.5" customHeight="1" thickBot="1">
      <c r="B1" s="227" t="s">
        <v>161</v>
      </c>
      <c r="C1" s="228"/>
      <c r="D1" s="228"/>
      <c r="E1" s="228"/>
      <c r="F1" s="228"/>
      <c r="G1" s="255"/>
    </row>
    <row r="2" spans="2:27" ht="30" customHeight="1">
      <c r="B2" s="225" t="str">
        <f>" "&amp;Summary!H3&amp;" - balance of payments [level]"</f>
        <v xml:space="preserve"> Summer 2026 medium-term forecast (MTF-2026Q2) - balance of payments [level]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</row>
    <row r="3" spans="2:27">
      <c r="B3" s="316" t="s">
        <v>15</v>
      </c>
      <c r="C3" s="317"/>
      <c r="D3" s="317"/>
      <c r="E3" s="317"/>
      <c r="F3" s="318"/>
      <c r="G3" s="319" t="s">
        <v>16</v>
      </c>
      <c r="H3" s="82" t="s">
        <v>14</v>
      </c>
      <c r="I3" s="320">
        <v>2026</v>
      </c>
      <c r="J3" s="320">
        <v>2027</v>
      </c>
      <c r="K3" s="323">
        <v>2028</v>
      </c>
      <c r="L3" s="304">
        <v>2025</v>
      </c>
      <c r="M3" s="305"/>
      <c r="N3" s="305"/>
      <c r="O3" s="306"/>
      <c r="P3" s="304">
        <v>2026</v>
      </c>
      <c r="Q3" s="305"/>
      <c r="R3" s="305"/>
      <c r="S3" s="306"/>
      <c r="T3" s="304">
        <v>2027</v>
      </c>
      <c r="U3" s="305"/>
      <c r="V3" s="305"/>
      <c r="W3" s="306"/>
      <c r="X3" s="305">
        <v>2028</v>
      </c>
      <c r="Y3" s="305"/>
      <c r="Z3" s="305"/>
      <c r="AA3" s="307"/>
    </row>
    <row r="4" spans="2:27">
      <c r="B4" s="311"/>
      <c r="C4" s="312"/>
      <c r="D4" s="312"/>
      <c r="E4" s="312"/>
      <c r="F4" s="313"/>
      <c r="G4" s="315"/>
      <c r="H4" s="83">
        <v>2025</v>
      </c>
      <c r="I4" s="321"/>
      <c r="J4" s="321"/>
      <c r="K4" s="324"/>
      <c r="L4" s="84" t="s">
        <v>0</v>
      </c>
      <c r="M4" s="85" t="s">
        <v>1</v>
      </c>
      <c r="N4" s="85" t="s">
        <v>2</v>
      </c>
      <c r="O4" s="86" t="s">
        <v>3</v>
      </c>
      <c r="P4" s="84" t="s">
        <v>0</v>
      </c>
      <c r="Q4" s="85" t="s">
        <v>1</v>
      </c>
      <c r="R4" s="85" t="s">
        <v>2</v>
      </c>
      <c r="S4" s="86" t="s">
        <v>3</v>
      </c>
      <c r="T4" s="84" t="s">
        <v>0</v>
      </c>
      <c r="U4" s="85" t="s">
        <v>1</v>
      </c>
      <c r="V4" s="85" t="s">
        <v>2</v>
      </c>
      <c r="W4" s="86" t="s">
        <v>3</v>
      </c>
      <c r="X4" s="85" t="s">
        <v>0</v>
      </c>
      <c r="Y4" s="85" t="s">
        <v>1</v>
      </c>
      <c r="Z4" s="85" t="s">
        <v>2</v>
      </c>
      <c r="AA4" s="87" t="s">
        <v>3</v>
      </c>
    </row>
    <row r="5" spans="2:27" ht="3.75" customHeight="1">
      <c r="B5" s="88"/>
      <c r="C5" s="89"/>
      <c r="D5" s="89"/>
      <c r="E5" s="89"/>
      <c r="F5" s="90"/>
      <c r="G5" s="91"/>
      <c r="H5" s="169"/>
      <c r="I5" s="138"/>
      <c r="J5" s="138"/>
      <c r="K5" s="139"/>
      <c r="L5" s="93"/>
      <c r="M5" s="93"/>
      <c r="N5" s="93"/>
      <c r="O5" s="92"/>
      <c r="P5" s="93"/>
      <c r="Q5" s="93"/>
      <c r="R5" s="93"/>
      <c r="S5" s="92"/>
      <c r="T5" s="93"/>
      <c r="U5" s="93"/>
      <c r="V5" s="93"/>
      <c r="W5" s="92"/>
      <c r="X5" s="93"/>
      <c r="Y5" s="93"/>
      <c r="Z5" s="93"/>
      <c r="AA5" s="126"/>
    </row>
    <row r="6" spans="2:27">
      <c r="B6" s="88" t="s">
        <v>162</v>
      </c>
      <c r="C6" s="89"/>
      <c r="D6" s="89"/>
      <c r="E6" s="89"/>
      <c r="F6" s="142"/>
      <c r="G6" s="168"/>
      <c r="H6" s="171"/>
      <c r="I6" s="172"/>
      <c r="J6" s="172"/>
      <c r="K6" s="188"/>
      <c r="L6" s="189"/>
      <c r="M6" s="189"/>
      <c r="N6" s="189"/>
      <c r="O6" s="190"/>
      <c r="P6" s="189"/>
      <c r="Q6" s="189"/>
      <c r="R6" s="189"/>
      <c r="S6" s="190"/>
      <c r="T6" s="189"/>
      <c r="U6" s="189"/>
      <c r="V6" s="189"/>
      <c r="W6" s="190"/>
      <c r="X6" s="189"/>
      <c r="Y6" s="189"/>
      <c r="Z6" s="189"/>
      <c r="AA6" s="191"/>
    </row>
    <row r="7" spans="2:27">
      <c r="B7" s="88"/>
      <c r="C7" s="141" t="s">
        <v>99</v>
      </c>
      <c r="D7" s="89"/>
      <c r="E7" s="89"/>
      <c r="F7" s="142"/>
      <c r="G7" s="36" t="s">
        <v>163</v>
      </c>
      <c r="H7" s="176">
        <v>93529.281000000003</v>
      </c>
      <c r="I7" s="100">
        <v>94513.77251979959</v>
      </c>
      <c r="J7" s="100">
        <v>98220.879071246978</v>
      </c>
      <c r="K7" s="99">
        <v>102557.07181629007</v>
      </c>
      <c r="L7" s="101">
        <v>23668.214</v>
      </c>
      <c r="M7" s="101">
        <v>23549.748</v>
      </c>
      <c r="N7" s="101">
        <v>22955.621999999999</v>
      </c>
      <c r="O7" s="102">
        <v>23355.697</v>
      </c>
      <c r="P7" s="101">
        <v>23463.655225785868</v>
      </c>
      <c r="Q7" s="101">
        <v>23534.494602383682</v>
      </c>
      <c r="R7" s="101">
        <v>23675.680257753345</v>
      </c>
      <c r="S7" s="102">
        <v>23839.94243387668</v>
      </c>
      <c r="T7" s="101">
        <v>24087.898100232513</v>
      </c>
      <c r="U7" s="101">
        <v>24381.449690993781</v>
      </c>
      <c r="V7" s="101">
        <v>24719.371743841406</v>
      </c>
      <c r="W7" s="102">
        <v>25032.159536179279</v>
      </c>
      <c r="X7" s="101">
        <v>25312.006147733573</v>
      </c>
      <c r="Y7" s="101">
        <v>25532.885561037609</v>
      </c>
      <c r="Z7" s="101">
        <v>25748.943246126324</v>
      </c>
      <c r="AA7" s="104">
        <v>25963.236861392565</v>
      </c>
    </row>
    <row r="8" spans="2:27">
      <c r="B8" s="98"/>
      <c r="C8" s="94"/>
      <c r="D8" s="127" t="s">
        <v>164</v>
      </c>
      <c r="E8" s="94"/>
      <c r="F8" s="96"/>
      <c r="G8" s="36" t="s">
        <v>163</v>
      </c>
      <c r="H8" s="176">
        <v>41438.93</v>
      </c>
      <c r="I8" s="100">
        <v>39557.638048470719</v>
      </c>
      <c r="J8" s="100">
        <v>40756.298056945343</v>
      </c>
      <c r="K8" s="99">
        <v>42317.47525444506</v>
      </c>
      <c r="L8" s="100">
        <v>10736.351000000001</v>
      </c>
      <c r="M8" s="100">
        <v>10180.784</v>
      </c>
      <c r="N8" s="100">
        <v>10549.759</v>
      </c>
      <c r="O8" s="99">
        <v>9972.0360000000001</v>
      </c>
      <c r="P8" s="100">
        <v>9855.3477491832036</v>
      </c>
      <c r="Q8" s="100">
        <v>9860.0856245321174</v>
      </c>
      <c r="R8" s="100">
        <v>9897.8723774777536</v>
      </c>
      <c r="S8" s="99">
        <v>9944.3322972776477</v>
      </c>
      <c r="T8" s="100">
        <v>10025.995803008182</v>
      </c>
      <c r="U8" s="100">
        <v>10125.265954566861</v>
      </c>
      <c r="V8" s="100">
        <v>10246.069869295563</v>
      </c>
      <c r="W8" s="99">
        <v>10358.966430074741</v>
      </c>
      <c r="X8" s="100">
        <v>10461.295982576152</v>
      </c>
      <c r="Y8" s="100">
        <v>10539.377257931807</v>
      </c>
      <c r="Z8" s="100">
        <v>10619.134593945389</v>
      </c>
      <c r="AA8" s="187">
        <v>10697.667419991714</v>
      </c>
    </row>
    <row r="9" spans="2:27" ht="15" customHeight="1">
      <c r="B9" s="98"/>
      <c r="C9" s="94"/>
      <c r="D9" s="127" t="s">
        <v>165</v>
      </c>
      <c r="E9" s="94"/>
      <c r="F9" s="96"/>
      <c r="G9" s="36" t="s">
        <v>163</v>
      </c>
      <c r="H9" s="176">
        <v>52070.599000000002</v>
      </c>
      <c r="I9" s="100">
        <v>54956.134471328849</v>
      </c>
      <c r="J9" s="100">
        <v>57464.581014301635</v>
      </c>
      <c r="K9" s="99">
        <v>60239.596561844999</v>
      </c>
      <c r="L9" s="100">
        <v>12810.643</v>
      </c>
      <c r="M9" s="100">
        <v>13306.830999999998</v>
      </c>
      <c r="N9" s="100">
        <v>12355.043</v>
      </c>
      <c r="O9" s="99">
        <v>13598.082</v>
      </c>
      <c r="P9" s="100">
        <v>13608.307476602664</v>
      </c>
      <c r="Q9" s="100">
        <v>13674.408977851563</v>
      </c>
      <c r="R9" s="100">
        <v>13777.80788027559</v>
      </c>
      <c r="S9" s="99">
        <v>13895.610136599034</v>
      </c>
      <c r="T9" s="100">
        <v>14061.902297224331</v>
      </c>
      <c r="U9" s="100">
        <v>14256.183736426919</v>
      </c>
      <c r="V9" s="100">
        <v>14473.301874545843</v>
      </c>
      <c r="W9" s="99">
        <v>14673.193106104538</v>
      </c>
      <c r="X9" s="100">
        <v>14850.710165157421</v>
      </c>
      <c r="Y9" s="100">
        <v>14993.508303105802</v>
      </c>
      <c r="Z9" s="100">
        <v>15129.808652180935</v>
      </c>
      <c r="AA9" s="187">
        <v>15265.569441400849</v>
      </c>
    </row>
    <row r="10" spans="2:27" ht="3.75" customHeight="1">
      <c r="B10" s="98"/>
      <c r="C10" s="94"/>
      <c r="D10" s="94"/>
      <c r="E10" s="94"/>
      <c r="F10" s="96"/>
      <c r="G10" s="36"/>
      <c r="H10" s="176"/>
      <c r="I10" s="100"/>
      <c r="J10" s="100"/>
      <c r="K10" s="99"/>
      <c r="L10" s="100"/>
      <c r="M10" s="100"/>
      <c r="N10" s="100"/>
      <c r="O10" s="99"/>
      <c r="P10" s="100"/>
      <c r="Q10" s="100"/>
      <c r="R10" s="100"/>
      <c r="S10" s="99"/>
      <c r="T10" s="100"/>
      <c r="U10" s="100"/>
      <c r="V10" s="100"/>
      <c r="W10" s="99"/>
      <c r="X10" s="100"/>
      <c r="Y10" s="100"/>
      <c r="Z10" s="100"/>
      <c r="AA10" s="187"/>
    </row>
    <row r="11" spans="2:27" ht="15" customHeight="1">
      <c r="B11" s="98"/>
      <c r="C11" s="94" t="s">
        <v>100</v>
      </c>
      <c r="D11" s="94"/>
      <c r="E11" s="94"/>
      <c r="F11" s="96"/>
      <c r="G11" s="36" t="s">
        <v>163</v>
      </c>
      <c r="H11" s="192">
        <v>89821.637000000002</v>
      </c>
      <c r="I11" s="101">
        <v>90104.945939392535</v>
      </c>
      <c r="J11" s="101">
        <v>92346.809780674696</v>
      </c>
      <c r="K11" s="102">
        <v>95663.89412314714</v>
      </c>
      <c r="L11" s="101">
        <v>22991.181</v>
      </c>
      <c r="M11" s="101">
        <v>22658.079000000002</v>
      </c>
      <c r="N11" s="101">
        <v>21906.133999999998</v>
      </c>
      <c r="O11" s="102">
        <v>22266.242999999999</v>
      </c>
      <c r="P11" s="101">
        <v>22472.303041774361</v>
      </c>
      <c r="Q11" s="101">
        <v>22498.14264964022</v>
      </c>
      <c r="R11" s="101">
        <v>22528.524142426297</v>
      </c>
      <c r="S11" s="102">
        <v>22605.976105551657</v>
      </c>
      <c r="T11" s="101">
        <v>22748.285421116983</v>
      </c>
      <c r="U11" s="101">
        <v>22950.105441710901</v>
      </c>
      <c r="V11" s="101">
        <v>23199.138577246475</v>
      </c>
      <c r="W11" s="102">
        <v>23449.280340600333</v>
      </c>
      <c r="X11" s="101">
        <v>23669.961121083667</v>
      </c>
      <c r="Y11" s="101">
        <v>23834.844393307121</v>
      </c>
      <c r="Z11" s="101">
        <v>23997.867458809564</v>
      </c>
      <c r="AA11" s="104">
        <v>24161.221149946799</v>
      </c>
    </row>
    <row r="12" spans="2:27" ht="15" customHeight="1">
      <c r="B12" s="98"/>
      <c r="C12" s="94"/>
      <c r="D12" s="127" t="s">
        <v>166</v>
      </c>
      <c r="E12" s="94"/>
      <c r="F12" s="96"/>
      <c r="G12" s="36" t="s">
        <v>163</v>
      </c>
      <c r="H12" s="176">
        <v>24004.146000000001</v>
      </c>
      <c r="I12" s="100">
        <v>23292.250778996371</v>
      </c>
      <c r="J12" s="100">
        <v>23871.775623710571</v>
      </c>
      <c r="K12" s="99">
        <v>24729.246426832964</v>
      </c>
      <c r="L12" s="100">
        <v>6284.1369999999997</v>
      </c>
      <c r="M12" s="100">
        <v>6280.3469999999998</v>
      </c>
      <c r="N12" s="100">
        <v>5698.7250000000004</v>
      </c>
      <c r="O12" s="99">
        <v>5740.9369999999999</v>
      </c>
      <c r="P12" s="100">
        <v>5809.1208265380619</v>
      </c>
      <c r="Q12" s="100">
        <v>5815.8004002303578</v>
      </c>
      <c r="R12" s="100">
        <v>5823.654057336923</v>
      </c>
      <c r="S12" s="99">
        <v>5843.6754948910275</v>
      </c>
      <c r="T12" s="100">
        <v>5880.4626460487952</v>
      </c>
      <c r="U12" s="100">
        <v>5932.6333952000978</v>
      </c>
      <c r="V12" s="100">
        <v>5997.0087986221915</v>
      </c>
      <c r="W12" s="99">
        <v>6061.6707838394886</v>
      </c>
      <c r="X12" s="100">
        <v>6118.7170650123326</v>
      </c>
      <c r="Y12" s="100">
        <v>6161.3396145943889</v>
      </c>
      <c r="Z12" s="100">
        <v>6203.4812982151498</v>
      </c>
      <c r="AA12" s="187">
        <v>6245.7084490110947</v>
      </c>
    </row>
    <row r="13" spans="2:27" ht="15" customHeight="1">
      <c r="B13" s="98"/>
      <c r="C13" s="94"/>
      <c r="D13" s="127" t="s">
        <v>167</v>
      </c>
      <c r="E13" s="94"/>
      <c r="F13" s="96"/>
      <c r="G13" s="36" t="s">
        <v>163</v>
      </c>
      <c r="H13" s="176">
        <v>65836.679000000004</v>
      </c>
      <c r="I13" s="100">
        <v>66812.695160396193</v>
      </c>
      <c r="J13" s="100">
        <v>68475.034156964131</v>
      </c>
      <c r="K13" s="99">
        <v>70934.647696314205</v>
      </c>
      <c r="L13" s="100">
        <v>16896.03</v>
      </c>
      <c r="M13" s="100">
        <v>16298.114000000001</v>
      </c>
      <c r="N13" s="100">
        <v>16173.092000000001</v>
      </c>
      <c r="O13" s="99">
        <v>16469.442999999999</v>
      </c>
      <c r="P13" s="100">
        <v>16663.182215236306</v>
      </c>
      <c r="Q13" s="100">
        <v>16682.342249409867</v>
      </c>
      <c r="R13" s="100">
        <v>16704.87008508938</v>
      </c>
      <c r="S13" s="99">
        <v>16762.300610660637</v>
      </c>
      <c r="T13" s="100">
        <v>16867.822775068194</v>
      </c>
      <c r="U13" s="100">
        <v>17017.472046510808</v>
      </c>
      <c r="V13" s="100">
        <v>17202.129778624287</v>
      </c>
      <c r="W13" s="99">
        <v>17387.609556760846</v>
      </c>
      <c r="X13" s="100">
        <v>17551.244056071337</v>
      </c>
      <c r="Y13" s="100">
        <v>17673.504778712737</v>
      </c>
      <c r="Z13" s="100">
        <v>17794.386160594418</v>
      </c>
      <c r="AA13" s="187">
        <v>17915.512700935709</v>
      </c>
    </row>
    <row r="14" spans="2:27" ht="3.75" customHeight="1">
      <c r="B14" s="98"/>
      <c r="C14" s="94"/>
      <c r="D14" s="94"/>
      <c r="E14" s="94"/>
      <c r="F14" s="96"/>
      <c r="G14" s="36"/>
      <c r="H14" s="176"/>
      <c r="I14" s="100"/>
      <c r="J14" s="100"/>
      <c r="K14" s="99"/>
      <c r="L14" s="100"/>
      <c r="M14" s="100"/>
      <c r="N14" s="100"/>
      <c r="O14" s="99"/>
      <c r="P14" s="100"/>
      <c r="Q14" s="100"/>
      <c r="R14" s="100"/>
      <c r="S14" s="99"/>
      <c r="T14" s="100"/>
      <c r="U14" s="100"/>
      <c r="V14" s="100"/>
      <c r="W14" s="99"/>
      <c r="X14" s="100"/>
      <c r="Y14" s="100"/>
      <c r="Z14" s="100"/>
      <c r="AA14" s="187"/>
    </row>
    <row r="15" spans="2:27" ht="15" customHeight="1">
      <c r="B15" s="98"/>
      <c r="C15" s="94" t="s">
        <v>168</v>
      </c>
      <c r="D15" s="94"/>
      <c r="E15" s="94"/>
      <c r="F15" s="96"/>
      <c r="G15" s="36" t="s">
        <v>163</v>
      </c>
      <c r="H15" s="192">
        <v>3707.6440000000002</v>
      </c>
      <c r="I15" s="101">
        <v>4408.8265804070397</v>
      </c>
      <c r="J15" s="101">
        <v>5874.0692905722863</v>
      </c>
      <c r="K15" s="102">
        <v>6893.1776931429195</v>
      </c>
      <c r="L15" s="101">
        <v>677.03299999999945</v>
      </c>
      <c r="M15" s="101">
        <v>891.66899999999805</v>
      </c>
      <c r="N15" s="101">
        <v>1049.4880000000012</v>
      </c>
      <c r="O15" s="102">
        <v>1089.4540000000015</v>
      </c>
      <c r="P15" s="101">
        <v>991.35218401150632</v>
      </c>
      <c r="Q15" s="101">
        <v>1036.3519527434619</v>
      </c>
      <c r="R15" s="101">
        <v>1147.1561153270486</v>
      </c>
      <c r="S15" s="102">
        <v>1233.9663283250229</v>
      </c>
      <c r="T15" s="101">
        <v>1339.6126791155293</v>
      </c>
      <c r="U15" s="101">
        <v>1431.3442492828799</v>
      </c>
      <c r="V15" s="101">
        <v>1520.2331665949314</v>
      </c>
      <c r="W15" s="102">
        <v>1582.8791955789457</v>
      </c>
      <c r="X15" s="101">
        <v>1642.0450266499065</v>
      </c>
      <c r="Y15" s="101">
        <v>1698.0411677304874</v>
      </c>
      <c r="Z15" s="101">
        <v>1751.0757873167604</v>
      </c>
      <c r="AA15" s="104">
        <v>1802.0157114457652</v>
      </c>
    </row>
    <row r="16" spans="2:27" ht="4.3499999999999996" customHeight="1">
      <c r="B16" s="88"/>
      <c r="C16" s="94"/>
      <c r="D16" s="94"/>
      <c r="E16" s="94"/>
      <c r="F16" s="96"/>
      <c r="G16" s="36"/>
      <c r="H16" s="192"/>
      <c r="I16" s="101"/>
      <c r="J16" s="101"/>
      <c r="K16" s="102"/>
      <c r="L16" s="101"/>
      <c r="M16" s="101"/>
      <c r="N16" s="101"/>
      <c r="O16" s="102"/>
      <c r="P16" s="101"/>
      <c r="Q16" s="101"/>
      <c r="R16" s="101"/>
      <c r="S16" s="102"/>
      <c r="T16" s="101"/>
      <c r="U16" s="101"/>
      <c r="V16" s="101"/>
      <c r="W16" s="102"/>
      <c r="X16" s="101"/>
      <c r="Y16" s="101"/>
      <c r="Z16" s="101"/>
      <c r="AA16" s="104"/>
    </row>
    <row r="17" spans="1:27" ht="15" customHeight="1">
      <c r="B17" s="88" t="s">
        <v>169</v>
      </c>
      <c r="C17" s="89"/>
      <c r="D17" s="89"/>
      <c r="E17" s="89"/>
      <c r="F17" s="142"/>
      <c r="G17" s="36"/>
      <c r="H17" s="192"/>
      <c r="I17" s="101"/>
      <c r="J17" s="101"/>
      <c r="K17" s="102"/>
      <c r="L17" s="101"/>
      <c r="M17" s="196"/>
      <c r="N17" s="101"/>
      <c r="O17" s="102"/>
      <c r="P17" s="101"/>
      <c r="Q17" s="101"/>
      <c r="R17" s="101"/>
      <c r="S17" s="102"/>
      <c r="T17" s="101"/>
      <c r="U17" s="101"/>
      <c r="V17" s="101"/>
      <c r="W17" s="102"/>
      <c r="X17" s="101"/>
      <c r="Y17" s="101"/>
      <c r="Z17" s="101"/>
      <c r="AA17" s="104"/>
    </row>
    <row r="18" spans="1:27" ht="15" customHeight="1">
      <c r="B18" s="88"/>
      <c r="C18" s="141" t="s">
        <v>99</v>
      </c>
      <c r="D18" s="89"/>
      <c r="E18" s="89"/>
      <c r="F18" s="142"/>
      <c r="G18" s="36" t="s">
        <v>170</v>
      </c>
      <c r="H18" s="192">
        <v>116261.41888730822</v>
      </c>
      <c r="I18" s="101">
        <v>121908.29849191426</v>
      </c>
      <c r="J18" s="101">
        <v>129607.11870615974</v>
      </c>
      <c r="K18" s="102">
        <v>137721.35442840465</v>
      </c>
      <c r="L18" s="244"/>
      <c r="M18" s="244"/>
      <c r="N18" s="244"/>
      <c r="O18" s="256"/>
      <c r="P18" s="257"/>
      <c r="Q18" s="257"/>
      <c r="R18" s="257"/>
      <c r="S18" s="256"/>
      <c r="T18" s="257"/>
      <c r="U18" s="257"/>
      <c r="V18" s="257"/>
      <c r="W18" s="256"/>
      <c r="X18" s="257"/>
      <c r="Y18" s="257"/>
      <c r="Z18" s="257"/>
      <c r="AA18" s="258"/>
    </row>
    <row r="19" spans="1:27" ht="15" customHeight="1">
      <c r="B19" s="98"/>
      <c r="C19" s="94" t="s">
        <v>100</v>
      </c>
      <c r="D19" s="94"/>
      <c r="E19" s="94"/>
      <c r="F19" s="96"/>
      <c r="G19" s="36" t="s">
        <v>171</v>
      </c>
      <c r="H19" s="192">
        <v>116181.35412087207</v>
      </c>
      <c r="I19" s="101">
        <v>123067.27488504039</v>
      </c>
      <c r="J19" s="101">
        <v>129394.02265681649</v>
      </c>
      <c r="K19" s="102">
        <v>136028.11086379137</v>
      </c>
      <c r="L19" s="244"/>
      <c r="M19" s="244"/>
      <c r="N19" s="244"/>
      <c r="O19" s="256"/>
      <c r="P19" s="257"/>
      <c r="Q19" s="257"/>
      <c r="R19" s="257"/>
      <c r="S19" s="256"/>
      <c r="T19" s="257"/>
      <c r="U19" s="257"/>
      <c r="V19" s="257"/>
      <c r="W19" s="256"/>
      <c r="X19" s="257"/>
      <c r="Y19" s="257"/>
      <c r="Z19" s="257"/>
      <c r="AA19" s="258"/>
    </row>
    <row r="20" spans="1:27" ht="3.75" customHeight="1">
      <c r="B20" s="98"/>
      <c r="C20" s="94"/>
      <c r="D20" s="127"/>
      <c r="E20" s="94"/>
      <c r="F20" s="96"/>
      <c r="G20" s="36"/>
      <c r="H20" s="192"/>
      <c r="I20" s="101"/>
      <c r="J20" s="101"/>
      <c r="K20" s="102"/>
      <c r="L20" s="257"/>
      <c r="M20" s="257"/>
      <c r="N20" s="257"/>
      <c r="O20" s="256"/>
      <c r="P20" s="257"/>
      <c r="Q20" s="257"/>
      <c r="R20" s="257"/>
      <c r="S20" s="256"/>
      <c r="T20" s="257"/>
      <c r="U20" s="257"/>
      <c r="V20" s="257"/>
      <c r="W20" s="256"/>
      <c r="X20" s="257"/>
      <c r="Y20" s="257"/>
      <c r="Z20" s="257"/>
      <c r="AA20" s="258"/>
    </row>
    <row r="21" spans="1:27" ht="15" customHeight="1">
      <c r="B21" s="98"/>
      <c r="C21" s="141" t="s">
        <v>172</v>
      </c>
      <c r="D21" s="94"/>
      <c r="E21" s="94"/>
      <c r="F21" s="96"/>
      <c r="G21" s="36" t="s">
        <v>171</v>
      </c>
      <c r="H21" s="192">
        <v>80.064766436145874</v>
      </c>
      <c r="I21" s="101">
        <v>-1158.9763931261259</v>
      </c>
      <c r="J21" s="101">
        <v>213.09604934325034</v>
      </c>
      <c r="K21" s="102">
        <v>1693.2435646132799</v>
      </c>
      <c r="L21" s="257"/>
      <c r="M21" s="257"/>
      <c r="N21" s="257"/>
      <c r="O21" s="256"/>
      <c r="P21" s="257"/>
      <c r="Q21" s="257"/>
      <c r="R21" s="257"/>
      <c r="S21" s="256"/>
      <c r="T21" s="257"/>
      <c r="U21" s="257"/>
      <c r="V21" s="257"/>
      <c r="W21" s="256"/>
      <c r="X21" s="257"/>
      <c r="Y21" s="257"/>
      <c r="Z21" s="257"/>
      <c r="AA21" s="258"/>
    </row>
    <row r="22" spans="1:27" ht="15" customHeight="1">
      <c r="B22" s="88"/>
      <c r="C22" s="141" t="s">
        <v>172</v>
      </c>
      <c r="D22" s="94"/>
      <c r="E22" s="94"/>
      <c r="F22" s="96"/>
      <c r="G22" s="36" t="s">
        <v>56</v>
      </c>
      <c r="H22" s="122">
        <v>5.854642918766112E-2</v>
      </c>
      <c r="I22" s="114">
        <v>-0.80593381989041224</v>
      </c>
      <c r="J22" s="114">
        <v>0.1412785495909849</v>
      </c>
      <c r="K22" s="113">
        <v>1.0623055927818246</v>
      </c>
      <c r="L22" s="257"/>
      <c r="M22" s="257"/>
      <c r="N22" s="257"/>
      <c r="O22" s="256"/>
      <c r="P22" s="257"/>
      <c r="Q22" s="257"/>
      <c r="R22" s="257"/>
      <c r="S22" s="256"/>
      <c r="T22" s="257"/>
      <c r="U22" s="257"/>
      <c r="V22" s="257"/>
      <c r="W22" s="256"/>
      <c r="X22" s="257"/>
      <c r="Y22" s="257"/>
      <c r="Z22" s="257"/>
      <c r="AA22" s="258"/>
    </row>
    <row r="23" spans="1:27" ht="15" customHeight="1">
      <c r="B23" s="98"/>
      <c r="C23" s="141" t="s">
        <v>173</v>
      </c>
      <c r="D23" s="94"/>
      <c r="E23" s="94"/>
      <c r="F23" s="96"/>
      <c r="G23" s="36" t="s">
        <v>171</v>
      </c>
      <c r="H23" s="192">
        <v>-4991.5117924439592</v>
      </c>
      <c r="I23" s="101">
        <v>-5356.4266176931669</v>
      </c>
      <c r="J23" s="101">
        <v>-4662.3596595413565</v>
      </c>
      <c r="K23" s="102">
        <v>-3266.5130241426477</v>
      </c>
      <c r="L23" s="257"/>
      <c r="M23" s="257"/>
      <c r="N23" s="257"/>
      <c r="O23" s="256"/>
      <c r="P23" s="257"/>
      <c r="Q23" s="257"/>
      <c r="R23" s="257"/>
      <c r="S23" s="256"/>
      <c r="T23" s="257"/>
      <c r="U23" s="257"/>
      <c r="V23" s="257"/>
      <c r="W23" s="256"/>
      <c r="X23" s="257"/>
      <c r="Y23" s="257"/>
      <c r="Z23" s="257"/>
      <c r="AA23" s="258"/>
    </row>
    <row r="24" spans="1:27" ht="15" customHeight="1">
      <c r="B24" s="98"/>
      <c r="C24" s="141" t="s">
        <v>173</v>
      </c>
      <c r="D24" s="94"/>
      <c r="E24" s="94"/>
      <c r="F24" s="96"/>
      <c r="G24" s="36" t="s">
        <v>56</v>
      </c>
      <c r="H24" s="122">
        <v>-3.6499849397392015</v>
      </c>
      <c r="I24" s="114">
        <v>-3.7247741977867572</v>
      </c>
      <c r="J24" s="114">
        <v>-3.0910540688180941</v>
      </c>
      <c r="K24" s="113">
        <v>-2.0493419416798027</v>
      </c>
      <c r="L24" s="257"/>
      <c r="M24" s="257"/>
      <c r="N24" s="257"/>
      <c r="O24" s="256"/>
      <c r="P24" s="257"/>
      <c r="Q24" s="257"/>
      <c r="R24" s="257"/>
      <c r="S24" s="256"/>
      <c r="T24" s="257"/>
      <c r="U24" s="257"/>
      <c r="V24" s="257"/>
      <c r="W24" s="256"/>
      <c r="X24" s="257"/>
      <c r="Y24" s="257"/>
      <c r="Z24" s="257"/>
      <c r="AA24" s="258"/>
    </row>
    <row r="25" spans="1:27" ht="15" customHeight="1" thickBot="1">
      <c r="B25" s="105"/>
      <c r="C25" s="193" t="s">
        <v>174</v>
      </c>
      <c r="D25" s="106"/>
      <c r="E25" s="106"/>
      <c r="F25" s="107"/>
      <c r="G25" s="129" t="s">
        <v>175</v>
      </c>
      <c r="H25" s="180">
        <v>136754.31199999998</v>
      </c>
      <c r="I25" s="110">
        <v>143805.40492564434</v>
      </c>
      <c r="J25" s="110">
        <v>150833.97299886352</v>
      </c>
      <c r="K25" s="109">
        <v>159393.26462352864</v>
      </c>
      <c r="L25" s="259"/>
      <c r="M25" s="259"/>
      <c r="N25" s="259"/>
      <c r="O25" s="260"/>
      <c r="P25" s="259"/>
      <c r="Q25" s="259"/>
      <c r="R25" s="259"/>
      <c r="S25" s="260"/>
      <c r="T25" s="259"/>
      <c r="U25" s="259"/>
      <c r="V25" s="259"/>
      <c r="W25" s="260"/>
      <c r="X25" s="259"/>
      <c r="Y25" s="259"/>
      <c r="Z25" s="259"/>
      <c r="AA25" s="261"/>
    </row>
    <row r="26" spans="1:27" ht="15" thickBo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30" customHeight="1">
      <c r="B27" s="225" t="str">
        <f>" "&amp;Summary!H3&amp;" - balance of payments [change over previous period]"</f>
        <v xml:space="preserve"> Summer 2026 medium-term forecast (MTF-2026Q2) - balance of payments [change over previous period]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3"/>
    </row>
    <row r="28" spans="1:27">
      <c r="A28" s="130"/>
      <c r="B28" s="316" t="str">
        <f>B3</f>
        <v>Indicator</v>
      </c>
      <c r="C28" s="317"/>
      <c r="D28" s="317"/>
      <c r="E28" s="317"/>
      <c r="F28" s="318"/>
      <c r="G28" s="319" t="str">
        <f>G3</f>
        <v>Unit</v>
      </c>
      <c r="H28" s="82" t="str">
        <f>H3</f>
        <v>Actual data</v>
      </c>
      <c r="I28" s="320">
        <f t="shared" ref="I28:K28" si="0">I$3</f>
        <v>2026</v>
      </c>
      <c r="J28" s="320">
        <f t="shared" si="0"/>
        <v>2027</v>
      </c>
      <c r="K28" s="323">
        <f t="shared" si="0"/>
        <v>2028</v>
      </c>
      <c r="L28" s="304">
        <f>L$3</f>
        <v>2025</v>
      </c>
      <c r="M28" s="305"/>
      <c r="N28" s="305"/>
      <c r="O28" s="305"/>
      <c r="P28" s="304">
        <f>P$3</f>
        <v>2026</v>
      </c>
      <c r="Q28" s="305"/>
      <c r="R28" s="305"/>
      <c r="S28" s="305"/>
      <c r="T28" s="304">
        <f>T$3</f>
        <v>2027</v>
      </c>
      <c r="U28" s="305"/>
      <c r="V28" s="305"/>
      <c r="W28" s="305"/>
      <c r="X28" s="304">
        <f>X$3</f>
        <v>2028</v>
      </c>
      <c r="Y28" s="305"/>
      <c r="Z28" s="305"/>
      <c r="AA28" s="307"/>
    </row>
    <row r="29" spans="1:27">
      <c r="A29" s="130"/>
      <c r="B29" s="311"/>
      <c r="C29" s="312"/>
      <c r="D29" s="312"/>
      <c r="E29" s="312"/>
      <c r="F29" s="313"/>
      <c r="G29" s="315"/>
      <c r="H29" s="218">
        <f>$H$4</f>
        <v>2025</v>
      </c>
      <c r="I29" s="321"/>
      <c r="J29" s="321"/>
      <c r="K29" s="324"/>
      <c r="L29" s="84" t="s">
        <v>0</v>
      </c>
      <c r="M29" s="85" t="s">
        <v>1</v>
      </c>
      <c r="N29" s="85" t="s">
        <v>2</v>
      </c>
      <c r="O29" s="86" t="s">
        <v>3</v>
      </c>
      <c r="P29" s="84" t="s">
        <v>0</v>
      </c>
      <c r="Q29" s="85" t="s">
        <v>1</v>
      </c>
      <c r="R29" s="85" t="s">
        <v>2</v>
      </c>
      <c r="S29" s="86" t="s">
        <v>3</v>
      </c>
      <c r="T29" s="84" t="s">
        <v>0</v>
      </c>
      <c r="U29" s="85" t="s">
        <v>1</v>
      </c>
      <c r="V29" s="85" t="s">
        <v>2</v>
      </c>
      <c r="W29" s="86" t="s">
        <v>3</v>
      </c>
      <c r="X29" s="85" t="s">
        <v>0</v>
      </c>
      <c r="Y29" s="85" t="s">
        <v>1</v>
      </c>
      <c r="Z29" s="85" t="s">
        <v>2</v>
      </c>
      <c r="AA29" s="87" t="s">
        <v>3</v>
      </c>
    </row>
    <row r="30" spans="1:27" ht="4.3499999999999996" customHeight="1">
      <c r="A30" s="130"/>
      <c r="B30" s="88"/>
      <c r="C30" s="89"/>
      <c r="D30" s="89"/>
      <c r="E30" s="89"/>
      <c r="F30" s="90"/>
      <c r="G30" s="91"/>
      <c r="H30" s="169"/>
      <c r="I30" s="138"/>
      <c r="J30" s="138"/>
      <c r="K30" s="139"/>
      <c r="L30" s="93"/>
      <c r="M30" s="93"/>
      <c r="N30" s="93"/>
      <c r="O30" s="92"/>
      <c r="P30" s="93"/>
      <c r="Q30" s="93"/>
      <c r="R30" s="93"/>
      <c r="S30" s="92"/>
      <c r="T30" s="93"/>
      <c r="U30" s="93"/>
      <c r="V30" s="93"/>
      <c r="W30" s="92"/>
      <c r="X30" s="93"/>
      <c r="Y30" s="93"/>
      <c r="Z30" s="93"/>
      <c r="AA30" s="126"/>
    </row>
    <row r="31" spans="1:27">
      <c r="B31" s="88" t="s">
        <v>162</v>
      </c>
      <c r="C31" s="89"/>
      <c r="D31" s="89"/>
      <c r="E31" s="89"/>
      <c r="F31" s="142"/>
      <c r="G31" s="168"/>
      <c r="H31" s="169"/>
      <c r="I31" s="138"/>
      <c r="J31" s="138"/>
      <c r="K31" s="139"/>
      <c r="L31" s="93"/>
      <c r="M31" s="93"/>
      <c r="N31" s="93"/>
      <c r="O31" s="92"/>
      <c r="P31" s="93"/>
      <c r="Q31" s="93"/>
      <c r="R31" s="93"/>
      <c r="S31" s="92"/>
      <c r="T31" s="93"/>
      <c r="U31" s="93"/>
      <c r="V31" s="93"/>
      <c r="W31" s="92"/>
      <c r="X31" s="93"/>
      <c r="Y31" s="93"/>
      <c r="Z31" s="93"/>
      <c r="AA31" s="126"/>
    </row>
    <row r="32" spans="1:27">
      <c r="B32" s="88"/>
      <c r="C32" s="141" t="s">
        <v>99</v>
      </c>
      <c r="D32" s="89"/>
      <c r="E32" s="89"/>
      <c r="F32" s="142"/>
      <c r="G32" s="36" t="s">
        <v>153</v>
      </c>
      <c r="H32" s="13">
        <v>4.1305765383490325</v>
      </c>
      <c r="I32" s="14">
        <v>1.0526024676695442</v>
      </c>
      <c r="J32" s="14">
        <v>3.9222924369787506</v>
      </c>
      <c r="K32" s="15">
        <v>4.4147362414642259</v>
      </c>
      <c r="L32" s="114">
        <v>4.9076598875484194</v>
      </c>
      <c r="M32" s="114">
        <v>-0.50052783872919804</v>
      </c>
      <c r="N32" s="114">
        <v>-2.5228550216333474</v>
      </c>
      <c r="O32" s="113">
        <v>1.7428192536015814</v>
      </c>
      <c r="P32" s="114">
        <v>0.46223508459570439</v>
      </c>
      <c r="Q32" s="114">
        <v>0.30191108723744264</v>
      </c>
      <c r="R32" s="114">
        <v>0.5999094425225735</v>
      </c>
      <c r="S32" s="113">
        <v>0.69380129455642248</v>
      </c>
      <c r="T32" s="114">
        <v>1.0400850045824086</v>
      </c>
      <c r="U32" s="114">
        <v>1.2186683517995789</v>
      </c>
      <c r="V32" s="114">
        <v>1.3859801493774455</v>
      </c>
      <c r="W32" s="113">
        <v>1.2653549433990179</v>
      </c>
      <c r="X32" s="114">
        <v>1.1179483382159958</v>
      </c>
      <c r="Y32" s="114">
        <v>0.87262705300746291</v>
      </c>
      <c r="Z32" s="114">
        <v>0.84619376283272629</v>
      </c>
      <c r="AA32" s="116">
        <v>0.83224236900861115</v>
      </c>
    </row>
    <row r="33" spans="2:27">
      <c r="B33" s="98"/>
      <c r="C33" s="94"/>
      <c r="D33" s="127" t="s">
        <v>164</v>
      </c>
      <c r="E33" s="94"/>
      <c r="F33" s="96"/>
      <c r="G33" s="36" t="s">
        <v>153</v>
      </c>
      <c r="H33" s="13">
        <v>-1.2808802999766442</v>
      </c>
      <c r="I33" s="14">
        <v>-4.5399144030245964</v>
      </c>
      <c r="J33" s="14">
        <v>3.0301607163852395</v>
      </c>
      <c r="K33" s="15">
        <v>3.8305176670325096</v>
      </c>
      <c r="L33" s="24">
        <v>4.1456893911740735</v>
      </c>
      <c r="M33" s="24">
        <v>-5.174635218241292</v>
      </c>
      <c r="N33" s="24">
        <v>3.6242297253335352</v>
      </c>
      <c r="O33" s="194">
        <v>-5.4761724888691816</v>
      </c>
      <c r="P33" s="24">
        <v>-1.1701547288517276</v>
      </c>
      <c r="Q33" s="24">
        <v>4.8074156990622896E-2</v>
      </c>
      <c r="R33" s="24">
        <v>0.38322946051930273</v>
      </c>
      <c r="S33" s="194">
        <v>0.46939299708100179</v>
      </c>
      <c r="T33" s="24">
        <v>0.82120652537818728</v>
      </c>
      <c r="U33" s="24">
        <v>0.99012759938415229</v>
      </c>
      <c r="V33" s="24">
        <v>1.1930937446064291</v>
      </c>
      <c r="W33" s="194">
        <v>1.1018523416231716</v>
      </c>
      <c r="X33" s="24">
        <v>0.98783554510151816</v>
      </c>
      <c r="Y33" s="24">
        <v>0.74638243182970143</v>
      </c>
      <c r="Z33" s="24">
        <v>0.75675567978703384</v>
      </c>
      <c r="AA33" s="25">
        <v>0.73954073518478936</v>
      </c>
    </row>
    <row r="34" spans="2:27" ht="15" customHeight="1">
      <c r="B34" s="98"/>
      <c r="C34" s="94"/>
      <c r="D34" s="127" t="s">
        <v>165</v>
      </c>
      <c r="E34" s="94"/>
      <c r="F34" s="96"/>
      <c r="G34" s="36" t="s">
        <v>153</v>
      </c>
      <c r="H34" s="13">
        <v>8.8516099118420897</v>
      </c>
      <c r="I34" s="14">
        <v>5.5415830175659124</v>
      </c>
      <c r="J34" s="14">
        <v>4.5644522983716627</v>
      </c>
      <c r="K34" s="15">
        <v>4.8290886291378712</v>
      </c>
      <c r="L34" s="24">
        <v>2.8955490712034475</v>
      </c>
      <c r="M34" s="24">
        <v>3.8732482046373207</v>
      </c>
      <c r="N34" s="24">
        <v>-7.1526270980671427</v>
      </c>
      <c r="O34" s="194">
        <v>10.060984814055288</v>
      </c>
      <c r="P34" s="24">
        <v>7.5197933081042834E-2</v>
      </c>
      <c r="Q34" s="24">
        <v>0.485743736776584</v>
      </c>
      <c r="R34" s="24">
        <v>0.75614896842344592</v>
      </c>
      <c r="S34" s="194">
        <v>0.85501450845522697</v>
      </c>
      <c r="T34" s="24">
        <v>1.1967244258480321</v>
      </c>
      <c r="U34" s="24">
        <v>1.3816156242312729</v>
      </c>
      <c r="V34" s="24">
        <v>1.5229751673594905</v>
      </c>
      <c r="W34" s="194">
        <v>1.3811031739083859</v>
      </c>
      <c r="X34" s="24">
        <v>1.209805239863087</v>
      </c>
      <c r="Y34" s="24">
        <v>0.96155763839101382</v>
      </c>
      <c r="Z34" s="24">
        <v>0.90906241767912377</v>
      </c>
      <c r="AA34" s="25">
        <v>0.8973067164358639</v>
      </c>
    </row>
    <row r="35" spans="2:27" ht="4.3499999999999996" customHeight="1">
      <c r="B35" s="98"/>
      <c r="C35" s="94"/>
      <c r="D35" s="94"/>
      <c r="E35" s="94"/>
      <c r="F35" s="96"/>
      <c r="G35" s="36"/>
      <c r="H35" s="122"/>
      <c r="I35" s="94"/>
      <c r="J35" s="94"/>
      <c r="K35" s="96"/>
      <c r="L35" s="94"/>
      <c r="M35" s="94"/>
      <c r="N35" s="94"/>
      <c r="O35" s="96"/>
      <c r="P35" s="94"/>
      <c r="Q35" s="94"/>
      <c r="R35" s="94"/>
      <c r="S35" s="96"/>
      <c r="T35" s="94"/>
      <c r="U35" s="94"/>
      <c r="V35" s="94"/>
      <c r="W35" s="96"/>
      <c r="X35" s="94"/>
      <c r="Y35" s="94"/>
      <c r="Z35" s="94"/>
      <c r="AA35" s="97"/>
    </row>
    <row r="36" spans="2:27" ht="15" customHeight="1">
      <c r="B36" s="98"/>
      <c r="C36" s="94" t="s">
        <v>100</v>
      </c>
      <c r="D36" s="94"/>
      <c r="E36" s="94"/>
      <c r="F36" s="96"/>
      <c r="G36" s="36" t="s">
        <v>153</v>
      </c>
      <c r="H36" s="13">
        <v>3.919345849937045</v>
      </c>
      <c r="I36" s="114">
        <v>0.31541279902585018</v>
      </c>
      <c r="J36" s="114">
        <v>2.4880585831438253</v>
      </c>
      <c r="K36" s="113">
        <v>3.5919858524085129</v>
      </c>
      <c r="L36" s="114">
        <v>5.9282103479680472</v>
      </c>
      <c r="M36" s="114">
        <v>-1.4488250951527846</v>
      </c>
      <c r="N36" s="114">
        <v>-3.3186617453315677</v>
      </c>
      <c r="O36" s="113">
        <v>1.643872898796289</v>
      </c>
      <c r="P36" s="114">
        <v>0.92543695752517863</v>
      </c>
      <c r="Q36" s="114">
        <v>0.11498424446227773</v>
      </c>
      <c r="R36" s="114">
        <v>0.13504000423148455</v>
      </c>
      <c r="S36" s="113">
        <v>0.34379510453372575</v>
      </c>
      <c r="T36" s="114">
        <v>0.62952077318341537</v>
      </c>
      <c r="U36" s="114">
        <v>0.88718783353478159</v>
      </c>
      <c r="V36" s="114">
        <v>1.0851067162548418</v>
      </c>
      <c r="W36" s="113">
        <v>1.0782372911000806</v>
      </c>
      <c r="X36" s="114">
        <v>0.94109830782842607</v>
      </c>
      <c r="Y36" s="114">
        <v>0.69659291529882239</v>
      </c>
      <c r="Z36" s="114">
        <v>0.68396949781732985</v>
      </c>
      <c r="AA36" s="116">
        <v>0.68070086401476715</v>
      </c>
    </row>
    <row r="37" spans="2:27" ht="15" customHeight="1">
      <c r="B37" s="98"/>
      <c r="C37" s="94"/>
      <c r="D37" s="127" t="s">
        <v>166</v>
      </c>
      <c r="E37" s="94"/>
      <c r="F37" s="96"/>
      <c r="G37" s="36" t="s">
        <v>153</v>
      </c>
      <c r="H37" s="13">
        <v>-8.419760609397855</v>
      </c>
      <c r="I37" s="14">
        <v>-2.9657177597721187</v>
      </c>
      <c r="J37" s="14">
        <v>2.4880585831438111</v>
      </c>
      <c r="K37" s="15">
        <v>3.5919858524085413</v>
      </c>
      <c r="L37" s="24">
        <v>-3.1315541620615051</v>
      </c>
      <c r="M37" s="24">
        <v>-6.0310588391061515E-2</v>
      </c>
      <c r="N37" s="24">
        <v>-9.2609851016193829</v>
      </c>
      <c r="O37" s="194">
        <v>0.74072709246367197</v>
      </c>
      <c r="P37" s="24">
        <v>1.1876776654762438</v>
      </c>
      <c r="Q37" s="24">
        <v>0.11498424446227773</v>
      </c>
      <c r="R37" s="24">
        <v>0.13504000423148455</v>
      </c>
      <c r="S37" s="194">
        <v>0.34379510453372575</v>
      </c>
      <c r="T37" s="14">
        <v>0.62952077318341537</v>
      </c>
      <c r="U37" s="24">
        <v>0.88718783353478159</v>
      </c>
      <c r="V37" s="24">
        <v>1.0851067162548418</v>
      </c>
      <c r="W37" s="194">
        <v>1.0782372911000806</v>
      </c>
      <c r="X37" s="24">
        <v>0.94109830782842607</v>
      </c>
      <c r="Y37" s="24">
        <v>0.69659291529882239</v>
      </c>
      <c r="Z37" s="24">
        <v>0.68396949781732985</v>
      </c>
      <c r="AA37" s="25">
        <v>0.68070086401476715</v>
      </c>
    </row>
    <row r="38" spans="2:27" ht="15" customHeight="1">
      <c r="B38" s="98"/>
      <c r="C38" s="94"/>
      <c r="D38" s="127" t="s">
        <v>167</v>
      </c>
      <c r="E38" s="94"/>
      <c r="F38" s="96"/>
      <c r="G38" s="36" t="s">
        <v>153</v>
      </c>
      <c r="H38" s="13">
        <v>9.3458460035199806</v>
      </c>
      <c r="I38" s="14">
        <v>1.482480852954609</v>
      </c>
      <c r="J38" s="14">
        <v>2.4880585831438111</v>
      </c>
      <c r="K38" s="15">
        <v>3.5919858524085413</v>
      </c>
      <c r="L38" s="24">
        <v>10.874057570543471</v>
      </c>
      <c r="M38" s="24">
        <v>-3.5387957999600985</v>
      </c>
      <c r="N38" s="24">
        <v>-0.76709489208384696</v>
      </c>
      <c r="O38" s="194">
        <v>1.8323707056139682</v>
      </c>
      <c r="P38" s="24">
        <v>1.1763556013175958</v>
      </c>
      <c r="Q38" s="24">
        <v>0.11498424446227773</v>
      </c>
      <c r="R38" s="24">
        <v>0.13504000423148455</v>
      </c>
      <c r="S38" s="194">
        <v>0.34379510453372575</v>
      </c>
      <c r="T38" s="14">
        <v>0.62952077318341537</v>
      </c>
      <c r="U38" s="24">
        <v>0.88718783353478159</v>
      </c>
      <c r="V38" s="24">
        <v>1.0851067162548418</v>
      </c>
      <c r="W38" s="194">
        <v>1.0782372911000806</v>
      </c>
      <c r="X38" s="24">
        <v>0.94109830782842607</v>
      </c>
      <c r="Y38" s="24">
        <v>0.69659291529882239</v>
      </c>
      <c r="Z38" s="24">
        <v>0.68396949781732985</v>
      </c>
      <c r="AA38" s="25">
        <v>0.68070086401476715</v>
      </c>
    </row>
    <row r="39" spans="2:27" ht="4.3499999999999996" customHeight="1">
      <c r="B39" s="88"/>
      <c r="C39" s="94"/>
      <c r="D39" s="94"/>
      <c r="E39" s="94"/>
      <c r="F39" s="96"/>
      <c r="G39" s="36"/>
      <c r="H39" s="200"/>
      <c r="I39" s="94"/>
      <c r="J39" s="94"/>
      <c r="K39" s="96"/>
      <c r="L39" s="94"/>
      <c r="M39" s="94"/>
      <c r="N39" s="94"/>
      <c r="O39" s="96"/>
      <c r="P39" s="94"/>
      <c r="Q39" s="94"/>
      <c r="R39" s="94"/>
      <c r="S39" s="96"/>
      <c r="T39" s="94"/>
      <c r="U39" s="94"/>
      <c r="V39" s="94"/>
      <c r="W39" s="96"/>
      <c r="X39" s="94"/>
      <c r="Y39" s="94"/>
      <c r="Z39" s="94"/>
      <c r="AA39" s="97"/>
    </row>
    <row r="40" spans="2:27" ht="15" customHeight="1">
      <c r="B40" s="88" t="s">
        <v>169</v>
      </c>
      <c r="C40" s="89"/>
      <c r="D40" s="89"/>
      <c r="E40" s="89"/>
      <c r="F40" s="142"/>
      <c r="G40" s="36"/>
      <c r="H40" s="200"/>
      <c r="I40" s="94"/>
      <c r="J40" s="94"/>
      <c r="K40" s="96"/>
      <c r="L40" s="94"/>
      <c r="M40" s="94"/>
      <c r="N40" s="94"/>
      <c r="O40" s="96"/>
      <c r="P40" s="94"/>
      <c r="Q40" s="94"/>
      <c r="R40" s="94"/>
      <c r="S40" s="96"/>
      <c r="T40" s="94"/>
      <c r="U40" s="94"/>
      <c r="V40" s="94"/>
      <c r="W40" s="96"/>
      <c r="X40" s="94"/>
      <c r="Y40" s="94"/>
      <c r="Z40" s="94"/>
      <c r="AA40" s="97"/>
    </row>
    <row r="41" spans="2:27" ht="15" customHeight="1">
      <c r="B41" s="88"/>
      <c r="C41" s="141" t="s">
        <v>99</v>
      </c>
      <c r="D41" s="89"/>
      <c r="E41" s="89"/>
      <c r="F41" s="142"/>
      <c r="G41" s="36" t="s">
        <v>153</v>
      </c>
      <c r="H41" s="1">
        <v>4.616435119798834</v>
      </c>
      <c r="I41" s="6">
        <v>4.8570537489135202</v>
      </c>
      <c r="J41" s="6">
        <v>6.3152552447084842</v>
      </c>
      <c r="K41" s="2">
        <v>6.2606404673196892</v>
      </c>
      <c r="L41" s="62"/>
      <c r="M41" s="62"/>
      <c r="N41" s="62"/>
      <c r="O41" s="262"/>
      <c r="P41" s="62"/>
      <c r="Q41" s="62"/>
      <c r="R41" s="62"/>
      <c r="S41" s="262"/>
      <c r="T41" s="62"/>
      <c r="U41" s="62"/>
      <c r="V41" s="62"/>
      <c r="W41" s="262"/>
      <c r="X41" s="62"/>
      <c r="Y41" s="62"/>
      <c r="Z41" s="62"/>
      <c r="AA41" s="263"/>
    </row>
    <row r="42" spans="2:27" ht="15" customHeight="1" thickBot="1">
      <c r="B42" s="105"/>
      <c r="C42" s="106" t="s">
        <v>100</v>
      </c>
      <c r="D42" s="106"/>
      <c r="E42" s="106"/>
      <c r="F42" s="107"/>
      <c r="G42" s="129" t="s">
        <v>153</v>
      </c>
      <c r="H42" s="3">
        <v>4.1603369329093365</v>
      </c>
      <c r="I42" s="4">
        <v>5.9268725315461346</v>
      </c>
      <c r="J42" s="4">
        <v>5.1408855666025266</v>
      </c>
      <c r="K42" s="5">
        <v>5.1270437928729207</v>
      </c>
      <c r="L42" s="264"/>
      <c r="M42" s="264"/>
      <c r="N42" s="264"/>
      <c r="O42" s="265"/>
      <c r="P42" s="264"/>
      <c r="Q42" s="264"/>
      <c r="R42" s="264"/>
      <c r="S42" s="265"/>
      <c r="T42" s="264"/>
      <c r="U42" s="264"/>
      <c r="V42" s="264"/>
      <c r="W42" s="265"/>
      <c r="X42" s="264"/>
      <c r="Y42" s="264"/>
      <c r="Z42" s="264"/>
      <c r="AA42" s="266"/>
    </row>
    <row r="43" spans="2:27">
      <c r="B43" s="130" t="s">
        <v>106</v>
      </c>
      <c r="C43" s="130"/>
      <c r="D43" s="130"/>
      <c r="E43" s="130"/>
      <c r="F43" s="130"/>
    </row>
    <row r="44" spans="2:27"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2:27"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</sheetData>
  <mergeCells count="18">
    <mergeCell ref="X3:AA3"/>
    <mergeCell ref="X28:AA28"/>
    <mergeCell ref="P3:S3"/>
    <mergeCell ref="T3:W3"/>
    <mergeCell ref="T28:W28"/>
    <mergeCell ref="P28:S28"/>
    <mergeCell ref="L3:O3"/>
    <mergeCell ref="L28:O28"/>
    <mergeCell ref="B28:F29"/>
    <mergeCell ref="B3:F4"/>
    <mergeCell ref="G3:G4"/>
    <mergeCell ref="K3:K4"/>
    <mergeCell ref="G28:G29"/>
    <mergeCell ref="K28:K29"/>
    <mergeCell ref="J3:J4"/>
    <mergeCell ref="J28:J29"/>
    <mergeCell ref="I3:I4"/>
    <mergeCell ref="I28:I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R30" sqref="R30"/>
    </sheetView>
  </sheetViews>
  <sheetFormatPr defaultColWidth="9.140625" defaultRowHeight="14.25"/>
  <cols>
    <col min="1" max="5" width="3.140625" style="75" customWidth="1"/>
    <col min="6" max="6" width="31.5703125" style="75" customWidth="1"/>
    <col min="7" max="7" width="28.140625" style="75" customWidth="1"/>
    <col min="8" max="10" width="11.7109375" style="75" customWidth="1"/>
    <col min="11" max="11" width="11.7109375" style="7" customWidth="1"/>
    <col min="12" max="16384" width="9.140625" style="7"/>
  </cols>
  <sheetData>
    <row r="1" spans="2:27" ht="22.5" customHeight="1" thickBot="1">
      <c r="B1" s="227" t="s">
        <v>176</v>
      </c>
      <c r="C1" s="228"/>
      <c r="D1" s="228"/>
      <c r="E1" s="228"/>
      <c r="F1" s="228"/>
      <c r="G1" s="255"/>
    </row>
    <row r="2" spans="2:27" ht="30" customHeight="1">
      <c r="B2" s="225" t="str">
        <f>" "&amp;Summary!H3&amp;" - general government [level]"</f>
        <v xml:space="preserve"> Summer 2026 medium-term forecast (MTF-2026Q2) - general government [level]</v>
      </c>
      <c r="C2" s="226"/>
      <c r="D2" s="226"/>
      <c r="E2" s="226"/>
      <c r="F2" s="226"/>
      <c r="G2" s="226"/>
      <c r="H2" s="226"/>
      <c r="I2" s="226"/>
      <c r="J2" s="226"/>
      <c r="K2" s="267"/>
    </row>
    <row r="3" spans="2:27" ht="30" customHeight="1">
      <c r="B3" s="161" t="s">
        <v>15</v>
      </c>
      <c r="C3" s="162"/>
      <c r="D3" s="162"/>
      <c r="E3" s="162"/>
      <c r="F3" s="163"/>
      <c r="G3" s="164" t="s">
        <v>16</v>
      </c>
      <c r="H3" s="165">
        <v>2025</v>
      </c>
      <c r="I3" s="166">
        <v>2025</v>
      </c>
      <c r="J3" s="166">
        <v>2027</v>
      </c>
      <c r="K3" s="167">
        <v>2028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2:27" ht="4.3499999999999996" customHeight="1">
      <c r="B4" s="88"/>
      <c r="C4" s="89"/>
      <c r="D4" s="89"/>
      <c r="E4" s="89"/>
      <c r="F4" s="142"/>
      <c r="G4" s="168"/>
      <c r="H4" s="169"/>
      <c r="I4" s="138"/>
      <c r="J4" s="138"/>
      <c r="K4" s="170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2:27" ht="15" customHeight="1">
      <c r="B5" s="88" t="s">
        <v>177</v>
      </c>
      <c r="C5" s="89"/>
      <c r="D5" s="89"/>
      <c r="E5" s="89"/>
      <c r="F5" s="142"/>
      <c r="G5" s="168"/>
      <c r="H5" s="171"/>
      <c r="I5" s="172"/>
      <c r="J5" s="172"/>
      <c r="K5" s="17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2:27" ht="15" customHeight="1">
      <c r="B6" s="98"/>
      <c r="C6" s="141" t="s">
        <v>178</v>
      </c>
      <c r="D6" s="174"/>
      <c r="E6" s="174"/>
      <c r="F6" s="175"/>
      <c r="G6" s="36" t="s">
        <v>179</v>
      </c>
      <c r="H6" s="176">
        <v>-6086.3049999999348</v>
      </c>
      <c r="I6" s="100">
        <v>-6484.5971445452669</v>
      </c>
      <c r="J6" s="100">
        <v>-7009.2972087622038</v>
      </c>
      <c r="K6" s="177">
        <v>-6885.8413987844906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15" customHeight="1">
      <c r="B7" s="98"/>
      <c r="C7" s="141" t="s">
        <v>180</v>
      </c>
      <c r="D7" s="174"/>
      <c r="E7" s="174"/>
      <c r="F7" s="175"/>
      <c r="G7" s="36" t="s">
        <v>179</v>
      </c>
      <c r="H7" s="178">
        <v>-3967.7469999999348</v>
      </c>
      <c r="I7" s="24">
        <v>-4149.9678079119831</v>
      </c>
      <c r="J7" s="24">
        <v>-4486.3260987498907</v>
      </c>
      <c r="K7" s="177">
        <v>-4116.1591630736038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ht="15" customHeight="1">
      <c r="B8" s="98"/>
      <c r="C8" s="94" t="s">
        <v>55</v>
      </c>
      <c r="D8" s="127"/>
      <c r="E8" s="94"/>
      <c r="F8" s="96"/>
      <c r="G8" s="36" t="s">
        <v>179</v>
      </c>
      <c r="H8" s="178">
        <v>59481.154000000068</v>
      </c>
      <c r="I8" s="24">
        <v>61586.263055038471</v>
      </c>
      <c r="J8" s="24">
        <v>62533.623700920085</v>
      </c>
      <c r="K8" s="177">
        <v>65032.648080562438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2:27" ht="15" customHeight="1">
      <c r="B9" s="98"/>
      <c r="C9" s="94"/>
      <c r="D9" s="94" t="s">
        <v>181</v>
      </c>
      <c r="E9" s="94"/>
      <c r="F9" s="96"/>
      <c r="G9" s="36" t="s">
        <v>179</v>
      </c>
      <c r="H9" s="176">
        <v>57490.085000000065</v>
      </c>
      <c r="I9" s="100">
        <v>59199.160768288471</v>
      </c>
      <c r="J9" s="100">
        <v>60820.736146049072</v>
      </c>
      <c r="K9" s="177">
        <v>62915.241136046177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27" ht="15" customHeight="1">
      <c r="B10" s="98"/>
      <c r="C10" s="94"/>
      <c r="D10" s="94" t="s">
        <v>182</v>
      </c>
      <c r="E10" s="94"/>
      <c r="F10" s="96"/>
      <c r="G10" s="36" t="s">
        <v>179</v>
      </c>
      <c r="H10" s="176">
        <v>1991.069</v>
      </c>
      <c r="I10" s="100">
        <v>2387.1022867500005</v>
      </c>
      <c r="J10" s="100">
        <v>1712.8875548710103</v>
      </c>
      <c r="K10" s="177">
        <v>2117.4069445162577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27" ht="6" customHeight="1">
      <c r="B11" s="98"/>
      <c r="C11" s="94"/>
      <c r="D11" s="127"/>
      <c r="E11" s="94"/>
      <c r="F11" s="96"/>
      <c r="G11" s="36"/>
      <c r="H11" s="176"/>
      <c r="I11" s="100"/>
      <c r="J11" s="100"/>
      <c r="K11" s="177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ht="15" customHeight="1">
      <c r="B12" s="98"/>
      <c r="C12" s="94" t="s">
        <v>57</v>
      </c>
      <c r="D12" s="127"/>
      <c r="E12" s="94"/>
      <c r="F12" s="96"/>
      <c r="G12" s="36" t="s">
        <v>179</v>
      </c>
      <c r="H12" s="176">
        <v>65567.459000000003</v>
      </c>
      <c r="I12" s="100">
        <v>68070.860199583738</v>
      </c>
      <c r="J12" s="100">
        <v>69542.920909682289</v>
      </c>
      <c r="K12" s="177">
        <v>71918.489479346928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2:27" ht="15" customHeight="1">
      <c r="B13" s="98"/>
      <c r="C13" s="94" t="s">
        <v>183</v>
      </c>
      <c r="D13" s="127"/>
      <c r="E13" s="94"/>
      <c r="F13" s="96"/>
      <c r="G13" s="36" t="s">
        <v>179</v>
      </c>
      <c r="H13" s="176">
        <v>63448.901000000005</v>
      </c>
      <c r="I13" s="100">
        <v>65736.230862950455</v>
      </c>
      <c r="J13" s="100">
        <v>67019.949799669979</v>
      </c>
      <c r="K13" s="177">
        <v>69148.807243636038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2:27" ht="15" customHeight="1">
      <c r="B14" s="98"/>
      <c r="C14" s="94"/>
      <c r="D14" s="94" t="s">
        <v>184</v>
      </c>
      <c r="E14" s="94"/>
      <c r="F14" s="96"/>
      <c r="G14" s="36" t="s">
        <v>179</v>
      </c>
      <c r="H14" s="176">
        <v>58264.888000000006</v>
      </c>
      <c r="I14" s="100">
        <v>60355.284867622526</v>
      </c>
      <c r="J14" s="100">
        <v>62846.599620548572</v>
      </c>
      <c r="K14" s="177">
        <v>65249.024104714961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2:27" ht="15" customHeight="1">
      <c r="B15" s="98"/>
      <c r="C15" s="94"/>
      <c r="D15" s="94" t="s">
        <v>185</v>
      </c>
      <c r="E15" s="94"/>
      <c r="F15" s="96"/>
      <c r="G15" s="36" t="s">
        <v>179</v>
      </c>
      <c r="H15" s="176">
        <v>7302.5710000000008</v>
      </c>
      <c r="I15" s="100">
        <v>7715.5753319612086</v>
      </c>
      <c r="J15" s="100">
        <v>6696.3212891337216</v>
      </c>
      <c r="K15" s="177">
        <v>6669.4653746319718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ht="6" customHeight="1">
      <c r="B16" s="98"/>
      <c r="C16" s="94"/>
      <c r="D16" s="94"/>
      <c r="E16" s="94"/>
      <c r="F16" s="96"/>
      <c r="G16" s="36"/>
      <c r="H16" s="176"/>
      <c r="I16" s="100"/>
      <c r="J16" s="100"/>
      <c r="K16" s="17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" customHeight="1" thickBot="1">
      <c r="B17" s="179" t="s">
        <v>65</v>
      </c>
      <c r="C17" s="106"/>
      <c r="D17" s="106"/>
      <c r="E17" s="106"/>
      <c r="F17" s="107"/>
      <c r="G17" s="129" t="s">
        <v>179</v>
      </c>
      <c r="H17" s="180">
        <v>83956.81</v>
      </c>
      <c r="I17" s="110">
        <v>89895.545739179055</v>
      </c>
      <c r="J17" s="110">
        <v>96516.911476326393</v>
      </c>
      <c r="K17" s="181">
        <v>103013.48908572606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2.75" customHeight="1" thickBot="1">
      <c r="B18" s="94"/>
      <c r="C18" s="94"/>
      <c r="D18" s="127"/>
      <c r="E18" s="94"/>
      <c r="F18" s="94"/>
      <c r="G18" s="182"/>
      <c r="H18" s="100"/>
      <c r="I18" s="100"/>
      <c r="J18" s="100"/>
      <c r="K18" s="10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30" customHeight="1">
      <c r="B19" s="225" t="str">
        <f>" "&amp;Summary!H3&amp;" - general government [% GDP]"</f>
        <v xml:space="preserve"> Summer 2026 medium-term forecast (MTF-2026Q2) - general government [% GDP]</v>
      </c>
      <c r="C19" s="226"/>
      <c r="D19" s="226"/>
      <c r="E19" s="226"/>
      <c r="F19" s="226"/>
      <c r="G19" s="226"/>
      <c r="H19" s="226"/>
      <c r="I19" s="226"/>
      <c r="J19" s="226"/>
      <c r="K19" s="267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30" customHeight="1">
      <c r="B20" s="161" t="str">
        <f>B3</f>
        <v>Indicator</v>
      </c>
      <c r="C20" s="162"/>
      <c r="D20" s="162"/>
      <c r="E20" s="162"/>
      <c r="F20" s="163"/>
      <c r="G20" s="183" t="str">
        <f t="shared" ref="G20:K20" si="0">G3</f>
        <v>Unit</v>
      </c>
      <c r="H20" s="165">
        <f>H3</f>
        <v>2025</v>
      </c>
      <c r="I20" s="166">
        <f t="shared" si="0"/>
        <v>2025</v>
      </c>
      <c r="J20" s="166">
        <f t="shared" si="0"/>
        <v>2027</v>
      </c>
      <c r="K20" s="167">
        <f t="shared" si="0"/>
        <v>2028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3.75" customHeight="1">
      <c r="B21" s="184"/>
      <c r="C21" s="185"/>
      <c r="D21" s="185"/>
      <c r="E21" s="185"/>
      <c r="F21" s="186"/>
      <c r="G21" s="168"/>
      <c r="H21" s="169"/>
      <c r="I21" s="138"/>
      <c r="J21" s="138"/>
      <c r="K21" s="17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5" customHeight="1">
      <c r="B22" s="88" t="s">
        <v>177</v>
      </c>
      <c r="C22" s="89"/>
      <c r="D22" s="89"/>
      <c r="E22" s="89"/>
      <c r="F22" s="142"/>
      <c r="G22" s="36"/>
      <c r="H22" s="176"/>
      <c r="I22" s="100"/>
      <c r="J22" s="100"/>
      <c r="K22" s="18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5" customHeight="1">
      <c r="B23" s="98"/>
      <c r="C23" s="141" t="s">
        <v>186</v>
      </c>
      <c r="D23" s="174"/>
      <c r="E23" s="174"/>
      <c r="F23" s="175"/>
      <c r="G23" s="36" t="s">
        <v>56</v>
      </c>
      <c r="H23" s="178">
        <f>+H6/H$41*100</f>
        <v>-4.4505397387395984</v>
      </c>
      <c r="I23" s="24">
        <f t="shared" ref="I23" si="1">+I6/I$41*100</f>
        <v>-4.5092861063867362</v>
      </c>
      <c r="J23" s="24">
        <f t="shared" ref="J23" si="2">+J6/J$41*100</f>
        <v>-4.6470281657402319</v>
      </c>
      <c r="K23" s="25">
        <f t="shared" ref="K23:K27" si="3">+K6/K$41*100</f>
        <v>-4.3200328539905231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5" customHeight="1">
      <c r="B24" s="98"/>
      <c r="C24" s="141" t="s">
        <v>180</v>
      </c>
      <c r="D24" s="174"/>
      <c r="E24" s="174"/>
      <c r="F24" s="175"/>
      <c r="G24" s="36" t="s">
        <v>56</v>
      </c>
      <c r="H24" s="178">
        <f t="shared" ref="H24:H25" si="4">+H7/H$41*100</f>
        <v>-2.9013688431264497</v>
      </c>
      <c r="I24" s="24">
        <f t="shared" ref="I24" si="5">+I7/I$41*100</f>
        <v>-2.8858218577095589</v>
      </c>
      <c r="J24" s="24">
        <f t="shared" ref="J24" si="6">+J7/J$41*100</f>
        <v>-2.9743472306359613</v>
      </c>
      <c r="K24" s="25">
        <f t="shared" si="3"/>
        <v>-2.5823921561526273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" customHeight="1">
      <c r="B25" s="98"/>
      <c r="C25" s="94" t="s">
        <v>55</v>
      </c>
      <c r="D25" s="127"/>
      <c r="E25" s="94"/>
      <c r="F25" s="96"/>
      <c r="G25" s="36" t="s">
        <v>56</v>
      </c>
      <c r="H25" s="178">
        <f t="shared" si="4"/>
        <v>43.494902010841223</v>
      </c>
      <c r="I25" s="24">
        <f t="shared" ref="I25" si="7">+I8/I$41*100</f>
        <v>42.826111498995537</v>
      </c>
      <c r="J25" s="24">
        <f t="shared" ref="J25" si="8">+J8/J$41*100</f>
        <v>41.458580224092657</v>
      </c>
      <c r="K25" s="25">
        <f t="shared" si="3"/>
        <v>40.800123037923356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5" customHeight="1">
      <c r="B26" s="98"/>
      <c r="C26" s="94"/>
      <c r="D26" s="94" t="s">
        <v>181</v>
      </c>
      <c r="E26" s="94"/>
      <c r="F26" s="96"/>
      <c r="G26" s="36" t="s">
        <v>56</v>
      </c>
      <c r="H26" s="178">
        <f>+H9/H$41*100</f>
        <v>42.038955963597019</v>
      </c>
      <c r="I26" s="24">
        <f t="shared" ref="I26" si="9">+I9/I$41*100</f>
        <v>41.166158392236959</v>
      </c>
      <c r="J26" s="24">
        <f t="shared" ref="J26" si="10">+J9/J$41*100</f>
        <v>40.322968981601605</v>
      </c>
      <c r="K26" s="25">
        <f t="shared" si="3"/>
        <v>39.471706213337086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" customHeight="1">
      <c r="B27" s="98"/>
      <c r="C27" s="94"/>
      <c r="D27" s="94" t="s">
        <v>182</v>
      </c>
      <c r="E27" s="94"/>
      <c r="F27" s="96"/>
      <c r="G27" s="36" t="s">
        <v>56</v>
      </c>
      <c r="H27" s="178">
        <f>+H10/H$41*100</f>
        <v>1.4559460472441996</v>
      </c>
      <c r="I27" s="24">
        <f t="shared" ref="I27" si="11">+I10/I$41*100</f>
        <v>1.6599531067585878</v>
      </c>
      <c r="J27" s="24">
        <f t="shared" ref="J27" si="12">+J10/J$41*100</f>
        <v>1.1356112424910509</v>
      </c>
      <c r="K27" s="25">
        <f t="shared" si="3"/>
        <v>1.3284168245862626</v>
      </c>
    </row>
    <row r="28" spans="1:27" ht="3.75" customHeight="1">
      <c r="A28" s="130"/>
      <c r="B28" s="98"/>
      <c r="C28" s="94"/>
      <c r="D28" s="127"/>
      <c r="E28" s="94"/>
      <c r="F28" s="96"/>
      <c r="G28" s="36"/>
      <c r="H28" s="178"/>
      <c r="I28" s="24"/>
      <c r="J28" s="24"/>
      <c r="K28" s="25"/>
    </row>
    <row r="29" spans="1:27" ht="15" customHeight="1">
      <c r="A29" s="130"/>
      <c r="B29" s="98"/>
      <c r="C29" s="94" t="s">
        <v>57</v>
      </c>
      <c r="D29" s="127"/>
      <c r="E29" s="94"/>
      <c r="F29" s="96"/>
      <c r="G29" s="36" t="s">
        <v>56</v>
      </c>
      <c r="H29" s="178">
        <f t="shared" ref="H29:H32" si="13">+H12/H$41*100</f>
        <v>47.945441749580823</v>
      </c>
      <c r="I29" s="24">
        <f t="shared" ref="I29" si="14">+I12/I$41*100</f>
        <v>47.335397605382276</v>
      </c>
      <c r="J29" s="24">
        <f t="shared" ref="J29" si="15">+J12/J$41*100</f>
        <v>46.105608389832888</v>
      </c>
      <c r="K29" s="25">
        <f t="shared" ref="K29:K32" si="16">+K12/K$41*100</f>
        <v>45.120155891913868</v>
      </c>
    </row>
    <row r="30" spans="1:27" ht="15" customHeight="1">
      <c r="A30" s="130"/>
      <c r="B30" s="98"/>
      <c r="C30" s="94" t="s">
        <v>183</v>
      </c>
      <c r="D30" s="127"/>
      <c r="E30" s="94"/>
      <c r="F30" s="96"/>
      <c r="G30" s="36" t="s">
        <v>56</v>
      </c>
      <c r="H30" s="178">
        <f t="shared" si="13"/>
        <v>46.396270853967678</v>
      </c>
      <c r="I30" s="24">
        <f t="shared" ref="I30" si="17">+I13/I$41*100</f>
        <v>45.711933356705103</v>
      </c>
      <c r="J30" s="24">
        <f t="shared" ref="J30" si="18">+J13/J$41*100</f>
        <v>44.432927454728613</v>
      </c>
      <c r="K30" s="25">
        <f t="shared" si="16"/>
        <v>43.382515194075978</v>
      </c>
    </row>
    <row r="31" spans="1:27" ht="15" customHeight="1">
      <c r="B31" s="98"/>
      <c r="C31" s="94"/>
      <c r="D31" s="94" t="s">
        <v>184</v>
      </c>
      <c r="E31" s="94"/>
      <c r="F31" s="96"/>
      <c r="G31" s="36" t="s">
        <v>56</v>
      </c>
      <c r="H31" s="178">
        <f t="shared" si="13"/>
        <v>42.60552164526996</v>
      </c>
      <c r="I31" s="24">
        <f t="shared" ref="I31" si="19">+I14/I$41*100</f>
        <v>41.970108772218737</v>
      </c>
      <c r="J31" s="24">
        <f t="shared" ref="J31" si="20">+J14/J$41*100</f>
        <v>41.66607719139116</v>
      </c>
      <c r="K31" s="25">
        <f t="shared" si="16"/>
        <v>40.935872829273436</v>
      </c>
    </row>
    <row r="32" spans="1:27" ht="15" customHeight="1">
      <c r="B32" s="98"/>
      <c r="C32" s="94"/>
      <c r="D32" s="94" t="s">
        <v>185</v>
      </c>
      <c r="E32" s="94"/>
      <c r="F32" s="96"/>
      <c r="G32" s="36" t="s">
        <v>56</v>
      </c>
      <c r="H32" s="178">
        <f t="shared" si="13"/>
        <v>5.3399201043108624</v>
      </c>
      <c r="I32" s="24">
        <f t="shared" ref="I32" si="21">+I15/I$41*100</f>
        <v>5.3652888331635413</v>
      </c>
      <c r="J32" s="24">
        <f t="shared" ref="J32" si="22">+J15/J$41*100</f>
        <v>4.4395311984417303</v>
      </c>
      <c r="K32" s="25">
        <f t="shared" si="16"/>
        <v>4.1842830626404437</v>
      </c>
    </row>
    <row r="33" spans="1:23" ht="3.75" customHeight="1">
      <c r="A33" s="76"/>
      <c r="B33" s="98"/>
      <c r="C33" s="94"/>
      <c r="D33" s="94"/>
      <c r="E33" s="94"/>
      <c r="F33" s="96"/>
      <c r="G33" s="36"/>
      <c r="H33" s="178"/>
      <c r="I33" s="24"/>
      <c r="J33" s="24"/>
      <c r="K33" s="2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 customHeight="1">
      <c r="A34" s="76"/>
      <c r="B34" s="88" t="s">
        <v>187</v>
      </c>
      <c r="C34" s="89"/>
      <c r="D34" s="89"/>
      <c r="E34" s="89"/>
      <c r="F34" s="142"/>
      <c r="G34" s="36"/>
      <c r="H34" s="178"/>
      <c r="I34" s="24"/>
      <c r="J34" s="24"/>
      <c r="K34" s="2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 customHeight="1">
      <c r="A35" s="76"/>
      <c r="B35" s="98"/>
      <c r="C35" s="94" t="s">
        <v>59</v>
      </c>
      <c r="D35" s="174"/>
      <c r="E35" s="174"/>
      <c r="F35" s="175"/>
      <c r="G35" s="12" t="s">
        <v>60</v>
      </c>
      <c r="H35" s="268">
        <v>-3.2334215313427173E-2</v>
      </c>
      <c r="I35" s="269">
        <v>-0.3264356772189112</v>
      </c>
      <c r="J35" s="269">
        <v>-0.3458766949793155</v>
      </c>
      <c r="K35" s="270">
        <v>-0.1602968561421596</v>
      </c>
      <c r="L35" s="135"/>
      <c r="M35" s="135"/>
      <c r="O35" s="135"/>
      <c r="P35" s="135"/>
      <c r="Q35" s="135"/>
      <c r="R35" s="135"/>
    </row>
    <row r="36" spans="1:23" ht="15" customHeight="1">
      <c r="A36" s="76"/>
      <c r="B36" s="98"/>
      <c r="C36" s="94" t="s">
        <v>61</v>
      </c>
      <c r="D36" s="174"/>
      <c r="E36" s="174"/>
      <c r="F36" s="175"/>
      <c r="G36" s="12" t="s">
        <v>60</v>
      </c>
      <c r="H36" s="268">
        <v>-4.4682953516723183</v>
      </c>
      <c r="I36" s="269">
        <v>-4.1967581122693982</v>
      </c>
      <c r="J36" s="269">
        <v>-4.3077812768988855</v>
      </c>
      <c r="K36" s="270">
        <v>-4.1597359978483679</v>
      </c>
      <c r="L36" s="135"/>
      <c r="M36" s="135"/>
      <c r="O36" s="135"/>
      <c r="P36" s="135"/>
      <c r="Q36" s="135"/>
      <c r="R36" s="135"/>
    </row>
    <row r="37" spans="1:23" ht="15" customHeight="1">
      <c r="A37" s="76"/>
      <c r="B37" s="98"/>
      <c r="C37" s="94" t="s">
        <v>62</v>
      </c>
      <c r="D37" s="174"/>
      <c r="E37" s="174"/>
      <c r="F37" s="175"/>
      <c r="G37" s="12" t="s">
        <v>60</v>
      </c>
      <c r="H37" s="268">
        <v>-2.871802392027651</v>
      </c>
      <c r="I37" s="269">
        <v>-2.5755948148135355</v>
      </c>
      <c r="J37" s="269">
        <v>-2.6444140893070851</v>
      </c>
      <c r="K37" s="270">
        <v>-2.4285765522468248</v>
      </c>
      <c r="L37" s="135"/>
      <c r="M37" s="135"/>
      <c r="O37" s="135"/>
      <c r="P37" s="135"/>
      <c r="Q37" s="135"/>
      <c r="R37" s="135"/>
    </row>
    <row r="38" spans="1:23" ht="15" customHeight="1">
      <c r="A38" s="76"/>
      <c r="B38" s="98"/>
      <c r="C38" s="94" t="s">
        <v>188</v>
      </c>
      <c r="D38" s="174"/>
      <c r="E38" s="174"/>
      <c r="F38" s="175"/>
      <c r="G38" s="12" t="s">
        <v>64</v>
      </c>
      <c r="H38" s="268">
        <v>1.2376049944299474</v>
      </c>
      <c r="I38" s="269">
        <v>0.2962075772141155</v>
      </c>
      <c r="J38" s="269">
        <v>-6.8819274493549631E-2</v>
      </c>
      <c r="K38" s="270">
        <v>0.21583753706026032</v>
      </c>
      <c r="L38" s="135"/>
      <c r="M38" s="135"/>
      <c r="O38" s="135"/>
      <c r="P38" s="135"/>
      <c r="Q38" s="135"/>
      <c r="R38" s="135"/>
    </row>
    <row r="39" spans="1:23" ht="14.85" customHeight="1">
      <c r="A39" s="76"/>
      <c r="B39" s="98"/>
      <c r="C39" s="94"/>
      <c r="D39" s="94"/>
      <c r="E39" s="94"/>
      <c r="F39" s="96"/>
      <c r="G39" s="36"/>
      <c r="H39" s="178"/>
      <c r="I39" s="24"/>
      <c r="J39" s="24"/>
      <c r="K39" s="25"/>
    </row>
    <row r="40" spans="1:23" ht="15" customHeight="1">
      <c r="A40" s="76"/>
      <c r="B40" s="277" t="s">
        <v>65</v>
      </c>
      <c r="C40" s="94"/>
      <c r="D40" s="94"/>
      <c r="E40" s="94"/>
      <c r="F40" s="96"/>
      <c r="G40" s="36" t="s">
        <v>56</v>
      </c>
      <c r="H40" s="199">
        <f>+H17/H$41*100</f>
        <v>61.392440773640843</v>
      </c>
      <c r="I40" s="196">
        <f>+I17/I$41*100</f>
        <v>62.511938119196721</v>
      </c>
      <c r="J40" s="196">
        <f t="shared" ref="J40" si="23">+J17/J$41*100</f>
        <v>63.988841212220549</v>
      </c>
      <c r="K40" s="198">
        <f t="shared" ref="K40" si="24">+K17/K$41*100</f>
        <v>64.628508192635294</v>
      </c>
    </row>
    <row r="41" spans="1:23" ht="15" customHeight="1" thickBot="1">
      <c r="B41" s="105"/>
      <c r="C41" s="193" t="s">
        <v>174</v>
      </c>
      <c r="D41" s="106"/>
      <c r="E41" s="106"/>
      <c r="F41" s="107"/>
      <c r="G41" s="129" t="s">
        <v>175</v>
      </c>
      <c r="H41" s="180">
        <v>136754.31199999998</v>
      </c>
      <c r="I41" s="110">
        <v>143805.40492564434</v>
      </c>
      <c r="J41" s="110">
        <v>150833.97299886352</v>
      </c>
      <c r="K41" s="112">
        <v>159393.26462352864</v>
      </c>
    </row>
    <row r="42" spans="1:23" ht="12" customHeight="1">
      <c r="B42" s="130" t="s">
        <v>106</v>
      </c>
      <c r="C42" s="130"/>
      <c r="D42" s="130"/>
      <c r="E42" s="130"/>
      <c r="F42" s="130"/>
      <c r="G42" s="130"/>
      <c r="H42" s="130"/>
      <c r="I42" s="130"/>
      <c r="J42" s="130"/>
    </row>
    <row r="43" spans="1:23" ht="12" customHeight="1">
      <c r="B43" s="130" t="s">
        <v>189</v>
      </c>
      <c r="C43" s="130"/>
      <c r="D43" s="130"/>
      <c r="E43" s="130"/>
      <c r="F43" s="130"/>
      <c r="G43" s="130"/>
      <c r="H43" s="130"/>
      <c r="I43" s="130"/>
      <c r="J43" s="130"/>
    </row>
    <row r="44" spans="1:23" ht="12" customHeight="1">
      <c r="B44" s="130" t="s">
        <v>190</v>
      </c>
      <c r="C44" s="130"/>
      <c r="D44" s="130"/>
      <c r="E44" s="130"/>
      <c r="F44" s="130"/>
      <c r="G44" s="130"/>
      <c r="H44" s="271"/>
      <c r="I44" s="271"/>
      <c r="J44" s="271"/>
    </row>
    <row r="45" spans="1:23" ht="12" customHeight="1"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V34"/>
  <sheetViews>
    <sheetView showGridLines="0" zoomScale="80" zoomScaleNormal="80" workbookViewId="0">
      <selection activeCell="Z36" sqref="Z36"/>
    </sheetView>
  </sheetViews>
  <sheetFormatPr defaultColWidth="9.140625" defaultRowHeight="14.25"/>
  <cols>
    <col min="1" max="2" width="3.140625" style="75" customWidth="1"/>
    <col min="3" max="3" width="36.42578125" style="75" customWidth="1"/>
    <col min="4" max="5" width="7.5703125" style="75" customWidth="1"/>
    <col min="6" max="6" width="7.5703125" style="7" customWidth="1"/>
    <col min="7" max="10" width="7.5703125" style="75" customWidth="1"/>
    <col min="11" max="11" width="7.5703125" style="7" customWidth="1"/>
    <col min="12" max="15" width="7.5703125" style="75" customWidth="1"/>
    <col min="16" max="16" width="7.5703125" style="7" customWidth="1"/>
    <col min="17" max="18" width="7.5703125" style="75" customWidth="1"/>
    <col min="19" max="16384" width="9.140625" style="75"/>
  </cols>
  <sheetData>
    <row r="1" spans="2:22" ht="22.5" customHeight="1" thickBot="1">
      <c r="B1" s="273" t="s">
        <v>191</v>
      </c>
      <c r="C1" s="272"/>
      <c r="D1" s="7"/>
      <c r="E1" s="7"/>
      <c r="G1" s="7"/>
      <c r="H1" s="7"/>
      <c r="I1" s="7"/>
      <c r="J1" s="7"/>
      <c r="L1" s="7"/>
      <c r="M1" s="7"/>
      <c r="N1" s="7"/>
      <c r="O1" s="7"/>
      <c r="Q1" s="7"/>
      <c r="R1" s="7"/>
    </row>
    <row r="2" spans="2:22" ht="18" customHeight="1">
      <c r="B2" s="327" t="s">
        <v>192</v>
      </c>
      <c r="C2" s="328"/>
      <c r="D2" s="331">
        <v>2026</v>
      </c>
      <c r="E2" s="332"/>
      <c r="F2" s="332"/>
      <c r="G2" s="332"/>
      <c r="H2" s="333"/>
      <c r="I2" s="331">
        <v>2027</v>
      </c>
      <c r="J2" s="332"/>
      <c r="K2" s="332"/>
      <c r="L2" s="332"/>
      <c r="M2" s="333"/>
      <c r="N2" s="331">
        <v>2028</v>
      </c>
      <c r="O2" s="332"/>
      <c r="P2" s="332"/>
      <c r="Q2" s="332"/>
      <c r="R2" s="333"/>
    </row>
    <row r="3" spans="2:22" ht="81.75" customHeight="1" thickBot="1">
      <c r="B3" s="329"/>
      <c r="C3" s="330"/>
      <c r="D3" s="145" t="s">
        <v>7</v>
      </c>
      <c r="E3" s="146" t="s">
        <v>8</v>
      </c>
      <c r="F3" s="146" t="s">
        <v>193</v>
      </c>
      <c r="G3" s="147" t="s">
        <v>194</v>
      </c>
      <c r="H3" s="148" t="s">
        <v>9</v>
      </c>
      <c r="I3" s="145" t="s">
        <v>7</v>
      </c>
      <c r="J3" s="146" t="s">
        <v>8</v>
      </c>
      <c r="K3" s="146" t="s">
        <v>193</v>
      </c>
      <c r="L3" s="147" t="s">
        <v>194</v>
      </c>
      <c r="M3" s="148" t="s">
        <v>9</v>
      </c>
      <c r="N3" s="145" t="s">
        <v>7</v>
      </c>
      <c r="O3" s="146" t="s">
        <v>8</v>
      </c>
      <c r="P3" s="146" t="s">
        <v>193</v>
      </c>
      <c r="Q3" s="147" t="s">
        <v>194</v>
      </c>
      <c r="R3" s="148" t="s">
        <v>9</v>
      </c>
      <c r="S3" s="94"/>
      <c r="T3" s="94"/>
      <c r="U3" s="94"/>
      <c r="V3" s="94"/>
    </row>
    <row r="4" spans="2:22" ht="15" customHeight="1">
      <c r="B4" s="98" t="s">
        <v>195</v>
      </c>
      <c r="C4" s="97"/>
      <c r="D4" s="149">
        <v>0.54409779546359971</v>
      </c>
      <c r="E4" s="150">
        <v>1.0082640097875961</v>
      </c>
      <c r="F4" s="150">
        <v>0.8</v>
      </c>
      <c r="G4" s="151">
        <v>0.60099999999999998</v>
      </c>
      <c r="H4" s="152">
        <v>0.70773987039791653</v>
      </c>
      <c r="I4" s="149">
        <v>1.9031043892303643</v>
      </c>
      <c r="J4" s="150">
        <v>1.1666253498060275</v>
      </c>
      <c r="K4" s="150">
        <v>1.5</v>
      </c>
      <c r="L4" s="151">
        <v>1.649</v>
      </c>
      <c r="M4" s="152">
        <v>1.5785170492268241</v>
      </c>
      <c r="N4" s="149">
        <v>2.5871885500813505</v>
      </c>
      <c r="O4" s="150">
        <v>1.6802089206067183</v>
      </c>
      <c r="P4" s="150" t="s">
        <v>12</v>
      </c>
      <c r="Q4" s="151">
        <v>2.573</v>
      </c>
      <c r="R4" s="152" t="s">
        <v>12</v>
      </c>
      <c r="S4" s="94"/>
      <c r="T4" s="94"/>
      <c r="U4" s="94"/>
      <c r="V4" s="94"/>
    </row>
    <row r="5" spans="2:22" ht="15" customHeight="1">
      <c r="B5" s="98"/>
      <c r="C5" s="97" t="s">
        <v>196</v>
      </c>
      <c r="D5" s="149">
        <v>8.1797756179426528E-2</v>
      </c>
      <c r="E5" s="150">
        <v>0.3444931688768138</v>
      </c>
      <c r="F5" s="150">
        <v>-0.1</v>
      </c>
      <c r="G5" s="150" t="s">
        <v>12</v>
      </c>
      <c r="H5" s="152">
        <v>-4.0541394290571908E-2</v>
      </c>
      <c r="I5" s="149">
        <v>1.3590226249486221</v>
      </c>
      <c r="J5" s="150">
        <v>1.1254073139379761</v>
      </c>
      <c r="K5" s="150">
        <v>1.2</v>
      </c>
      <c r="L5" s="150" t="s">
        <v>12</v>
      </c>
      <c r="M5" s="152">
        <v>1.7448077526180494</v>
      </c>
      <c r="N5" s="149">
        <v>1.1486049729431329</v>
      </c>
      <c r="O5" s="150">
        <v>0.99715215776807753</v>
      </c>
      <c r="P5" s="150" t="s">
        <v>12</v>
      </c>
      <c r="Q5" s="150" t="s">
        <v>12</v>
      </c>
      <c r="R5" s="152" t="s">
        <v>12</v>
      </c>
      <c r="S5" s="94"/>
      <c r="T5" s="94"/>
      <c r="U5" s="94"/>
      <c r="V5" s="94"/>
    </row>
    <row r="6" spans="2:22">
      <c r="B6" s="98"/>
      <c r="C6" s="97" t="s">
        <v>197</v>
      </c>
      <c r="D6" s="149">
        <v>0.95790767354959883</v>
      </c>
      <c r="E6" s="150">
        <v>0.27947420954466118</v>
      </c>
      <c r="F6" s="150">
        <v>0.6</v>
      </c>
      <c r="G6" s="150" t="s">
        <v>12</v>
      </c>
      <c r="H6" s="152">
        <v>-0.48289754865014078</v>
      </c>
      <c r="I6" s="149">
        <v>0.49395673495436654</v>
      </c>
      <c r="J6" s="150">
        <v>-3.445117164244671E-2</v>
      </c>
      <c r="K6" s="150">
        <v>0.1</v>
      </c>
      <c r="L6" s="150" t="s">
        <v>12</v>
      </c>
      <c r="M6" s="152">
        <v>0.44929024295596864</v>
      </c>
      <c r="N6" s="149">
        <v>1.2123396845722993</v>
      </c>
      <c r="O6" s="150">
        <v>-0.59830010679888801</v>
      </c>
      <c r="P6" s="150" t="s">
        <v>12</v>
      </c>
      <c r="Q6" s="150" t="s">
        <v>12</v>
      </c>
      <c r="R6" s="152" t="s">
        <v>12</v>
      </c>
      <c r="S6" s="94"/>
      <c r="T6" s="94"/>
      <c r="U6" s="94"/>
      <c r="V6" s="94"/>
    </row>
    <row r="7" spans="2:22">
      <c r="B7" s="98"/>
      <c r="C7" s="97" t="s">
        <v>198</v>
      </c>
      <c r="D7" s="149">
        <v>-4.8433902873735661</v>
      </c>
      <c r="E7" s="150">
        <v>2.3913085953843449</v>
      </c>
      <c r="F7" s="150">
        <v>1.4</v>
      </c>
      <c r="G7" s="150" t="s">
        <v>12</v>
      </c>
      <c r="H7" s="152">
        <v>1.477420812064878</v>
      </c>
      <c r="I7" s="149">
        <v>-1.9656854784272184</v>
      </c>
      <c r="J7" s="150">
        <v>-5.3339152911626497</v>
      </c>
      <c r="K7" s="150">
        <v>-0.5</v>
      </c>
      <c r="L7" s="150" t="s">
        <v>12</v>
      </c>
      <c r="M7" s="152">
        <v>-0.21278065957616166</v>
      </c>
      <c r="N7" s="149">
        <v>4.0037129897872177</v>
      </c>
      <c r="O7" s="150">
        <v>1.5037791665070355</v>
      </c>
      <c r="P7" s="150" t="s">
        <v>12</v>
      </c>
      <c r="Q7" s="150" t="s">
        <v>12</v>
      </c>
      <c r="R7" s="152" t="s">
        <v>12</v>
      </c>
      <c r="S7" s="94"/>
      <c r="T7" s="94"/>
      <c r="U7" s="94"/>
      <c r="V7" s="94"/>
    </row>
    <row r="8" spans="2:22">
      <c r="B8" s="98"/>
      <c r="C8" s="97" t="s">
        <v>199</v>
      </c>
      <c r="D8" s="149">
        <v>1.0526024676695442</v>
      </c>
      <c r="E8" s="150">
        <v>1.3488004926010433</v>
      </c>
      <c r="F8" s="150">
        <v>1.2</v>
      </c>
      <c r="G8" s="151">
        <v>2.9239999999999999</v>
      </c>
      <c r="H8" s="152">
        <v>0.8718652548721062</v>
      </c>
      <c r="I8" s="149">
        <v>3.9222924369787506</v>
      </c>
      <c r="J8" s="150">
        <v>4.8222443344940968</v>
      </c>
      <c r="K8" s="150">
        <v>3.7</v>
      </c>
      <c r="L8" s="151">
        <v>3.7530000000000001</v>
      </c>
      <c r="M8" s="152">
        <v>2.5860447095572558</v>
      </c>
      <c r="N8" s="149">
        <v>4.4147362414642259</v>
      </c>
      <c r="O8" s="150">
        <v>3.3445802149464576</v>
      </c>
      <c r="P8" s="150" t="s">
        <v>12</v>
      </c>
      <c r="Q8" s="151">
        <v>3.7330000000000001</v>
      </c>
      <c r="R8" s="152" t="s">
        <v>12</v>
      </c>
      <c r="S8" s="94"/>
      <c r="T8" s="94"/>
      <c r="U8" s="94"/>
      <c r="V8" s="94"/>
    </row>
    <row r="9" spans="2:22">
      <c r="B9" s="98"/>
      <c r="C9" s="97" t="s">
        <v>200</v>
      </c>
      <c r="D9" s="149">
        <v>0.31541279902585018</v>
      </c>
      <c r="E9" s="150">
        <v>1.2314994330762774</v>
      </c>
      <c r="F9" s="150">
        <v>0.8</v>
      </c>
      <c r="G9" s="151">
        <v>2.1030000000000002</v>
      </c>
      <c r="H9" s="152">
        <v>-5.1200863121814155E-2</v>
      </c>
      <c r="I9" s="149">
        <v>2.4880585831438253</v>
      </c>
      <c r="J9" s="150">
        <v>3.84237734503452</v>
      </c>
      <c r="K9" s="150">
        <v>2.7</v>
      </c>
      <c r="L9" s="151">
        <v>2.6549999999999998</v>
      </c>
      <c r="M9" s="152">
        <v>1.9798262977166914</v>
      </c>
      <c r="N9" s="149">
        <v>3.5919858524085129</v>
      </c>
      <c r="O9" s="150">
        <v>2.7970889648880171</v>
      </c>
      <c r="P9" s="150" t="s">
        <v>12</v>
      </c>
      <c r="Q9" s="151">
        <v>3.8</v>
      </c>
      <c r="R9" s="152" t="s">
        <v>12</v>
      </c>
      <c r="S9" s="94"/>
      <c r="T9" s="94"/>
      <c r="U9" s="94"/>
      <c r="V9" s="94"/>
    </row>
    <row r="10" spans="2:22" ht="3.75" customHeight="1">
      <c r="B10" s="98"/>
      <c r="C10" s="97"/>
      <c r="D10" s="149"/>
      <c r="E10" s="150"/>
      <c r="F10" s="150"/>
      <c r="G10" s="151"/>
      <c r="H10" s="152"/>
      <c r="I10" s="149"/>
      <c r="J10" s="150"/>
      <c r="K10" s="150"/>
      <c r="L10" s="151"/>
      <c r="M10" s="152"/>
      <c r="N10" s="149"/>
      <c r="O10" s="150"/>
      <c r="P10" s="150"/>
      <c r="Q10" s="151"/>
      <c r="R10" s="152"/>
      <c r="S10" s="94"/>
      <c r="T10" s="94"/>
      <c r="U10" s="94"/>
      <c r="V10" s="94"/>
    </row>
    <row r="11" spans="2:22" s="7" customFormat="1">
      <c r="B11" s="98" t="s">
        <v>201</v>
      </c>
      <c r="C11" s="97"/>
      <c r="D11" s="149">
        <v>3.989006962006286</v>
      </c>
      <c r="E11" s="150">
        <v>3.9823630525632758</v>
      </c>
      <c r="F11" s="150">
        <v>4.3</v>
      </c>
      <c r="G11" s="151">
        <v>4.1589999999999998</v>
      </c>
      <c r="H11" s="152">
        <v>4.264807466318743</v>
      </c>
      <c r="I11" s="149">
        <v>2.8564478995302096</v>
      </c>
      <c r="J11" s="150">
        <v>2.5327099364737427</v>
      </c>
      <c r="K11" s="150">
        <v>3.2</v>
      </c>
      <c r="L11" s="151">
        <v>3.2730000000000001</v>
      </c>
      <c r="M11" s="152">
        <v>2.6026157620751666</v>
      </c>
      <c r="N11" s="149">
        <v>3.3652459071486902</v>
      </c>
      <c r="O11" s="150">
        <v>3.4624372147265881</v>
      </c>
      <c r="P11" s="150" t="s">
        <v>12</v>
      </c>
      <c r="Q11" s="151">
        <v>2.9449999999999998</v>
      </c>
      <c r="R11" s="152" t="s">
        <v>12</v>
      </c>
      <c r="S11" s="9"/>
      <c r="T11" s="9"/>
      <c r="U11" s="9"/>
      <c r="V11" s="9"/>
    </row>
    <row r="12" spans="2:22" ht="3.75" customHeight="1">
      <c r="B12" s="98"/>
      <c r="C12" s="97"/>
      <c r="D12" s="149"/>
      <c r="E12" s="150"/>
      <c r="F12" s="150"/>
      <c r="G12" s="151"/>
      <c r="H12" s="152"/>
      <c r="I12" s="149"/>
      <c r="J12" s="150"/>
      <c r="K12" s="150"/>
      <c r="L12" s="151"/>
      <c r="M12" s="152"/>
      <c r="N12" s="149"/>
      <c r="O12" s="150"/>
      <c r="P12" s="150"/>
      <c r="Q12" s="151"/>
      <c r="R12" s="152"/>
      <c r="S12" s="94"/>
      <c r="T12" s="94"/>
      <c r="U12" s="94"/>
      <c r="V12" s="94"/>
    </row>
    <row r="13" spans="2:22">
      <c r="B13" s="98" t="s">
        <v>202</v>
      </c>
      <c r="C13" s="97"/>
      <c r="D13" s="149">
        <v>-0.24043877091838795</v>
      </c>
      <c r="E13" s="150">
        <v>-0.36434118619749212</v>
      </c>
      <c r="F13" s="150">
        <v>-0.5</v>
      </c>
      <c r="G13" s="150" t="s">
        <v>12</v>
      </c>
      <c r="H13" s="152" t="s">
        <v>12</v>
      </c>
      <c r="I13" s="149">
        <v>-0.12966671093406035</v>
      </c>
      <c r="J13" s="150">
        <v>-0.1209529721522995</v>
      </c>
      <c r="K13" s="150">
        <v>-0.2</v>
      </c>
      <c r="L13" s="150" t="s">
        <v>12</v>
      </c>
      <c r="M13" s="152" t="s">
        <v>12</v>
      </c>
      <c r="N13" s="149">
        <v>8.6565591407023135E-2</v>
      </c>
      <c r="O13" s="150">
        <v>-0.22695497701967771</v>
      </c>
      <c r="P13" s="150" t="s">
        <v>12</v>
      </c>
      <c r="Q13" s="150" t="s">
        <v>12</v>
      </c>
      <c r="R13" s="152" t="s">
        <v>12</v>
      </c>
      <c r="S13" s="94"/>
      <c r="T13" s="94"/>
      <c r="U13" s="94"/>
      <c r="V13" s="94"/>
    </row>
    <row r="14" spans="2:22">
      <c r="B14" s="98" t="s">
        <v>203</v>
      </c>
      <c r="C14" s="97"/>
      <c r="D14" s="149">
        <v>5.9736880425183241</v>
      </c>
      <c r="E14" s="150">
        <v>5.793168592608299</v>
      </c>
      <c r="F14" s="150">
        <v>5.7</v>
      </c>
      <c r="G14" s="151">
        <v>5.76</v>
      </c>
      <c r="H14" s="152">
        <v>5.7848712405542004</v>
      </c>
      <c r="I14" s="149">
        <v>6.3145498989520483</v>
      </c>
      <c r="J14" s="150">
        <v>5.7603864097996302</v>
      </c>
      <c r="K14" s="150">
        <v>5.7</v>
      </c>
      <c r="L14" s="151">
        <v>5.6740000000000004</v>
      </c>
      <c r="M14" s="152">
        <v>5.9003374250204699</v>
      </c>
      <c r="N14" s="149">
        <v>6.2428267695918045</v>
      </c>
      <c r="O14" s="150">
        <v>5.625047055116787</v>
      </c>
      <c r="P14" s="150" t="s">
        <v>12</v>
      </c>
      <c r="Q14" s="151">
        <v>5.5880000000000001</v>
      </c>
      <c r="R14" s="152" t="s">
        <v>12</v>
      </c>
      <c r="S14" s="94"/>
      <c r="T14" s="94"/>
      <c r="U14" s="94"/>
      <c r="V14" s="94"/>
    </row>
    <row r="15" spans="2:22" s="7" customFormat="1">
      <c r="B15" s="98" t="s">
        <v>204</v>
      </c>
      <c r="C15" s="97"/>
      <c r="D15" s="149">
        <v>4.1447848315244755</v>
      </c>
      <c r="E15" s="150">
        <v>4.3881334981458631</v>
      </c>
      <c r="F15" s="150" t="s">
        <v>12</v>
      </c>
      <c r="G15" s="150" t="s">
        <v>12</v>
      </c>
      <c r="H15" s="152" t="s">
        <v>12</v>
      </c>
      <c r="I15" s="149">
        <v>4.1996953622792716</v>
      </c>
      <c r="J15" s="150">
        <v>3.9668442865600895</v>
      </c>
      <c r="K15" s="150" t="s">
        <v>12</v>
      </c>
      <c r="L15" s="150" t="s">
        <v>12</v>
      </c>
      <c r="M15" s="152" t="s">
        <v>12</v>
      </c>
      <c r="N15" s="149">
        <v>4.8212799034922398</v>
      </c>
      <c r="O15" s="150">
        <v>4.4988610478359892</v>
      </c>
      <c r="P15" s="150" t="s">
        <v>12</v>
      </c>
      <c r="Q15" s="150" t="s">
        <v>12</v>
      </c>
      <c r="R15" s="152" t="s">
        <v>12</v>
      </c>
      <c r="S15" s="9"/>
      <c r="T15" s="9"/>
      <c r="U15" s="9"/>
      <c r="V15" s="9"/>
    </row>
    <row r="16" spans="2:22">
      <c r="B16" s="98" t="s">
        <v>139</v>
      </c>
      <c r="C16" s="97"/>
      <c r="D16" s="149">
        <v>4.0386182803969604</v>
      </c>
      <c r="E16" s="150">
        <v>4.4089884666138168</v>
      </c>
      <c r="F16" s="150">
        <v>4.0999999999999996</v>
      </c>
      <c r="G16" s="151" t="s">
        <v>12</v>
      </c>
      <c r="H16" s="153">
        <v>4.1027469700203101</v>
      </c>
      <c r="I16" s="149">
        <v>4.2757741139443937</v>
      </c>
      <c r="J16" s="150">
        <v>5.1015355904693971</v>
      </c>
      <c r="K16" s="150">
        <v>4.2</v>
      </c>
      <c r="L16" s="151" t="s">
        <v>12</v>
      </c>
      <c r="M16" s="153">
        <v>3.6488922560999892</v>
      </c>
      <c r="N16" s="149">
        <v>5.0803780079586005</v>
      </c>
      <c r="O16" s="150">
        <v>4.0809222159726266</v>
      </c>
      <c r="P16" s="150" t="s">
        <v>12</v>
      </c>
      <c r="Q16" s="151" t="s">
        <v>12</v>
      </c>
      <c r="R16" s="153" t="s">
        <v>12</v>
      </c>
      <c r="S16" s="94"/>
      <c r="T16" s="94"/>
      <c r="U16" s="94"/>
      <c r="V16" s="94"/>
    </row>
    <row r="17" spans="1:22" ht="3.75" customHeight="1">
      <c r="B17" s="98"/>
      <c r="C17" s="97"/>
      <c r="D17" s="149"/>
      <c r="E17" s="150"/>
      <c r="F17" s="150"/>
      <c r="G17" s="151"/>
      <c r="H17" s="152"/>
      <c r="I17" s="149"/>
      <c r="J17" s="150"/>
      <c r="K17" s="150"/>
      <c r="L17" s="151"/>
      <c r="M17" s="152"/>
      <c r="N17" s="149"/>
      <c r="O17" s="150"/>
      <c r="P17" s="150"/>
      <c r="Q17" s="151"/>
      <c r="R17" s="152"/>
      <c r="S17" s="94"/>
      <c r="T17" s="94"/>
      <c r="U17" s="94"/>
      <c r="V17" s="94"/>
    </row>
    <row r="18" spans="1:22" s="7" customFormat="1">
      <c r="B18" s="98" t="s">
        <v>205</v>
      </c>
      <c r="C18" s="97"/>
      <c r="D18" s="154">
        <v>-4.5092861063867362</v>
      </c>
      <c r="E18" s="155">
        <v>-4.34</v>
      </c>
      <c r="F18" s="150">
        <v>-4.6454800000000001</v>
      </c>
      <c r="G18" s="151">
        <v>-4.3620000000000001</v>
      </c>
      <c r="H18" s="152">
        <v>-4.3099999999999996</v>
      </c>
      <c r="I18" s="154">
        <v>-4.6470281657402319</v>
      </c>
      <c r="J18" s="155">
        <v>-4.2</v>
      </c>
      <c r="K18" s="150">
        <v>-5.4358700000000004</v>
      </c>
      <c r="L18" s="151">
        <v>-4.9779999999999998</v>
      </c>
      <c r="M18" s="152">
        <v>-4.33</v>
      </c>
      <c r="N18" s="154">
        <v>-4.3200328539905231</v>
      </c>
      <c r="O18" s="155">
        <v>-4.0999999999999996</v>
      </c>
      <c r="P18" s="150" t="s">
        <v>12</v>
      </c>
      <c r="Q18" s="151">
        <v>-5.0990000000000002</v>
      </c>
      <c r="R18" s="152" t="s">
        <v>12</v>
      </c>
      <c r="S18" s="9"/>
      <c r="T18" s="9"/>
      <c r="U18" s="9"/>
      <c r="V18" s="9"/>
    </row>
    <row r="19" spans="1:22" s="7" customFormat="1">
      <c r="B19" s="98" t="s">
        <v>206</v>
      </c>
      <c r="C19" s="97"/>
      <c r="D19" s="154">
        <v>62.511938119196721</v>
      </c>
      <c r="E19" s="155">
        <v>63.3</v>
      </c>
      <c r="F19" s="150">
        <v>63.705060000000003</v>
      </c>
      <c r="G19" s="151">
        <v>62.963000000000001</v>
      </c>
      <c r="H19" s="152">
        <v>63.18</v>
      </c>
      <c r="I19" s="154">
        <v>63.988841212220549</v>
      </c>
      <c r="J19" s="155">
        <v>65.099999999999994</v>
      </c>
      <c r="K19" s="150">
        <v>66.852670000000003</v>
      </c>
      <c r="L19" s="151">
        <v>65.457999999999998</v>
      </c>
      <c r="M19" s="152">
        <v>65.239999999999995</v>
      </c>
      <c r="N19" s="154">
        <v>64.628508192635294</v>
      </c>
      <c r="O19" s="155">
        <v>66.2</v>
      </c>
      <c r="P19" s="150" t="s">
        <v>12</v>
      </c>
      <c r="Q19" s="151">
        <v>67.182000000000002</v>
      </c>
      <c r="R19" s="152" t="s">
        <v>12</v>
      </c>
      <c r="S19" s="9"/>
      <c r="T19" s="9"/>
      <c r="U19" s="9"/>
      <c r="V19" s="9"/>
    </row>
    <row r="20" spans="1:22" ht="3.75" customHeight="1">
      <c r="B20" s="98"/>
      <c r="C20" s="97"/>
      <c r="D20" s="149"/>
      <c r="E20" s="150"/>
      <c r="F20" s="150"/>
      <c r="G20" s="151"/>
      <c r="H20" s="152"/>
      <c r="I20" s="149"/>
      <c r="J20" s="150"/>
      <c r="K20" s="150"/>
      <c r="L20" s="151"/>
      <c r="M20" s="152"/>
      <c r="N20" s="149"/>
      <c r="O20" s="150"/>
      <c r="P20" s="150"/>
      <c r="Q20" s="151"/>
      <c r="R20" s="152"/>
      <c r="S20" s="94"/>
      <c r="T20" s="94"/>
      <c r="U20" s="94"/>
      <c r="V20" s="94"/>
    </row>
    <row r="21" spans="1:22" ht="15" thickBot="1">
      <c r="B21" s="105" t="s">
        <v>207</v>
      </c>
      <c r="C21" s="156"/>
      <c r="D21" s="157">
        <v>-3.7247741977867572</v>
      </c>
      <c r="E21" s="158">
        <v>-4.4575481349059043</v>
      </c>
      <c r="F21" s="158">
        <v>-3.3</v>
      </c>
      <c r="G21" s="159">
        <v>-3.012</v>
      </c>
      <c r="H21" s="160">
        <v>-3.6712501160411901</v>
      </c>
      <c r="I21" s="157">
        <v>-3.0910540688180941</v>
      </c>
      <c r="J21" s="158">
        <v>-3.9983240113213294</v>
      </c>
      <c r="K21" s="158">
        <v>-2.9</v>
      </c>
      <c r="L21" s="159">
        <v>-1.722</v>
      </c>
      <c r="M21" s="160">
        <v>-3.3165847378154099</v>
      </c>
      <c r="N21" s="157">
        <v>-2.0493419416798027</v>
      </c>
      <c r="O21" s="158">
        <v>-3.7138434191946352</v>
      </c>
      <c r="P21" s="158" t="s">
        <v>12</v>
      </c>
      <c r="Q21" s="159">
        <v>-1.381</v>
      </c>
      <c r="R21" s="160" t="s">
        <v>12</v>
      </c>
      <c r="S21" s="94"/>
      <c r="T21" s="94"/>
      <c r="U21" s="94"/>
      <c r="V21" s="94"/>
    </row>
    <row r="22" spans="1:22" s="130" customFormat="1" ht="12" customHeight="1">
      <c r="B22" s="130" t="s">
        <v>208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22" s="130" customFormat="1" ht="12" customHeight="1">
      <c r="B23" s="130" t="s">
        <v>209</v>
      </c>
      <c r="K23" s="60"/>
      <c r="P23" s="60"/>
    </row>
    <row r="24" spans="1:22" s="130" customFormat="1" ht="12" customHeight="1">
      <c r="A24" s="60"/>
      <c r="B24" s="130" t="s">
        <v>212</v>
      </c>
      <c r="K24" s="60"/>
      <c r="L24" s="60"/>
      <c r="M24" s="60"/>
      <c r="N24" s="60"/>
      <c r="O24" s="60"/>
      <c r="P24" s="60"/>
      <c r="Q24" s="60"/>
      <c r="R24" s="60"/>
    </row>
    <row r="25" spans="1:22" s="60" customFormat="1" ht="12" customHeight="1">
      <c r="B25" s="278" t="s">
        <v>213</v>
      </c>
    </row>
    <row r="26" spans="1:22" s="130" customFormat="1" ht="12" customHeight="1">
      <c r="B26" s="60" t="s">
        <v>214</v>
      </c>
      <c r="C26" s="60"/>
      <c r="D26" s="60"/>
      <c r="E26" s="60"/>
      <c r="F26" s="60"/>
      <c r="G26" s="60"/>
      <c r="H26" s="60"/>
      <c r="I26" s="60"/>
      <c r="J26" s="60"/>
      <c r="K26" s="60"/>
      <c r="P26" s="60"/>
    </row>
    <row r="27" spans="1:22" s="130" customFormat="1" ht="12" customHeight="1">
      <c r="B27" s="130" t="s">
        <v>215</v>
      </c>
      <c r="K27" s="60"/>
      <c r="P27" s="60"/>
    </row>
    <row r="28" spans="1:22" s="130" customFormat="1" ht="12" customHeight="1">
      <c r="B28" s="130" t="s">
        <v>216</v>
      </c>
      <c r="K28" s="60"/>
      <c r="P28" s="60"/>
    </row>
    <row r="29" spans="1:22">
      <c r="A29" s="130"/>
      <c r="B29" s="130"/>
      <c r="C29" s="130"/>
      <c r="D29" s="130"/>
      <c r="E29" s="130"/>
      <c r="F29" s="60"/>
      <c r="G29" s="130"/>
      <c r="H29" s="130"/>
      <c r="I29" s="130"/>
      <c r="J29" s="130"/>
      <c r="K29" s="60"/>
      <c r="L29" s="130"/>
      <c r="M29" s="130"/>
      <c r="N29" s="130"/>
      <c r="O29" s="130"/>
      <c r="P29" s="60"/>
      <c r="Q29" s="130"/>
      <c r="R29" s="130"/>
    </row>
    <row r="30" spans="1:22">
      <c r="A30" s="130"/>
      <c r="B30" s="130"/>
      <c r="C30" s="130"/>
    </row>
    <row r="33" spans="4:18">
      <c r="D33" s="94"/>
      <c r="E33" s="94"/>
      <c r="F33" s="9"/>
      <c r="G33" s="94"/>
      <c r="H33" s="94"/>
      <c r="I33" s="94"/>
      <c r="J33" s="94"/>
      <c r="K33" s="9"/>
      <c r="L33" s="94"/>
      <c r="M33" s="94"/>
      <c r="N33" s="94"/>
      <c r="O33" s="94"/>
      <c r="P33" s="9"/>
      <c r="Q33" s="94"/>
      <c r="R33" s="94"/>
    </row>
    <row r="34" spans="4:18">
      <c r="D34" s="94"/>
      <c r="E34" s="94"/>
      <c r="F34" s="9"/>
      <c r="G34" s="94"/>
      <c r="H34" s="94"/>
      <c r="I34" s="94"/>
      <c r="J34" s="94"/>
      <c r="K34" s="9"/>
      <c r="L34" s="94"/>
      <c r="M34" s="94"/>
      <c r="N34" s="94"/>
      <c r="O34" s="94"/>
      <c r="P34" s="9"/>
      <c r="Q34" s="94"/>
      <c r="R34" s="94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2026-06-16T10:06:05Z</dcterms:modified>
</cp:coreProperties>
</file>